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Dashboard" sheetId="2" r:id="rId5"/>
    <sheet state="visible" name="Pivot Table 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<sst xmlns="http://schemas.openxmlformats.org/spreadsheetml/2006/main" count="4146" uniqueCount="96">
  <si>
    <t>Date</t>
  </si>
  <si>
    <t>Month</t>
  </si>
  <si>
    <t>Need Item</t>
  </si>
  <si>
    <t>Planned Need</t>
  </si>
  <si>
    <t>Actual Need</t>
  </si>
  <si>
    <t>Want Item</t>
  </si>
  <si>
    <t>Planned Want</t>
  </si>
  <si>
    <t>Actual Want</t>
  </si>
  <si>
    <t>Future Item</t>
  </si>
  <si>
    <t>Planned Future</t>
  </si>
  <si>
    <t>Actual Future</t>
  </si>
  <si>
    <t>Income</t>
  </si>
  <si>
    <t>Start Balance</t>
  </si>
  <si>
    <t>Left to Spend</t>
  </si>
  <si>
    <t>Planned overall budget</t>
  </si>
  <si>
    <t xml:space="preserve"> actual budget</t>
  </si>
  <si>
    <t>April</t>
  </si>
  <si>
    <t>Bank Fees</t>
  </si>
  <si>
    <t>Eating out</t>
  </si>
  <si>
    <t>Credit Card #1</t>
  </si>
  <si>
    <t>Gym</t>
  </si>
  <si>
    <t>Netflix</t>
  </si>
  <si>
    <t>Wedding</t>
  </si>
  <si>
    <t>Car</t>
  </si>
  <si>
    <t>Clothes</t>
  </si>
  <si>
    <t>Credit Card #3</t>
  </si>
  <si>
    <t>Health</t>
  </si>
  <si>
    <t>Coffee</t>
  </si>
  <si>
    <t>Emergencies</t>
  </si>
  <si>
    <t>Phone</t>
  </si>
  <si>
    <t>Entertainment</t>
  </si>
  <si>
    <t>Renovation</t>
  </si>
  <si>
    <t>spend</t>
  </si>
  <si>
    <t>Spotify</t>
  </si>
  <si>
    <t>Vacation</t>
  </si>
  <si>
    <t>left to spend</t>
  </si>
  <si>
    <t>Credit Card #2</t>
  </si>
  <si>
    <t>Internet</t>
  </si>
  <si>
    <t>Drinks</t>
  </si>
  <si>
    <t>Fuel</t>
  </si>
  <si>
    <t>Travel</t>
  </si>
  <si>
    <t>Transport</t>
  </si>
  <si>
    <t>Gifts</t>
  </si>
  <si>
    <t>Groceries</t>
  </si>
  <si>
    <t>Rent</t>
  </si>
  <si>
    <t>Maintenance</t>
  </si>
  <si>
    <t>Beauty</t>
  </si>
  <si>
    <t>Credit Card #4</t>
  </si>
  <si>
    <t>May</t>
  </si>
  <si>
    <t>Planned</t>
  </si>
  <si>
    <t>Actual</t>
  </si>
  <si>
    <t>Needs</t>
  </si>
  <si>
    <t>Wants</t>
  </si>
  <si>
    <t>Future</t>
  </si>
  <si>
    <t>June</t>
  </si>
  <si>
    <t>July</t>
  </si>
  <si>
    <t>actual</t>
  </si>
  <si>
    <t>August</t>
  </si>
  <si>
    <t>start balance</t>
  </si>
  <si>
    <t>September</t>
  </si>
  <si>
    <t>planned</t>
  </si>
  <si>
    <t>October</t>
  </si>
  <si>
    <t>need</t>
  </si>
  <si>
    <t>want</t>
  </si>
  <si>
    <t>future</t>
  </si>
  <si>
    <t>November</t>
  </si>
  <si>
    <t>actual spend</t>
  </si>
  <si>
    <t>December</t>
  </si>
  <si>
    <t>income</t>
  </si>
  <si>
    <t>January</t>
  </si>
  <si>
    <t xml:space="preserve">planned </t>
  </si>
  <si>
    <t>February</t>
  </si>
  <si>
    <t>March</t>
  </si>
  <si>
    <t xml:space="preserve"> MAY</t>
  </si>
  <si>
    <t>Budget Dashboard</t>
  </si>
  <si>
    <t>Overview</t>
  </si>
  <si>
    <t>Start Date</t>
  </si>
  <si>
    <t>End Date</t>
  </si>
  <si>
    <t>Change Community</t>
  </si>
  <si>
    <t>$</t>
  </si>
  <si>
    <t xml:space="preserve">
</t>
  </si>
  <si>
    <t>NEEDS</t>
  </si>
  <si>
    <t>WANTS</t>
  </si>
  <si>
    <t>FUTURE</t>
  </si>
  <si>
    <t>% Breakdown</t>
  </si>
  <si>
    <t>Planed</t>
  </si>
  <si>
    <t>Income Summary</t>
  </si>
  <si>
    <t>Cash Flow</t>
  </si>
  <si>
    <t>SUM of Actual Want</t>
  </si>
  <si>
    <t>SUM of Planned Want</t>
  </si>
  <si>
    <t>SUM of Planned overall budget</t>
  </si>
  <si>
    <t>SUM of Actual Need</t>
  </si>
  <si>
    <t>SUM of Planned Need</t>
  </si>
  <si>
    <t>Grand Total</t>
  </si>
  <si>
    <t>SUM of Actual Future</t>
  </si>
  <si>
    <t>SUM of Planned Future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</si>
</sst>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$]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37.0"/>
      <color theme="1"/>
      <name val="Arial"/>
      <scheme val="minor"/>
    </font>
    <font>
      <b/>
      <color theme="1"/>
      <name val="Arial"/>
      <scheme val="minor"/>
    </font>
    <font/>
    <font>
      <b/>
      <sz val="16.0"/>
      <color theme="1"/>
      <name val="Arial"/>
      <scheme val="minor"/>
    </font>
    <font>
      <b/>
      <sz val="17.0"/>
      <color theme="1"/>
      <name val="Arial"/>
      <scheme val="minor"/>
    </font>
    <font>
      <b/>
      <sz val="18.0"/>
      <color theme="1"/>
      <name val="Arial"/>
      <scheme val="minor"/>
    </font>
    <font>
      <b/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rgb="FFF7BAE5"/>
        <bgColor rgb="FFF7BAE5"/>
      </patternFill>
    </fill>
    <fill>
      <patternFill patternType="solid">
        <fgColor rgb="FFFCDBF8"/>
        <bgColor rgb="FFFCDBF8"/>
      </patternFill>
    </fill>
    <fill>
      <patternFill patternType="solid">
        <fgColor rgb="FFBF9000"/>
        <bgColor rgb="FFBF9000"/>
      </patternFill>
    </fill>
    <fill>
      <patternFill patternType="solid">
        <fgColor rgb="FF4DD0E1"/>
        <bgColor rgb="FF4DD0E1"/>
      </patternFill>
    </fill>
    <fill>
      <patternFill patternType="solid">
        <fgColor rgb="FF9FC5E8"/>
        <bgColor rgb="FF9FC5E8"/>
      </patternFill>
    </fill>
    <fill>
      <patternFill patternType="solid">
        <fgColor rgb="FFE0F7FA"/>
        <bgColor rgb="FFE0F7FA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2" fillId="2" fontId="4" numFmtId="0" xfId="0" applyBorder="1" applyFont="1"/>
    <xf borderId="3" fillId="2" fontId="4" numFmtId="0" xfId="0" applyBorder="1" applyFont="1"/>
    <xf borderId="0" fillId="0" fontId="1" numFmtId="0" xfId="0" applyFont="1"/>
    <xf borderId="4" fillId="3" fontId="3" numFmtId="0" xfId="0" applyAlignment="1" applyBorder="1" applyFill="1" applyFont="1">
      <alignment readingOrder="0"/>
    </xf>
    <xf borderId="1" fillId="3" fontId="3" numFmtId="164" xfId="0" applyAlignment="1" applyBorder="1" applyFont="1" applyNumberFormat="1">
      <alignment horizontal="center"/>
    </xf>
    <xf borderId="3" fillId="3" fontId="4" numFmtId="0" xfId="0" applyBorder="1" applyFont="1"/>
    <xf borderId="4" fillId="4" fontId="1" numFmtId="0" xfId="0" applyAlignment="1" applyBorder="1" applyFill="1" applyFont="1">
      <alignment readingOrder="0"/>
    </xf>
    <xf borderId="1" fillId="4" fontId="1" numFmtId="164" xfId="0" applyAlignment="1" applyBorder="1" applyFont="1" applyNumberFormat="1">
      <alignment horizontal="center"/>
    </xf>
    <xf borderId="3" fillId="4" fontId="4" numFmtId="0" xfId="0" applyBorder="1" applyFont="1"/>
    <xf borderId="4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center" readingOrder="0"/>
    </xf>
    <xf borderId="1" fillId="4" fontId="1" numFmtId="165" xfId="0" applyAlignment="1" applyBorder="1" applyFont="1" applyNumberFormat="1">
      <alignment horizontal="center"/>
    </xf>
    <xf borderId="5" fillId="5" fontId="5" numFmtId="0" xfId="0" applyAlignment="1" applyBorder="1" applyFill="1" applyFont="1">
      <alignment horizontal="center" readingOrder="0"/>
    </xf>
    <xf borderId="6" fillId="6" fontId="4" numFmtId="0" xfId="0" applyBorder="1" applyFill="1" applyFont="1"/>
    <xf borderId="7" fillId="6" fontId="4" numFmtId="0" xfId="0" applyBorder="1" applyFont="1"/>
    <xf borderId="5" fillId="7" fontId="6" numFmtId="0" xfId="0" applyAlignment="1" applyBorder="1" applyFill="1" applyFont="1">
      <alignment horizontal="center" readingOrder="0"/>
    </xf>
    <xf borderId="6" fillId="2" fontId="4" numFmtId="0" xfId="0" applyBorder="1" applyFont="1"/>
    <xf borderId="7" fillId="2" fontId="4" numFmtId="0" xfId="0" applyBorder="1" applyFont="1"/>
    <xf borderId="5" fillId="8" fontId="7" numFmtId="0" xfId="0" applyAlignment="1" applyBorder="1" applyFill="1" applyFont="1">
      <alignment horizontal="center" readingOrder="0"/>
    </xf>
    <xf borderId="6" fillId="8" fontId="4" numFmtId="0" xfId="0" applyBorder="1" applyFont="1"/>
    <xf borderId="7" fillId="8" fontId="4" numFmtId="0" xfId="0" applyBorder="1" applyFont="1"/>
    <xf borderId="1" fillId="9" fontId="3" numFmtId="0" xfId="0" applyAlignment="1" applyBorder="1" applyFill="1" applyFont="1">
      <alignment horizontal="center" readingOrder="0"/>
    </xf>
    <xf borderId="2" fillId="9" fontId="4" numFmtId="0" xfId="0" applyBorder="1" applyFont="1"/>
    <xf borderId="3" fillId="9" fontId="4" numFmtId="0" xfId="0" applyBorder="1" applyFont="1"/>
    <xf borderId="8" fillId="0" fontId="4" numFmtId="0" xfId="0" applyBorder="1" applyFont="1"/>
    <xf borderId="9" fillId="3" fontId="4" numFmtId="0" xfId="0" applyBorder="1" applyFont="1"/>
    <xf borderId="10" fillId="3" fontId="4" numFmtId="0" xfId="0" applyBorder="1" applyFont="1"/>
    <xf borderId="4" fillId="3" fontId="3" numFmtId="0" xfId="0" applyBorder="1" applyFont="1"/>
    <xf borderId="1" fillId="0" fontId="1" numFmtId="0" xfId="0" applyBorder="1" applyFont="1"/>
    <xf borderId="3" fillId="6" fontId="4" numFmtId="0" xfId="0" applyBorder="1" applyFont="1"/>
    <xf borderId="4" fillId="6" fontId="3" numFmtId="165" xfId="0" applyAlignment="1" applyBorder="1" applyFont="1" applyNumberFormat="1">
      <alignment readingOrder="0"/>
    </xf>
    <xf borderId="4" fillId="4" fontId="3" numFmtId="165" xfId="0" applyAlignment="1" applyBorder="1" applyFont="1" applyNumberFormat="1">
      <alignment readingOrder="0"/>
    </xf>
    <xf borderId="1" fillId="0" fontId="1" numFmtId="165" xfId="0" applyBorder="1" applyFont="1" applyNumberFormat="1"/>
    <xf borderId="3" fillId="10" fontId="4" numFmtId="0" xfId="0" applyBorder="1" applyFill="1" applyFont="1"/>
    <xf borderId="4" fillId="10" fontId="3" numFmtId="165" xfId="0" applyAlignment="1" applyBorder="1" applyFont="1" applyNumberFormat="1">
      <alignment readingOrder="0"/>
    </xf>
    <xf borderId="4" fillId="10" fontId="1" numFmtId="0" xfId="0" applyAlignment="1" applyBorder="1" applyFont="1">
      <alignment readingOrder="0"/>
    </xf>
    <xf borderId="4" fillId="10" fontId="1" numFmtId="10" xfId="0" applyBorder="1" applyFont="1" applyNumberFormat="1"/>
    <xf borderId="4" fillId="0" fontId="1" numFmtId="0" xfId="0" applyBorder="1" applyFont="1"/>
    <xf borderId="4" fillId="3" fontId="1" numFmtId="165" xfId="0" applyAlignment="1" applyBorder="1" applyFont="1" applyNumberFormat="1">
      <alignment readingOrder="0"/>
    </xf>
    <xf borderId="4" fillId="3" fontId="1" numFmtId="165" xfId="0" applyBorder="1" applyFont="1" applyNumberFormat="1"/>
    <xf borderId="4" fillId="0" fontId="1" numFmtId="0" xfId="0" applyAlignment="1" applyBorder="1" applyFont="1">
      <alignment readingOrder="0"/>
    </xf>
    <xf borderId="4" fillId="0" fontId="1" numFmtId="165" xfId="0" applyBorder="1" applyFont="1" applyNumberFormat="1"/>
    <xf borderId="4" fillId="3" fontId="1" numFmtId="10" xfId="0" applyBorder="1" applyFont="1" applyNumberFormat="1"/>
    <xf borderId="4" fillId="6" fontId="1" numFmtId="165" xfId="0" applyAlignment="1" applyBorder="1" applyFont="1" applyNumberFormat="1">
      <alignment readingOrder="0"/>
    </xf>
    <xf borderId="4" fillId="6" fontId="1" numFmtId="165" xfId="0" applyBorder="1" applyFont="1" applyNumberFormat="1"/>
    <xf borderId="4" fillId="4" fontId="1" numFmtId="165" xfId="0" applyBorder="1" applyFont="1" applyNumberFormat="1"/>
    <xf borderId="4" fillId="10" fontId="1" numFmtId="165" xfId="0" applyBorder="1" applyFont="1" applyNumberFormat="1"/>
    <xf borderId="1" fillId="11" fontId="3" numFmtId="0" xfId="0" applyAlignment="1" applyBorder="1" applyFill="1" applyFont="1">
      <alignment horizontal="center" readingOrder="0"/>
    </xf>
    <xf borderId="2" fillId="11" fontId="4" numFmtId="0" xfId="0" applyBorder="1" applyFont="1"/>
    <xf borderId="3" fillId="11" fontId="4" numFmtId="0" xfId="0" applyBorder="1" applyFont="1"/>
    <xf borderId="4" fillId="3" fontId="3" numFmtId="165" xfId="0" applyBorder="1" applyFont="1" applyNumberFormat="1"/>
    <xf borderId="1" fillId="3" fontId="3" numFmtId="165" xfId="0" applyAlignment="1" applyBorder="1" applyFont="1" applyNumberFormat="1">
      <alignment horizontal="center" readingOrder="0"/>
    </xf>
    <xf borderId="4" fillId="12" fontId="1" numFmtId="165" xfId="0" applyAlignment="1" applyBorder="1" applyFill="1" applyFont="1" applyNumberFormat="1">
      <alignment readingOrder="0"/>
    </xf>
    <xf borderId="1" fillId="12" fontId="1" numFmtId="165" xfId="0" applyAlignment="1" applyBorder="1" applyFont="1" applyNumberFormat="1">
      <alignment horizontal="center"/>
    </xf>
    <xf borderId="3" fillId="12" fontId="4" numFmtId="0" xfId="0" applyBorder="1" applyFont="1"/>
    <xf borderId="1" fillId="3" fontId="1" numFmtId="165" xfId="0" applyAlignment="1" applyBorder="1" applyFont="1" applyNumberFormat="1">
      <alignment horizontal="center"/>
    </xf>
    <xf borderId="1" fillId="9" fontId="8" numFmtId="165" xfId="0" applyAlignment="1" applyBorder="1" applyFont="1" applyNumberFormat="1">
      <alignment horizontal="center" readingOrder="0"/>
    </xf>
    <xf borderId="4" fillId="3" fontId="8" numFmtId="165" xfId="0" applyBorder="1" applyFont="1" applyNumberFormat="1"/>
    <xf borderId="4" fillId="3" fontId="8" numFmtId="165" xfId="0" applyAlignment="1" applyBorder="1" applyFont="1" applyNumberFormat="1">
      <alignment readingOrder="0"/>
    </xf>
    <xf borderId="4" fillId="10" fontId="1" numFmtId="165" xfId="0" applyAlignment="1" applyBorder="1" applyFont="1" applyNumberFormat="1">
      <alignment readingOrder="0"/>
    </xf>
    <xf borderId="4" fillId="6" fontId="1" numFmtId="0" xfId="0" applyBorder="1" applyFont="1"/>
    <xf borderId="4" fillId="6" fontId="1" numFmtId="165" xfId="0" applyAlignment="1" applyBorder="1" applyFont="1" applyNumberFormat="1">
      <alignment horizontal="left" readingOrder="0"/>
    </xf>
    <xf borderId="4" fillId="4" fontId="1" numFmtId="0" xfId="0" applyBorder="1" applyFont="1"/>
    <xf borderId="4" fillId="10" fontId="1" numFmtId="0" xfId="0" applyBorder="1" applyFont="1"/>
    <xf borderId="4" fillId="3" fontId="1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Left to Spend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Budget!$R$6:$R$7</c:f>
            </c:strRef>
          </c:cat>
          <c:val>
            <c:numRef>
              <c:f>Budget!$S$6:$S$7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Planned vs Actual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Budget!$R$37:$R$40</c:f>
            </c:strRef>
          </c:cat>
          <c:val>
            <c:numRef>
              <c:f>Budget!$S$37:$S$40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Budget!$R$37:$R$40</c:f>
            </c:strRef>
          </c:cat>
          <c:val>
            <c:numRef>
              <c:f>Budget!$T$37:$T$40</c:f>
              <c:numCache/>
            </c:numRef>
          </c:val>
        </c:ser>
        <c:axId val="984063070"/>
        <c:axId val="631638218"/>
      </c:barChart>
      <c:catAx>
        <c:axId val="984063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638218"/>
      </c:catAx>
      <c:valAx>
        <c:axId val="631638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0630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Budget!$T$38:$T$40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0</xdr:row>
      <xdr:rowOff>0</xdr:rowOff>
    </xdr:from>
    <xdr:ext cx="3209925" cy="1733550"/>
    <xdr:graphicFrame>
      <xdr:nvGraphicFramePr>
        <xdr:cNvPr descr="ghuio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0</xdr:row>
      <xdr:rowOff>0</xdr:rowOff>
    </xdr:from>
    <xdr:ext cx="3267075" cy="173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66675</xdr:colOff>
      <xdr:row>0</xdr:row>
      <xdr:rowOff>0</xdr:rowOff>
    </xdr:from>
    <xdr:ext cx="3133725" cy="1733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001" sheet="Budget"/>
  </cacheSource>
  <cacheFields>
    <cacheField name="Date" numFmtId="164">
      <sharedItems containsSemiMixedTypes="0" containsDate="1" containsString="0"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6T00:00:00Z"/>
        <d v="2024-06-17T00:00:00Z"/>
        <d v="2024-06-18T00:00:00Z"/>
        <d v="2024-06-19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4T00:00:00Z"/>
        <d v="2024-08-15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3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7T00:00:00Z"/>
        <d v="202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8T00:00:00Z"/>
        <d v="2025-03-19T00:00:00Z"/>
        <d v="2025-03-20T00:00:00Z"/>
        <d v="2025-03-21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  <d v="2025-04-01T00:00:00Z"/>
        <d v="2025-04-02T00:00:00Z"/>
        <d v="2025-04-03T00:00:00Z"/>
        <d v="2025-04-05T00:00:00Z"/>
        <d v="2025-04-06T00:00:00Z"/>
        <d v="2025-04-07T00:00:00Z"/>
        <d v="2025-04-08T00:00:00Z"/>
        <d v="2025-04-09T00:00:00Z"/>
        <d v="2025-04-10T00:00:00Z"/>
        <d v="2025-04-11T00:00:00Z"/>
        <d v="2025-04-13T00:00:00Z"/>
        <d v="2025-04-15T00:00:00Z"/>
        <d v="2025-04-16T00:00:00Z"/>
        <d v="2025-04-17T00:00:00Z"/>
        <d v="2025-04-18T00:00:00Z"/>
        <d v="2025-04-20T00:00:00Z"/>
        <d v="2025-04-21T00:00:00Z"/>
        <d v="2025-04-22T00:00:00Z"/>
      </sharedItems>
    </cacheField>
    <cacheField name="Month" numFmtId="0">
      <sharedItems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Need Item" numFmtId="0">
      <sharedItems>
        <s v="Bank Fees"/>
        <s v="Gym"/>
        <s v="Car"/>
        <s v="Health"/>
        <s v="Phone"/>
        <s v="Internet"/>
        <s v="Fuel"/>
        <s v="Transport"/>
        <s v="Groceries"/>
        <s v="Rent"/>
        <s v="Maintenance"/>
      </sharedItems>
    </cacheField>
    <cacheField name="Planned Need" numFmtId="0">
      <sharedItems containsSemiMixedTypes="0" containsString="0" containsNumber="1">
        <n v="71.62"/>
        <n v="470.0"/>
        <n v="151.04"/>
        <n v="228.41"/>
        <n v="351.2"/>
        <n v="204.67"/>
        <n v="515.18"/>
        <n v="519.2"/>
        <n v="409.94"/>
        <n v="122.58"/>
        <n v="592.57"/>
        <n v="960.85"/>
        <n v="546.58"/>
        <n v="288.63"/>
        <n v="132.95"/>
        <n v="964.66"/>
        <n v="819.22"/>
        <n v="22.88"/>
        <n v="24.16"/>
        <n v="666.68"/>
        <n v="311.48"/>
        <n v="112.23"/>
        <n v="973.26"/>
        <n v="579.85"/>
        <n v="352.18"/>
        <n v="145.01"/>
        <n v="518.1"/>
        <n v="935.2"/>
        <n v="492.97"/>
        <n v="366.91"/>
        <n v="685.25"/>
        <n v="460.64"/>
        <n v="443.54"/>
        <n v="630.85"/>
        <n v="636.35"/>
        <n v="860.89"/>
        <n v="329.97"/>
        <n v="753.99"/>
        <n v="812.05"/>
        <n v="570.25"/>
        <n v="547.06"/>
        <n v="661.32"/>
        <n v="451.02"/>
        <n v="120.55"/>
        <n v="75.95"/>
        <n v="424.71"/>
        <n v="483.59"/>
        <n v="974.58"/>
        <n v="693.67"/>
        <n v="894.5"/>
        <n v="765.94"/>
        <n v="391.58"/>
        <n v="607.17"/>
        <n v="221.94"/>
        <n v="697.07"/>
        <n v="138.64"/>
        <n v="295.68"/>
        <n v="61.45"/>
        <n v="588.82"/>
        <n v="190.51"/>
        <n v="329.61"/>
        <n v="706.19"/>
        <n v="177.5"/>
        <n v="779.72"/>
        <n v="723.4"/>
        <n v="930.59"/>
        <n v="22.27"/>
        <n v="572.6"/>
        <n v="624.96"/>
        <n v="60.24"/>
        <n v="900.37"/>
        <n v="797.01"/>
        <n v="89.92"/>
        <n v="431.54"/>
        <n v="613.4"/>
        <n v="181.78"/>
        <n v="452.36"/>
        <n v="528.91"/>
        <n v="370.07"/>
        <n v="832.79"/>
        <n v="810.23"/>
        <n v="634.22"/>
        <n v="738.71"/>
        <n v="486.99"/>
        <n v="596.29"/>
        <n v="927.36"/>
        <n v="719.18"/>
        <n v="91.19"/>
        <n v="391.79"/>
        <n v="426.32"/>
        <n v="187.63"/>
        <n v="261.51"/>
        <n v="243.78"/>
        <n v="213.91"/>
        <n v="677.5"/>
        <n v="107.58"/>
        <n v="264.6"/>
        <n v="220.78"/>
        <n v="735.97"/>
        <n v="325.99"/>
        <n v="458.57"/>
        <n v="132.85"/>
        <n v="782.15"/>
        <n v="420.33"/>
        <n v="752.1"/>
        <n v="145.9"/>
        <n v="728.16"/>
        <n v="130.13"/>
        <n v="325.96"/>
        <n v="168.96"/>
        <n v="692.66"/>
        <n v="110.63"/>
        <n v="575.27"/>
        <n v="949.61"/>
        <n v="797.4"/>
        <n v="851.13"/>
        <n v="696.69"/>
        <n v="283.41"/>
        <n v="170.51"/>
        <n v="199.73"/>
        <n v="760.84"/>
        <n v="722.63"/>
        <n v="50.46"/>
        <n v="153.55"/>
        <n v="717.31"/>
        <n v="794.67"/>
        <n v="504.45"/>
        <n v="65.79"/>
        <n v="405.62"/>
        <n v="208.89"/>
        <n v="442.68"/>
        <n v="229.57"/>
        <n v="633.12"/>
        <n v="401.29"/>
        <n v="610.74"/>
        <n v="252.65"/>
        <n v="597.52"/>
        <n v="573.16"/>
        <n v="670.72"/>
        <n v="574.09"/>
        <n v="772.02"/>
        <n v="688.62"/>
        <n v="94.28"/>
        <n v="789.07"/>
        <n v="309.26"/>
        <n v="726.37"/>
        <n v="967.39"/>
        <n v="564.45"/>
        <n v="518.17"/>
        <n v="233.31"/>
        <n v="206.59"/>
        <n v="313.27"/>
        <n v="316.05"/>
        <n v="943.29"/>
        <n v="212.92"/>
        <n v="334.6"/>
        <n v="548.46"/>
        <n v="989.66"/>
        <n v="675.11"/>
        <n v="872.57"/>
        <n v="37.85"/>
        <n v="359.5"/>
        <n v="981.33"/>
        <n v="863.57"/>
        <n v="560.26"/>
        <n v="945.82"/>
        <n v="500.94"/>
        <n v="327.9"/>
        <n v="644.65"/>
        <n v="800.86"/>
        <n v="386.76"/>
        <n v="197.37"/>
        <n v="909.57"/>
        <n v="372.72"/>
        <n v="514.35"/>
        <n v="211.27"/>
        <n v="586.74"/>
        <n v="813.96"/>
        <n v="929.16"/>
        <n v="472.28"/>
        <n v="881.92"/>
        <n v="255.01"/>
        <n v="799.74"/>
        <n v="920.55"/>
        <n v="110.28"/>
        <n v="147.37"/>
        <n v="848.27"/>
        <n v="855.42"/>
        <n v="732.91"/>
        <n v="558.22"/>
        <n v="866.63"/>
        <n v="188.48"/>
        <n v="603.02"/>
        <n v="462.25"/>
        <n v="294.05"/>
        <n v="783.42"/>
        <n v="378.98"/>
        <n v="366.01"/>
        <n v="262.87"/>
        <n v="133.63"/>
        <n v="160.07"/>
        <n v="185.22"/>
        <n v="645.44"/>
        <n v="462.06"/>
        <n v="157.67"/>
        <n v="476.69"/>
        <n v="618.35"/>
        <n v="157.29"/>
        <n v="341.57"/>
        <n v="903.12"/>
        <n v="857.59"/>
        <n v="909.51"/>
        <n v="233.18"/>
        <n v="604.21"/>
        <n v="919.47"/>
        <n v="115.43"/>
        <n v="314.82"/>
        <n v="605.31"/>
        <n v="678.63"/>
        <n v="893.94"/>
        <n v="846.58"/>
        <n v="175.71"/>
        <n v="347.66"/>
        <n v="294.27"/>
        <n v="864.5"/>
        <n v="427.87"/>
        <n v="289.95"/>
        <n v="761.59"/>
        <n v="411.03"/>
        <n v="321.89"/>
        <n v="168.97"/>
        <n v="502.67"/>
        <n v="25.75"/>
        <n v="658.6"/>
        <n v="503.8"/>
        <n v="959.54"/>
        <n v="294.9"/>
        <n v="661.29"/>
        <n v="253.97"/>
        <n v="627.33"/>
        <n v="421.62"/>
        <n v="224.15"/>
        <n v="610.93"/>
        <n v="858.09"/>
        <n v="874.79"/>
        <n v="26.03"/>
        <n v="858.26"/>
        <n v="542.85"/>
        <n v="349.58"/>
        <n v="308.99"/>
        <n v="760.21"/>
        <n v="193.59"/>
        <n v="226.56"/>
        <n v="524.21"/>
        <n v="880.86"/>
        <n v="119.77"/>
        <n v="305.18"/>
        <n v="542.25"/>
        <n v="399.8"/>
        <n v="74.07"/>
        <n v="725.86"/>
        <n v="344.6"/>
        <n v="145.44"/>
        <n v="781.34"/>
        <n v="253.4"/>
        <n v="755.21"/>
        <n v="922.83"/>
        <n v="97.88"/>
        <n v="259.26"/>
        <n v="762.08"/>
        <n v="331.59"/>
        <n v="449.76"/>
        <n v="106.62"/>
        <n v="507.23"/>
        <n v="527.34"/>
        <n v="708.49"/>
        <n v="508.63"/>
        <n v="743.61"/>
        <n v="977.8"/>
        <n v="961.52"/>
        <n v="56.14"/>
        <n v="453.44"/>
        <n v="542.81"/>
        <n v="296.34"/>
        <n v="867.33"/>
        <n v="919.88"/>
        <n v="223.82"/>
        <n v="96.53"/>
        <n v="858.29"/>
        <n v="698.07"/>
        <n v="906.34"/>
        <n v="746.41"/>
        <n v="601.07"/>
        <n v="562.09"/>
        <n v="191.91"/>
        <n v="101.64"/>
        <n v="100.42"/>
        <n v="859.65"/>
        <n v="315.78"/>
        <n v="256.38"/>
        <n v="356.82"/>
        <n v="728.97"/>
        <n v="613.92"/>
        <n v="823.49"/>
        <n v="491.01"/>
        <n v="559.32"/>
        <n v="394.97"/>
        <n v="972.79"/>
        <n v="834.57"/>
        <n v="197.46"/>
        <n v="922.11"/>
        <n v="439.83"/>
        <n v="426.72"/>
        <n v="495.33"/>
        <n v="673.12"/>
        <n v="667.93"/>
        <n v="792.05"/>
        <n v="939.07"/>
        <n v="287.99"/>
        <n v="988.36"/>
        <n v="532.2"/>
        <n v="710.89"/>
        <n v="461.78"/>
        <n v="612.35"/>
        <n v="467.8"/>
        <n v="600.3"/>
        <n v="886.36"/>
        <n v="636.58"/>
        <n v="327.44"/>
        <n v="868.52"/>
        <n v="679.82"/>
        <n v="486.95"/>
        <n v="838.29"/>
        <n v="340.48"/>
        <n v="101.41"/>
        <n v="207.86"/>
        <n v="431.11"/>
        <n v="555.83"/>
        <n v="67.25"/>
        <n v="469.34"/>
        <n v="924.34"/>
        <n v="733.18"/>
        <n v="116.89"/>
        <n v="723.89"/>
        <n v="486.35"/>
        <n v="853.63"/>
        <n v="842.65"/>
        <n v="402.12"/>
        <n v="828.84"/>
        <n v="717.51"/>
        <n v="621.57"/>
        <n v="439.33"/>
        <n v="220.95"/>
        <n v="779.11"/>
        <n v="518.14"/>
        <n v="889.02"/>
        <n v="324.12"/>
        <n v="689.03"/>
        <n v="638.35"/>
        <n v="860.66"/>
        <n v="107.38"/>
        <n v="748.61"/>
        <n v="620.95"/>
        <n v="777.01"/>
        <n v="769.18"/>
        <n v="907.78"/>
        <n v="892.74"/>
        <n v="279.01"/>
        <n v="588.48"/>
        <n v="873.03"/>
        <n v="928.67"/>
        <n v="790.95"/>
        <n v="681.72"/>
        <n v="943.16"/>
        <n v="39.1"/>
        <n v="316.79"/>
        <n v="76.57"/>
        <n v="702.72"/>
        <n v="523.86"/>
        <n v="210.55"/>
        <n v="321.31"/>
        <n v="447.32"/>
        <n v="355.49"/>
        <n v="562.04"/>
        <n v="348.42"/>
        <n v="478.84"/>
        <n v="313.04"/>
        <n v="72.41"/>
        <n v="152.91"/>
        <n v="85.96"/>
        <n v="96.36"/>
        <n v="29.48"/>
        <n v="392.81"/>
        <n v="135.9"/>
        <n v="498.61"/>
        <n v="223.41"/>
        <n v="676.16"/>
        <n v="68.39"/>
        <n v="221.14"/>
        <n v="946.84"/>
        <n v="557.32"/>
        <n v="959.93"/>
        <n v="475.55"/>
        <n v="93.45"/>
        <n v="497.43"/>
        <n v="520.31"/>
        <n v="901.94"/>
        <n v="884.29"/>
        <n v="629.39"/>
        <n v="710.96"/>
        <n v="410.11"/>
        <n v="88.44"/>
        <n v="804.79"/>
        <n v="293.76"/>
        <n v="535.64"/>
        <n v="377.98"/>
        <n v="444.33"/>
        <n v="899.86"/>
        <n v="146.27"/>
        <n v="248.86"/>
        <n v="68.08"/>
        <n v="654.78"/>
        <n v="867.31"/>
        <n v="853.53"/>
        <n v="510.66"/>
        <n v="931.85"/>
        <n v="603.18"/>
        <n v="899.07"/>
        <n v="409.56"/>
        <n v="175.63"/>
        <n v="198.65"/>
        <n v="105.15"/>
        <n v="340.17"/>
        <n v="457.32"/>
        <n v="847.78"/>
        <n v="764.65"/>
        <n v="823.26"/>
        <n v="634.24"/>
        <n v="961.93"/>
        <n v="301.66"/>
        <n v="209.4"/>
        <n v="424.66"/>
        <n v="382.19"/>
        <n v="708.1"/>
        <n v="645.3"/>
        <n v="557.95"/>
        <n v="785.21"/>
        <n v="769.44"/>
        <n v="264.4"/>
        <n v="734.8"/>
        <n v="856.13"/>
        <n v="742.85"/>
        <n v="236.47"/>
        <n v="744.72"/>
        <n v="366.62"/>
        <n v="752.14"/>
        <n v="715.68"/>
        <n v="948.66"/>
        <n v="53.75"/>
        <n v="858.69"/>
        <n v="597.4"/>
        <n v="250.2"/>
        <n v="575.39"/>
        <n v="863.73"/>
        <n v="493.71"/>
        <n v="406.59"/>
        <n v="269.6"/>
        <n v="341.8"/>
        <n v="65.82"/>
        <n v="492.68"/>
        <n v="97.1"/>
        <n v="997.78"/>
        <n v="755.89"/>
        <n v="340.08"/>
        <n v="542.71"/>
        <n v="62.6"/>
        <n v="446.11"/>
        <n v="917.12"/>
        <n v="233.87"/>
        <n v="169.08"/>
        <n v="420.0"/>
        <n v="405.16"/>
        <n v="41.81"/>
        <n v="939.17"/>
        <n v="562.63"/>
        <n v="267.49"/>
        <n v="773.83"/>
        <n v="200.6"/>
        <n v="953.13"/>
        <n v="865.0"/>
        <n v="616.22"/>
        <n v="294.29"/>
        <n v="842.59"/>
        <n v="174.43"/>
        <n v="416.63"/>
        <n v="339.07"/>
        <n v="578.06"/>
        <n v="615.47"/>
        <n v="518.89"/>
        <n v="475.76"/>
        <n v="438.01"/>
        <n v="336.1"/>
        <n v="464.87"/>
        <n v="428.62"/>
        <n v="129.91"/>
        <n v="766.62"/>
        <n v="459.11"/>
        <n v="831.44"/>
        <n v="217.49"/>
        <n v="162.29"/>
        <n v="47.25"/>
        <n v="914.5"/>
        <n v="28.11"/>
        <n v="32.26"/>
        <n v="140.97"/>
        <n v="674.29"/>
        <n v="22.94"/>
        <n v="42.71"/>
        <n v="654.31"/>
        <n v="529.93"/>
        <n v="735.65"/>
        <n v="480.64"/>
        <n v="614.52"/>
        <n v="586.83"/>
        <n v="544.51"/>
        <n v="976.72"/>
        <n v="637.07"/>
        <n v="910.48"/>
        <n v="436.42"/>
        <n v="627.19"/>
        <n v="730.55"/>
        <n v="861.98"/>
        <n v="265.57"/>
        <n v="588.29"/>
        <n v="577.93"/>
        <n v="677.26"/>
        <n v="588.63"/>
        <n v="787.99"/>
        <n v="618.97"/>
        <n v="703.45"/>
        <n v="901.65"/>
        <n v="889.83"/>
        <n v="27.74"/>
        <n v="532.66"/>
        <n v="32.42"/>
        <n v="139.06"/>
        <n v="674.02"/>
        <n v="413.63"/>
        <n v="265.74"/>
        <n v="163.31"/>
        <n v="770.52"/>
        <n v="403.45"/>
        <n v="35.67"/>
        <n v="249.08"/>
        <n v="525.95"/>
        <n v="550.6"/>
        <n v="133.87"/>
        <n v="739.61"/>
        <n v="750.08"/>
        <n v="317.29"/>
        <n v="474.92"/>
        <n v="624.34"/>
        <n v="517.54"/>
        <n v="317.39"/>
        <n v="876.17"/>
        <n v="192.25"/>
        <n v="280.76"/>
        <n v="814.01"/>
        <n v="400.52"/>
        <n v="285.93"/>
        <n v="718.45"/>
        <n v="726.92"/>
        <n v="123.93"/>
        <n v="607.36"/>
        <n v="314.77"/>
        <n v="161.45"/>
        <n v="280.85"/>
        <n v="923.24"/>
        <n v="52.71"/>
        <n v="713.44"/>
        <n v="484.17"/>
        <n v="141.28"/>
        <n v="253.32"/>
        <n v="776.58"/>
        <n v="21.89"/>
        <n v="700.46"/>
        <n v="297.84"/>
        <n v="978.14"/>
        <n v="169.52"/>
        <n v="98.31"/>
        <n v="605.33"/>
        <n v="435.76"/>
        <n v="422.51"/>
        <n v="380.55"/>
        <n v="343.71"/>
        <n v="366.66"/>
        <n v="199.35"/>
        <n v="175.38"/>
        <n v="736.37"/>
        <n v="756.69"/>
        <n v="637.81"/>
        <n v="340.76"/>
        <n v="246.96"/>
        <n v="914.71"/>
        <n v="471.44"/>
        <n v="344.53"/>
        <n v="627.86"/>
        <n v="22.14"/>
        <n v="604.79"/>
        <n v="100.49"/>
        <n v="833.12"/>
        <n v="474.03"/>
        <n v="957.83"/>
        <n v="625.96"/>
        <n v="227.45"/>
        <n v="760.36"/>
        <n v="286.09"/>
        <n v="478.64"/>
        <n v="441.92"/>
        <n v="703.25"/>
        <n v="169.8"/>
        <n v="874.62"/>
        <n v="651.2"/>
        <n v="115.29"/>
        <n v="222.62"/>
        <n v="522.71"/>
        <n v="253.27"/>
        <n v="917.36"/>
        <n v="557.53"/>
        <n v="844.56"/>
        <n v="787.08"/>
        <n v="417.31"/>
        <n v="510.69"/>
        <n v="411.82"/>
        <n v="883.74"/>
        <n v="525.12"/>
        <n v="763.31"/>
        <n v="325.37"/>
        <n v="681.0"/>
        <n v="332.91"/>
        <n v="418.89"/>
        <n v="156.57"/>
        <n v="64.32"/>
        <n v="898.28"/>
        <n v="163.78"/>
        <n v="865.77"/>
        <n v="477.68"/>
        <n v="595.59"/>
        <n v="808.08"/>
        <n v="408.17"/>
        <n v="318.04"/>
        <n v="634.39"/>
        <n v="315.14"/>
        <n v="397.84"/>
        <n v="163.45"/>
        <n v="888.09"/>
        <n v="982.55"/>
        <n v="144.65"/>
        <n v="942.61"/>
        <n v="905.56"/>
        <n v="261.85"/>
        <n v="683.1"/>
        <n v="29.86"/>
        <n v="249.78"/>
        <n v="987.68"/>
        <n v="271.86"/>
        <n v="511.79"/>
        <n v="578.09"/>
        <n v="317.79"/>
        <n v="972.95"/>
        <n v="526.86"/>
        <n v="952.69"/>
        <n v="418.22"/>
        <n v="238.48"/>
        <n v="500.11"/>
        <n v="380.21"/>
        <n v="603.34"/>
        <n v="566.99"/>
        <n v="767.74"/>
        <n v="684.96"/>
        <n v="895.08"/>
        <n v="392.34"/>
        <n v="652.67"/>
        <n v="293.12"/>
        <n v="417.92"/>
        <n v="230.26"/>
        <n v="32.15"/>
        <n v="342.15"/>
        <n v="668.12"/>
        <n v="613.76"/>
        <n v="816.36"/>
        <n v="516.82"/>
        <n v="818.66"/>
        <n v="90.27"/>
        <n v="273.79"/>
        <n v="229.12"/>
        <n v="804.49"/>
        <n v="38.6"/>
        <n v="732.37"/>
        <n v="999.32"/>
        <n v="615.34"/>
        <n v="256.0"/>
        <n v="730.38"/>
        <n v="710.56"/>
        <n v="810.81"/>
        <n v="207.07"/>
        <n v="160.5"/>
        <n v="112.1"/>
        <n v="929.89"/>
        <n v="458.79"/>
        <n v="246.22"/>
        <n v="648.56"/>
        <n v="350.37"/>
        <n v="209.35"/>
        <n v="685.56"/>
        <n v="474.55"/>
        <n v="731.65"/>
        <n v="96.22"/>
        <n v="629.17"/>
        <n v="470.77"/>
        <n v="291.71"/>
        <n v="709.34"/>
        <n v="512.56"/>
        <n v="943.08"/>
        <n v="89.71"/>
        <n v="391.88"/>
        <n v="558.58"/>
        <n v="535.29"/>
        <n v="74.91"/>
        <n v="707.93"/>
        <n v="576.6"/>
        <n v="970.55"/>
        <n v="738.59"/>
        <n v="993.2"/>
        <n v="276.52"/>
        <n v="81.73"/>
        <n v="660.88"/>
        <n v="206.48"/>
        <n v="568.34"/>
        <n v="869.07"/>
        <n v="744.49"/>
        <n v="303.07"/>
        <n v="259.76"/>
        <n v="411.19"/>
        <n v="389.32"/>
        <n v="929.33"/>
        <n v="698.46"/>
        <n v="141.01"/>
        <n v="899.62"/>
        <n v="214.95"/>
        <n v="743.51"/>
        <n v="294.03"/>
        <n v="188.28"/>
        <n v="811.18"/>
        <n v="593.0"/>
        <n v="224.32"/>
        <n v="397.41"/>
        <n v="568.52"/>
        <n v="936.71"/>
        <n v="868.5"/>
        <n v="340.32"/>
        <n v="536.58"/>
        <n v="795.86"/>
        <n v="480.89"/>
        <n v="873.59"/>
        <n v="499.89"/>
        <n v="264.31"/>
        <n v="571.69"/>
        <n v="900.1"/>
        <n v="103.1"/>
        <n v="108.69"/>
        <n v="494.85"/>
        <n v="812.15"/>
        <n v="679.3"/>
        <n v="236.64"/>
        <n v="224.68"/>
        <n v="459.66"/>
        <n v="629.04"/>
        <n v="44.97"/>
        <n v="121.01"/>
        <n v="67.41"/>
        <n v="342.16"/>
        <n v="708.3"/>
        <n v="269.75"/>
        <n v="856.32"/>
        <n v="351.09"/>
        <n v="955.37"/>
        <n v="119.25"/>
        <n v="584.41"/>
        <n v="593.4"/>
        <n v="666.11"/>
        <n v="731.41"/>
        <n v="368.61"/>
        <n v="90.62"/>
        <n v="630.7"/>
        <n v="379.02"/>
        <n v="323.43"/>
        <n v="371.98"/>
        <n v="709.81"/>
        <n v="219.04"/>
        <n v="545.69"/>
        <n v="461.52"/>
        <n v="730.01"/>
        <n v="437.41"/>
        <n v="319.68"/>
        <n v="350.24"/>
        <n v="59.11"/>
        <n v="414.37"/>
        <n v="655.9"/>
        <n v="585.92"/>
        <n v="769.17"/>
        <n v="616.92"/>
        <n v="273.69"/>
        <n v="661.27"/>
        <n v="465.76"/>
        <n v="116.53"/>
        <n v="506.67"/>
        <n v="408.52"/>
        <n v="837.83"/>
        <n v="375.97"/>
        <n v="112.52"/>
        <n v="205.02"/>
        <n v="536.45"/>
        <n v="788.14"/>
        <n v="497.91"/>
        <n v="482.48"/>
        <n v="512.67"/>
        <n v="792.19"/>
        <n v="152.44"/>
        <n v="567.64"/>
        <n v="261.61"/>
        <n v="114.07"/>
        <n v="434.16"/>
        <n v="366.0"/>
        <n v="782.47"/>
        <n v="301.95"/>
        <n v="375.08"/>
        <n v="172.02"/>
        <n v="850.59"/>
        <n v="783.56"/>
        <n v="637.27"/>
        <n v="764.22"/>
        <n v="752.48"/>
        <n v="897.77"/>
        <n v="827.08"/>
        <n v="151.92"/>
        <n v="390.16"/>
        <n v="497.85"/>
        <n v="82.52"/>
        <n v="261.19"/>
        <n v="274.83"/>
        <n v="214.03"/>
        <n v="347.57"/>
        <n v="382.47"/>
        <n v="244.47"/>
        <n v="494.72"/>
        <n v="295.12"/>
        <n v="282.32"/>
        <n v="351.86"/>
        <n v="269.92"/>
        <n v="611.6"/>
        <n v="800.27"/>
        <n v="777.78"/>
        <n v="657.09"/>
        <n v="689.39"/>
        <n v="65.6"/>
        <n v="841.96"/>
        <n v="80.9"/>
        <n v="985.77"/>
        <n v="575.49"/>
        <n v="977.56"/>
        <n v="727.62"/>
        <n v="932.56"/>
        <n v="216.77"/>
        <n v="854.26"/>
        <n v="798.78"/>
        <n v="53.85"/>
        <n v="539.86"/>
        <n v="141.47"/>
        <n v="637.37"/>
        <n v="178.69"/>
        <n v="458.39"/>
        <n v="25.86"/>
        <n v="888.33"/>
        <n v="999.39"/>
        <n v="337.11"/>
        <n v="366.26"/>
        <n v="112.38"/>
        <n v="223.08"/>
        <n v="196.42"/>
        <n v="170.97"/>
        <n v="454.67"/>
        <n v="291.64"/>
        <n v="609.64"/>
        <n v="537.52"/>
        <n v="749.2"/>
        <n v="497.32"/>
        <n v="560.02"/>
        <n v="721.49"/>
        <n v="555.54"/>
        <n v="448.05"/>
        <n v="727.21"/>
        <n v="976.24"/>
        <n v="727.73"/>
        <n v="298.67"/>
        <n v="744.85"/>
        <n v="804.22"/>
        <n v="753.56"/>
        <n v="179.53"/>
        <n v="334.81"/>
        <n v="964.54"/>
        <n v="37.23"/>
        <n v="991.68"/>
        <n v="759.66"/>
        <n v="435.9"/>
        <n v="817.21"/>
        <n v="398.1"/>
        <n v="457.27"/>
        <n v="869.1"/>
        <n v="233.83"/>
        <n v="522.72"/>
        <n v="474.16"/>
        <n v="356.38"/>
        <n v="144.73"/>
        <n v="255.07"/>
        <n v="936.04"/>
        <n v="442.28"/>
        <n v="803.31"/>
        <n v="965.32"/>
        <n v="674.6"/>
        <n v="871.97"/>
        <n v="484.3"/>
        <n v="789.62"/>
        <n v="573.7"/>
        <n v="915.32"/>
        <n v="793.87"/>
        <n v="750.29"/>
        <n v="704.21"/>
        <n v="791.28"/>
        <n v="696.66"/>
        <n v="105.31"/>
        <n v="293.02"/>
        <n v="550.23"/>
        <n v="667.49"/>
        <n v="488.07"/>
        <n v="199.33"/>
        <n v="908.59"/>
        <n v="280.53"/>
        <n v="241.5"/>
        <n v="921.37"/>
        <n v="775.29"/>
        <n v="905.52"/>
        <n v="396.45"/>
        <n v="317.1"/>
        <n v="216.86"/>
        <n v="524.86"/>
        <n v="668.82"/>
        <n v="182.2"/>
        <n v="322.18"/>
        <n v="697.56"/>
        <n v="312.26"/>
        <n v="697.77"/>
        <n v="256.11"/>
        <n v="638.32"/>
        <n v="481.73"/>
        <n v="438.36"/>
        <n v="99.61"/>
        <n v="98.81"/>
        <n v="93.42"/>
        <n v="105.24"/>
        <n v="408.09"/>
        <n v="741.44"/>
        <n v="585.5"/>
        <n v="768.46"/>
        <n v="885.77"/>
        <n v="701.96"/>
        <n v="438.14"/>
        <n v="257.59"/>
        <n v="549.25"/>
        <n v="237.56"/>
        <n v="405.71"/>
        <n v="352.51"/>
        <n v="308.96"/>
        <n v="849.74"/>
        <n v="934.8"/>
        <n v="473.24"/>
        <n v="151.54"/>
        <n v="830.95"/>
        <n v="196.49"/>
        <n v="664.25"/>
        <n v="418.24"/>
        <n v="636.99"/>
      </sharedItems>
    </cacheField>
    <cacheField name="Actual Need" numFmtId="0">
      <sharedItems containsSemiMixedTypes="0" containsString="0" containsNumber="1">
        <n v="77.1"/>
        <n v="410.41"/>
        <n v="142.69"/>
        <n v="215.34"/>
        <n v="319.32"/>
        <n v="233.65"/>
        <n v="506.83"/>
        <n v="593.89"/>
        <n v="414.51"/>
        <n v="134.59"/>
        <n v="562.5"/>
        <n v="1028.39"/>
        <n v="505.39"/>
        <n v="291.11"/>
        <n v="108.76"/>
        <n v="1128.28"/>
        <n v="902.63"/>
        <n v="20.73"/>
        <n v="27.69"/>
        <n v="583.27"/>
        <n v="256.88"/>
        <n v="131.06"/>
        <n v="1085.66"/>
        <n v="567.29"/>
        <n v="388.87"/>
        <n v="133.81"/>
        <n v="566.56"/>
        <n v="755.13"/>
        <n v="448.63"/>
        <n v="337.6"/>
        <n v="684.22"/>
        <n v="399.16"/>
        <n v="459.9"/>
        <n v="675.94"/>
        <n v="619.2"/>
        <n v="951.68"/>
        <n v="393.76"/>
        <n v="771.06"/>
        <n v="862.88"/>
        <n v="585.58"/>
        <n v="482.51"/>
        <n v="639.52"/>
        <n v="438.24"/>
        <n v="97.87"/>
        <n v="83.78"/>
        <n v="343.69"/>
        <n v="557.74"/>
        <n v="900.75"/>
        <n v="610.5"/>
        <n v="997.47"/>
        <n v="880.79"/>
        <n v="410.3"/>
        <n v="692.78"/>
        <n v="207.61"/>
        <n v="737.0"/>
        <n v="141.77"/>
        <n v="304.37"/>
        <n v="62.35"/>
        <n v="679.66"/>
        <n v="168.83"/>
        <n v="320.69"/>
        <n v="845.65"/>
        <n v="186.65"/>
        <n v="836.46"/>
        <n v="586.71"/>
        <n v="1063.21"/>
        <n v="22.82"/>
        <n v="460.91"/>
        <n v="667.62"/>
        <n v="58.47"/>
        <n v="836.18"/>
        <n v="692.5"/>
        <n v="82.34"/>
        <n v="376.7"/>
        <n v="721.75"/>
        <n v="205.34"/>
        <n v="434.98"/>
        <n v="432.94"/>
        <n v="302.63"/>
        <n v="835.23"/>
        <n v="962.39"/>
        <n v="757.43"/>
        <n v="849.43"/>
        <n v="449.65"/>
        <n v="698.78"/>
        <n v="1037.03"/>
        <n v="740.22"/>
        <n v="82.33"/>
        <n v="396.19"/>
        <n v="407.77"/>
        <n v="221.17"/>
        <n v="294.02"/>
        <n v="282.64"/>
        <n v="182.55"/>
        <n v="640.99"/>
        <n v="93.14"/>
        <n v="220.63"/>
        <n v="228.47"/>
        <n v="700.52"/>
        <n v="309.18"/>
        <n v="429.56"/>
        <n v="119.33"/>
        <n v="907.99"/>
        <n v="474.07"/>
        <n v="631.42"/>
        <n v="144.26"/>
        <n v="642.22"/>
        <n v="123.56"/>
        <n v="301.32"/>
        <n v="180.11"/>
        <n v="810.29"/>
        <n v="106.65"/>
        <n v="670.67"/>
        <n v="911.0"/>
        <n v="709.26"/>
        <n v="996.05"/>
        <n v="797.84"/>
        <n v="322.41"/>
        <n v="202.3"/>
        <n v="223.78"/>
        <n v="749.48"/>
        <n v="598.57"/>
        <n v="45.01"/>
        <n v="138.67"/>
        <n v="798.84"/>
        <n v="727.82"/>
        <n v="589.6"/>
        <n v="67.62"/>
        <n v="375.81"/>
        <n v="242.82"/>
        <n v="422.97"/>
        <n v="199.35"/>
        <n v="556.8"/>
        <n v="360.32"/>
        <n v="704.14"/>
        <n v="285.97"/>
        <n v="482.55"/>
        <n v="671.51"/>
        <n v="580.93"/>
        <n v="460.42"/>
        <n v="668.31"/>
        <n v="623.87"/>
        <n v="111.47"/>
        <n v="939.34"/>
        <n v="260.65"/>
        <n v="754.4"/>
        <n v="918.33"/>
        <n v="577.04"/>
        <n v="502.52"/>
        <n v="255.46"/>
        <n v="237.63"/>
        <n v="304.08"/>
        <n v="331.02"/>
        <n v="924.07"/>
        <n v="241.42"/>
        <n v="331.64"/>
        <n v="483.33"/>
        <n v="838.28"/>
        <n v="598.62"/>
        <n v="986.91"/>
        <n v="33.62"/>
        <n v="359.8"/>
        <n v="1103.7"/>
        <n v="1018.04"/>
        <n v="643.61"/>
        <n v="975.05"/>
        <n v="471.78"/>
        <n v="302.09"/>
        <n v="582.94"/>
        <n v="927.52"/>
        <n v="390.21"/>
        <n v="158.02"/>
        <n v="906.24"/>
        <n v="348.18"/>
        <n v="570.13"/>
        <n v="245.23"/>
        <n v="672.03"/>
        <n v="740.23"/>
        <n v="782.01"/>
        <n v="461.54"/>
        <n v="890.05"/>
        <n v="219.38"/>
        <n v="954.64"/>
        <n v="1081.82"/>
        <n v="105.68"/>
        <n v="150.77"/>
        <n v="870.07"/>
        <n v="947.86"/>
        <n v="649.82"/>
        <n v="588.92"/>
        <n v="884.92"/>
        <n v="151.58"/>
        <n v="663.18"/>
        <n v="518.56"/>
        <n v="287.59"/>
        <n v="833.84"/>
        <n v="344.93"/>
        <n v="315.11"/>
        <n v="269.67"/>
        <n v="115.14"/>
        <n v="78.99"/>
        <n v="180.87"/>
        <n v="173.52"/>
        <n v="681.79"/>
        <n v="536.85"/>
        <n v="142.36"/>
        <n v="507.18"/>
        <n v="535.23"/>
        <n v="141.44"/>
        <n v="345.29"/>
        <n v="1059.75"/>
        <n v="947.08"/>
        <n v="754.99"/>
        <n v="198.22"/>
        <n v="604.1"/>
        <n v="1066.84"/>
        <n v="94.06"/>
        <n v="280.43"/>
        <n v="547.78"/>
        <n v="668.83"/>
        <n v="724.2"/>
        <n v="1012.77"/>
        <n v="166.81"/>
        <n v="336.55"/>
        <n v="312.61"/>
        <n v="944.86"/>
        <n v="444.94"/>
        <n v="242.79"/>
        <n v="899.8"/>
        <n v="345.23"/>
        <n v="301.53"/>
        <n v="142.83"/>
        <n v="476.51"/>
        <n v="23.9"/>
        <n v="685.65"/>
        <n v="500.05"/>
        <n v="915.31"/>
        <n v="339.3"/>
        <n v="574.36"/>
        <n v="298.34"/>
        <n v="631.87"/>
        <n v="462.84"/>
        <n v="724.85"/>
        <n v="1028.67"/>
        <n v="817.06"/>
        <n v="25.57"/>
        <n v="721.23"/>
        <n v="536.55"/>
        <n v="406.87"/>
        <n v="252.33"/>
        <n v="623.12"/>
        <n v="164.49"/>
        <n v="253.17"/>
        <n v="565.94"/>
        <n v="780.87"/>
        <n v="123.13"/>
        <n v="295.87"/>
        <n v="472.48"/>
        <n v="451.34"/>
        <n v="76.09"/>
        <n v="849.02"/>
        <n v="339.83"/>
        <n v="117.0"/>
        <n v="902.42"/>
        <n v="261.14"/>
        <n v="629.68"/>
        <n v="845.71"/>
        <n v="110.74"/>
        <n v="250.29"/>
        <n v="830.4"/>
        <n v="370.6"/>
        <n v="489.09"/>
        <n v="115.11"/>
        <n v="433.79"/>
        <n v="642.23"/>
        <n v="485.66"/>
        <n v="750.25"/>
        <n v="1113.58"/>
        <n v="1049.9"/>
        <n v="66.88"/>
        <n v="493.89"/>
        <n v="464.31"/>
        <n v="251.72"/>
        <n v="737.17"/>
        <n v="962.67"/>
        <n v="188.31"/>
        <n v="95.63"/>
        <n v="967.02"/>
        <n v="754.04"/>
        <n v="833.47"/>
        <n v="874.57"/>
        <n v="707.59"/>
        <n v="587.85"/>
        <n v="180.77"/>
        <n v="85.44"/>
        <n v="80.73"/>
        <n v="866.61"/>
        <n v="345.94"/>
        <n v="277.46"/>
        <n v="384.29"/>
        <n v="762.9"/>
        <n v="602.63"/>
        <n v="765.4"/>
        <n v="565.62"/>
        <n v="640.38"/>
        <n v="434.29"/>
        <n v="789.19"/>
        <n v="960.29"/>
        <n v="225.04"/>
        <n v="812.76"/>
        <n v="465.63"/>
        <n v="368.03"/>
        <n v="457.87"/>
        <n v="721.84"/>
        <n v="731.2"/>
        <n v="817.42"/>
        <n v="791.19"/>
        <n v="326.98"/>
        <n v="925.85"/>
        <n v="625.03"/>
        <n v="598.31"/>
        <n v="371.77"/>
        <n v="627.91"/>
        <n v="440.73"/>
        <n v="638.38"/>
        <n v="873.44"/>
        <n v="682.55"/>
        <n v="334.18"/>
        <n v="980.75"/>
        <n v="549.76"/>
        <n v="572.96"/>
        <n v="692.12"/>
        <n v="394.39"/>
        <n v="107.33"/>
        <n v="222.62"/>
        <n v="350.27"/>
        <n v="470.82"/>
        <n v="56.18"/>
        <n v="526.02"/>
        <n v="791.9"/>
        <n v="692.93"/>
        <n v="122.44"/>
        <n v="848.31"/>
        <n v="465.98"/>
        <n v="984.54"/>
        <n v="967.68"/>
        <n v="377.09"/>
        <n v="912.94"/>
        <n v="770.81"/>
        <n v="737.88"/>
        <n v="409.34"/>
        <n v="223.84"/>
        <n v="732.11"/>
        <n v="503.37"/>
        <n v="912.54"/>
        <n v="280.8"/>
        <n v="631.62"/>
        <n v="663.9"/>
        <n v="894.73"/>
        <n v="127.44"/>
        <n v="677.2"/>
        <n v="615.44"/>
        <n v="737.53"/>
        <n v="662.84"/>
        <n v="990.61"/>
        <n v="1054.57"/>
        <n v="322.0"/>
        <n v="647.92"/>
        <n v="801.02"/>
        <n v="1110.05"/>
        <n v="634.45"/>
        <n v="797.17"/>
        <n v="988.61"/>
        <n v="35.91"/>
        <n v="279.78"/>
        <n v="86.67"/>
        <n v="664.82"/>
        <n v="602.38"/>
        <n v="186.9"/>
        <n v="363.74"/>
        <n v="459.35"/>
        <n v="386.88"/>
        <n v="586.17"/>
        <n v="349.02"/>
        <n v="506.54"/>
        <n v="254.68"/>
        <n v="71.14"/>
        <n v="166.02"/>
        <n v="97.27"/>
        <n v="87.01"/>
        <n v="30.85"/>
        <n v="333.93"/>
        <n v="134.75"/>
        <n v="490.72"/>
        <n v="228.95"/>
        <n v="788.62"/>
        <n v="58.91"/>
        <n v="251.33"/>
        <n v="1082.29"/>
        <n v="588.42"/>
        <n v="1026.36"/>
        <n v="516.64"/>
        <n v="86.89"/>
        <n v="467.43"/>
        <n v="545.72"/>
        <n v="1031.13"/>
        <n v="737.26"/>
        <n v="728.69"/>
        <n v="652.28"/>
        <n v="366.12"/>
        <n v="101.15"/>
        <n v="823.05"/>
        <n v="330.78"/>
        <n v="528.9"/>
        <n v="641.05"/>
        <n v="363.6"/>
        <n v="426.73"/>
        <n v="947.07"/>
        <n v="157.1"/>
        <n v="281.29"/>
        <n v="61.86"/>
        <n v="785.68"/>
        <n v="889.85"/>
        <n v="874.09"/>
        <n v="500.28"/>
        <n v="1018.44"/>
        <n v="548.93"/>
        <n v="934.05"/>
        <n v="364.15"/>
        <n v="204.41"/>
        <n v="160.86"/>
        <n v="121.81"/>
        <n v="279.12"/>
        <n v="455.98"/>
        <n v="924.67"/>
        <n v="840.17"/>
        <n v="800.44"/>
        <n v="689.5"/>
        <n v="932.47"/>
        <n v="277.5"/>
        <n v="225.67"/>
        <n v="349.98"/>
        <n v="403.15"/>
        <n v="739.34"/>
        <n v="551.21"/>
        <n v="808.23"/>
        <n v="808.75"/>
        <n v="245.78"/>
        <n v="632.92"/>
        <n v="878.56"/>
        <n v="709.44"/>
        <n v="248.58"/>
        <n v="693.26"/>
        <n v="341.72"/>
        <n v="756.72"/>
        <n v="824.61"/>
        <n v="926.78"/>
        <n v="59.8"/>
        <n v="697.46"/>
        <n v="587.69"/>
        <n v="250.03"/>
        <n v="561.01"/>
        <n v="786.3"/>
        <n v="419.95"/>
        <n v="464.92"/>
        <n v="228.37"/>
        <n v="436.11"/>
        <n v="388.76"/>
        <n v="54.49"/>
        <n v="499.4"/>
        <n v="98.21"/>
        <n v="908.4"/>
        <n v="791.24"/>
        <n v="315.68"/>
        <n v="470.07"/>
        <n v="51.62"/>
        <n v="437.45"/>
        <n v="1044.05"/>
        <n v="273.45"/>
        <n v="193.27"/>
        <n v="461.44"/>
        <n v="367.4"/>
        <n v="34.92"/>
        <n v="1100.3"/>
        <n v="485.54"/>
        <n v="239.8"/>
        <n v="825.39"/>
        <n v="239.57"/>
        <n v="882.09"/>
        <n v="1015.83"/>
        <n v="543.78"/>
        <n v="291.6"/>
        <n v="999.03"/>
        <n v="163.38"/>
        <n v="344.5"/>
        <n v="326.01"/>
        <n v="626.29"/>
        <n v="492.61"/>
        <n v="500.34"/>
        <n v="461.36"/>
        <n v="481.27"/>
        <n v="396.97"/>
        <n v="543.17"/>
        <n v="377.62"/>
        <n v="150.06"/>
        <n v="767.31"/>
        <n v="454.34"/>
        <n v="759.04"/>
        <n v="198.14"/>
        <n v="150.84"/>
        <n v="54.67"/>
        <n v="1061.61"/>
        <n v="23.76"/>
        <n v="29.5"/>
        <n v="141.99"/>
        <n v="658.33"/>
        <n v="26.65"/>
        <n v="47.49"/>
        <n v="645.26"/>
        <n v="575.39"/>
        <n v="590.36"/>
        <n v="495.93"/>
        <n v="705.44"/>
        <n v="578.99"/>
        <n v="610.34"/>
        <n v="874.37"/>
        <n v="643.13"/>
        <n v="938.0"/>
        <n v="449.9"/>
        <n v="732.76"/>
        <n v="823.54"/>
        <n v="705.09"/>
        <n v="224.47"/>
        <n v="656.14"/>
        <n v="645.7"/>
        <n v="642.39"/>
        <n v="514.83"/>
        <n v="749.73"/>
        <n v="699.77"/>
        <n v="648.66"/>
        <n v="728.0"/>
        <n v="745.74"/>
        <n v="28.95"/>
        <n v="435.22"/>
        <n v="26.62"/>
        <n v="122.32"/>
        <n v="551.79"/>
        <n v="420.01"/>
        <n v="296.49"/>
        <n v="143.3"/>
        <n v="785.91"/>
        <n v="423.98"/>
        <n v="36.28"/>
        <n v="243.99"/>
        <n v="629.64"/>
        <n v="506.38"/>
        <n v="122.25"/>
        <n v="771.95"/>
        <n v="845.43"/>
        <n v="269.98"/>
        <n v="569.75"/>
        <n v="556.4"/>
        <n v="1008.99"/>
        <n v="581.84"/>
        <n v="304.26"/>
        <n v="717.08"/>
        <n v="169.6"/>
        <n v="315.24"/>
        <n v="927.12"/>
        <n v="377.33"/>
        <n v="298.79"/>
        <n v="673.52"/>
        <n v="690.21"/>
        <n v="123.06"/>
        <n v="594.14"/>
        <n v="325.46"/>
        <n v="186.07"/>
        <n v="323.52"/>
        <n v="781.39"/>
        <n v="55.73"/>
        <n v="675.18"/>
        <n v="391.65"/>
        <n v="115.5"/>
        <n v="218.17"/>
        <n v="702.74"/>
        <n v="24.55"/>
        <n v="600.28"/>
        <n v="275.65"/>
        <n v="849.65"/>
        <n v="135.7"/>
        <n v="104.3"/>
        <n v="668.15"/>
        <n v="374.49"/>
        <n v="487.69"/>
        <n v="444.36"/>
        <n v="291.44"/>
        <n v="403.31"/>
        <n v="167.56"/>
        <n v="160.3"/>
        <n v="837.76"/>
        <n v="793.2"/>
        <n v="679.93"/>
        <n v="359.6"/>
        <n v="290.99"/>
        <n v="938.96"/>
        <n v="522.29"/>
        <n v="322.14"/>
        <n v="665.31"/>
        <n v="19.81"/>
        <n v="491.28"/>
        <n v="91.42"/>
        <n v="821.62"/>
        <n v="560.33"/>
        <n v="979.12"/>
        <n v="669.74"/>
        <n v="221.32"/>
        <n v="655.02"/>
        <n v="342.61"/>
        <n v="469.49"/>
        <n v="372.64"/>
        <n v="637.14"/>
        <n v="168.73"/>
        <n v="743.71"/>
        <n v="544.71"/>
        <n v="131.51"/>
        <n v="183.69"/>
        <n v="548.25"/>
        <n v="241.82"/>
        <n v="915.18"/>
        <n v="460.01"/>
        <n v="957.66"/>
        <n v="803.28"/>
        <n v="337.48"/>
        <n v="503.72"/>
        <n v="482.49"/>
        <n v="853.07"/>
        <n v="569.73"/>
        <n v="650.56"/>
        <n v="339.94"/>
        <n v="812.75"/>
        <n v="300.53"/>
        <n v="125.78"/>
        <n v="67.6"/>
        <n v="753.01"/>
        <n v="155.27"/>
        <n v="750.45"/>
        <n v="547.98"/>
        <n v="795.95"/>
        <n v="587.67"/>
        <n v="872.6"/>
        <n v="354.86"/>
        <n v="338.56"/>
        <n v="654.3"/>
        <n v="375.89"/>
        <n v="392.22"/>
        <n v="176.83"/>
        <n v="1004.51"/>
        <n v="221.16"/>
        <n v="938.99"/>
        <n v="126.67"/>
        <n v="814.65"/>
        <n v="866.88"/>
        <n v="313.42"/>
        <n v="615.73"/>
        <n v="30.4"/>
        <n v="275.41"/>
        <n v="1170.89"/>
        <n v="311.13"/>
        <n v="537.19"/>
        <n v="681.51"/>
        <n v="358.23"/>
        <n v="810.81"/>
        <n v="583.19"/>
        <n v="805.54"/>
        <n v="446.26"/>
        <n v="236.87"/>
        <n v="589.01"/>
        <n v="354.36"/>
        <n v="582.53"/>
        <n v="597.43"/>
        <n v="625.75"/>
        <n v="597.69"/>
        <n v="879.74"/>
        <n v="364.16"/>
        <n v="677.0"/>
        <n v="323.32"/>
        <n v="451.3"/>
        <n v="221.97"/>
        <n v="27.1"/>
        <n v="287.97"/>
        <n v="689.93"/>
        <n v="712.92"/>
        <n v="891.79"/>
        <n v="594.69"/>
        <n v="745.01"/>
        <n v="92.11"/>
        <n v="307.53"/>
        <n v="263.73"/>
        <n v="778.48"/>
        <n v="36.09"/>
        <n v="812.23"/>
        <n v="1113.93"/>
        <n v="630.36"/>
        <n v="271.9"/>
        <n v="859.1"/>
        <n v="831.27"/>
        <n v="786.98"/>
        <n v="174.1"/>
        <n v="141.09"/>
        <n v="127.98"/>
        <n v="831.56"/>
        <n v="487.43"/>
        <n v="207.87"/>
        <n v="728.99"/>
        <n v="393.28"/>
        <n v="186.92"/>
        <n v="634.42"/>
        <n v="458.37"/>
        <n v="768.54"/>
        <n v="85.24"/>
        <n v="574.21"/>
        <n v="431.11"/>
        <n v="269.16"/>
        <n v="838.1"/>
        <n v="600.07"/>
        <n v="1050.56"/>
        <n v="95.19"/>
        <n v="394.05"/>
        <n v="473.92"/>
        <n v="595.31"/>
        <n v="74.42"/>
        <n v="663.24"/>
        <n v="592.37"/>
        <n v="954.88"/>
        <n v="616.55"/>
        <n v="852.23"/>
        <n v="313.74"/>
        <n v="86.81"/>
        <n v="765.53"/>
        <n v="216.56"/>
        <n v="498.26"/>
        <n v="769.67"/>
        <n v="821.12"/>
        <n v="330.36"/>
        <n v="286.99"/>
        <n v="473.87"/>
        <n v="426.04"/>
        <n v="764.16"/>
        <n v="755.58"/>
        <n v="115.89"/>
        <n v="780.19"/>
        <n v="207.97"/>
        <n v="614.32"/>
        <n v="289.46"/>
        <n v="195.44"/>
        <n v="885.57"/>
        <n v="225.9"/>
        <n v="436.5"/>
        <n v="646.54"/>
        <n v="818.79"/>
        <n v="1019.72"/>
        <n v="349.67"/>
        <n v="909.97"/>
        <n v="506.74"/>
        <n v="418.24"/>
        <n v="857.61"/>
        <n v="477.53"/>
        <n v="295.22"/>
        <n v="469.71"/>
        <n v="863.91"/>
        <n v="97.33"/>
        <n v="109.41"/>
        <n v="571.77"/>
        <n v="782.44"/>
        <n v="709.02"/>
        <n v="201.6"/>
        <n v="203.67"/>
        <n v="382.09"/>
        <n v="570.45"/>
        <n v="38.68"/>
        <n v="115.42"/>
        <n v="55.75"/>
        <n v="398.65"/>
        <n v="690.29"/>
        <n v="242.69"/>
        <n v="764.73"/>
        <n v="401.22"/>
        <n v="1014.78"/>
        <n v="107.13"/>
        <n v="515.6"/>
        <n v="487.88"/>
        <n v="553.21"/>
        <n v="855.15"/>
        <n v="313.4"/>
        <n v="83.18"/>
        <n v="563.16"/>
        <n v="340.49"/>
        <n v="280.23"/>
        <n v="369.21"/>
        <n v="702.88"/>
        <n v="176.65"/>
        <n v="554.68"/>
        <n v="492.18"/>
        <n v="632.87"/>
        <n v="446.07"/>
        <n v="258.14"/>
        <n v="391.33"/>
        <n v="63.46"/>
        <n v="423.68"/>
        <n v="582.12"/>
        <n v="624.24"/>
        <n v="870.5"/>
        <n v="713.62"/>
        <n v="224.2"/>
        <n v="720.41"/>
        <n v="515.94"/>
        <n v="112.69"/>
        <n v="590.02"/>
        <n v="359.3"/>
        <n v="843.63"/>
        <n v="367.43"/>
        <n v="110.17"/>
        <n v="213.11"/>
        <n v="540.42"/>
        <n v="891.5"/>
        <n v="537.51"/>
        <n v="500.62"/>
        <n v="470.34"/>
        <n v="684.8"/>
        <n v="136.19"/>
        <n v="676.09"/>
        <n v="278.69"/>
        <n v="130.58"/>
        <n v="483.1"/>
        <n v="382.06"/>
        <n v="636.1"/>
        <n v="293.65"/>
        <n v="370.63"/>
        <n v="147.47"/>
        <n v="823.45"/>
        <n v="849.26"/>
        <n v="673.48"/>
        <n v="786.91"/>
        <n v="648.09"/>
        <n v="914.99"/>
        <n v="923.59"/>
        <n v="128.76"/>
        <n v="326.69"/>
        <n v="593.33"/>
        <n v="83.93"/>
        <n v="222.68"/>
        <n v="293.32"/>
        <n v="205.49"/>
        <n v="295.61"/>
        <n v="374.84"/>
        <n v="282.99"/>
        <n v="536.61"/>
        <n v="272.42"/>
        <n v="288.47"/>
        <n v="326.55"/>
        <n v="245.02"/>
        <n v="527.28"/>
        <n v="868.65"/>
        <n v="758.47"/>
        <n v="667.59"/>
        <n v="562.18"/>
        <n v="68.6"/>
        <n v="757.0"/>
        <n v="92.29"/>
        <n v="1074.77"/>
        <n v="611.3"/>
        <n v="888.91"/>
        <n v="748.44"/>
        <n v="860.0"/>
        <n v="210.04"/>
        <n v="996.49"/>
        <n v="925.66"/>
        <n v="44.75"/>
        <n v="590.68"/>
        <n v="134.93"/>
        <n v="764.24"/>
        <n v="190.54"/>
        <n v="495.48"/>
        <n v="29.8"/>
        <n v="1012.52"/>
        <n v="1105.98"/>
        <n v="391.52"/>
        <n v="302.12"/>
        <n v="123.34"/>
        <n v="279.61"/>
        <n v="196.22"/>
        <n v="180.9"/>
        <n v="142.89"/>
        <n v="447.93"/>
        <n v="248.12"/>
        <n v="659.03"/>
        <n v="563.7"/>
        <n v="636.95"/>
        <n v="492.05"/>
        <n v="575.88"/>
        <n v="674.01"/>
        <n v="466.11"/>
        <n v="405.77"/>
        <n v="726.36"/>
        <n v="1121.06"/>
        <n v="860.97"/>
        <n v="309.17"/>
        <n v="599.66"/>
        <n v="773.21"/>
        <n v="732.13"/>
        <n v="205.62"/>
        <n v="384.24"/>
        <n v="1067.11"/>
        <n v="30.49"/>
        <n v="1037.15"/>
        <n v="616.79"/>
        <n v="435.71"/>
        <n v="897.78"/>
        <n v="436.24"/>
        <n v="422.31"/>
        <n v="958.59"/>
        <n v="225.06"/>
        <n v="597.72"/>
        <n v="428.16"/>
        <n v="334.73"/>
        <n v="172.02"/>
        <n v="300.86"/>
        <n v="849.64"/>
        <n v="383.3"/>
        <n v="862.08"/>
        <n v="939.77"/>
        <n v="855.57"/>
        <n v="390.67"/>
        <n v="871.25"/>
        <n v="625.66"/>
        <n v="875.24"/>
        <n v="830.29"/>
        <n v="708.75"/>
        <n v="671.89"/>
        <n v="677.5"/>
        <n v="647.73"/>
        <n v="118.25"/>
        <n v="307.13"/>
        <n v="595.76"/>
        <n v="698.04"/>
        <n v="546.59"/>
        <n v="235.53"/>
        <n v="1074.81"/>
        <n v="278.46"/>
        <n v="226.23"/>
        <n v="930.93"/>
        <n v="866.04"/>
        <n v="763.61"/>
        <n v="398.42"/>
        <n v="332.41"/>
        <n v="206.67"/>
        <n v="521.72"/>
        <n v="562.35"/>
        <n v="186.45"/>
        <n v="287.08"/>
        <n v="730.65"/>
        <n v="332.28"/>
        <n v="645.98"/>
        <n v="210.67"/>
        <n v="542.74"/>
        <n v="457.19"/>
        <n v="386.43"/>
        <n v="102.22"/>
        <n v="88.9"/>
        <n v="85.19"/>
        <n v="109.48"/>
        <n v="457.58"/>
        <n v="735.73"/>
        <n v="625.02"/>
        <n v="644.41"/>
        <n v="1050.68"/>
        <n v="610.51"/>
        <n v="442.91"/>
        <n v="299.29"/>
        <n v="541.76"/>
        <n v="259.23"/>
        <n v="447.84"/>
        <n v="330.38"/>
        <n v="327.48"/>
        <n v="800.01"/>
        <n v="1082.33"/>
        <n v="527.45"/>
        <n v="162.49"/>
        <n v="970.84"/>
        <n v="179.45"/>
        <n v="687.55"/>
        <n v="383.44"/>
        <n v="651.62"/>
      </sharedItems>
    </cacheField>
    <cacheField name="Want Item" numFmtId="0">
      <sharedItems>
        <s v="Eating out"/>
        <s v="Netflix"/>
        <s v="Clothes"/>
        <s v="Coffee"/>
        <s v="Entertainment"/>
        <s v="Spotify"/>
        <s v="Drinks"/>
        <s v="Travel"/>
        <s v="Gifts"/>
        <s v="Beauty"/>
      </sharedItems>
    </cacheField>
    <cacheField name="Planned Want" numFmtId="0">
      <sharedItems containsSemiMixedTypes="0" containsString="0" containsNumber="1">
        <n v="390.19"/>
        <n v="175.31"/>
        <n v="205.03"/>
        <n v="7.7"/>
        <n v="96.27"/>
        <n v="125.22"/>
        <n v="290.5"/>
        <n v="7.73"/>
        <n v="227.53"/>
        <n v="169.77"/>
        <n v="341.75"/>
        <n v="447.93"/>
        <n v="499.49"/>
        <n v="363.5"/>
        <n v="277.36"/>
        <n v="173.28"/>
        <n v="206.56"/>
        <n v="124.41"/>
        <n v="279.39"/>
        <n v="223.9"/>
        <n v="55.8"/>
        <n v="254.57"/>
        <n v="304.01"/>
        <n v="184.26"/>
        <n v="301.3"/>
        <n v="471.69"/>
        <n v="446.66"/>
        <n v="326.72"/>
        <n v="195.21"/>
        <n v="90.59"/>
        <n v="325.42"/>
        <n v="195.12"/>
        <n v="467.86"/>
        <n v="331.28"/>
        <n v="462.6"/>
        <n v="38.55"/>
        <n v="201.61"/>
        <n v="91.19"/>
        <n v="308.6"/>
        <n v="401.81"/>
        <n v="467.43"/>
        <n v="148.1"/>
        <n v="185.19"/>
        <n v="162.69"/>
        <n v="106.72"/>
        <n v="335.18"/>
        <n v="432.21"/>
        <n v="57.91"/>
        <n v="105.55"/>
        <n v="259.72"/>
        <n v="405.17"/>
        <n v="129.0"/>
        <n v="479.62"/>
        <n v="53.79"/>
        <n v="388.4"/>
        <n v="103.17"/>
        <n v="268.72"/>
        <n v="143.91"/>
        <n v="217.24"/>
        <n v="279.46"/>
        <n v="223.05"/>
        <n v="316.85"/>
        <n v="65.24"/>
        <n v="44.6"/>
        <n v="482.7"/>
        <n v="126.37"/>
        <n v="384.89"/>
        <n v="161.9"/>
        <n v="448.0"/>
        <n v="199.12"/>
        <n v="72.85"/>
        <n v="51.41"/>
        <n v="298.48"/>
        <n v="382.13"/>
        <n v="47.09"/>
        <n v="74.01"/>
        <n v="456.6"/>
        <n v="380.49"/>
        <n v="499.73"/>
        <n v="120.2"/>
        <n v="65.07"/>
        <n v="46.18"/>
        <n v="496.55"/>
        <n v="281.4"/>
        <n v="155.08"/>
        <n v="196.92"/>
        <n v="62.88"/>
        <n v="54.25"/>
        <n v="73.73"/>
        <n v="120.85"/>
        <n v="442.12"/>
        <n v="113.04"/>
        <n v="106.57"/>
        <n v="291.32"/>
        <n v="282.95"/>
        <n v="231.79"/>
        <n v="274.57"/>
        <n v="476.58"/>
        <n v="127.49"/>
        <n v="195.35"/>
        <n v="477.9"/>
        <n v="240.37"/>
        <n v="108.92"/>
        <n v="255.83"/>
        <n v="55.57"/>
        <n v="394.06"/>
        <n v="272.04"/>
        <n v="262.94"/>
        <n v="229.52"/>
        <n v="153.21"/>
        <n v="355.85"/>
        <n v="241.64"/>
        <n v="164.78"/>
        <n v="159.68"/>
        <n v="169.03"/>
        <n v="203.86"/>
        <n v="156.27"/>
        <n v="39.91"/>
        <n v="401.66"/>
        <n v="302.61"/>
        <n v="77.85"/>
        <n v="261.26"/>
        <n v="159.65"/>
        <n v="458.85"/>
        <n v="117.45"/>
        <n v="326.31"/>
        <n v="233.03"/>
        <n v="89.6"/>
        <n v="213.97"/>
        <n v="374.38"/>
        <n v="126.56"/>
        <n v="209.69"/>
        <n v="350.32"/>
        <n v="452.83"/>
        <n v="464.96"/>
        <n v="347.77"/>
        <n v="41.82"/>
        <n v="271.74"/>
        <n v="381.16"/>
        <n v="116.03"/>
        <n v="469.4"/>
        <n v="94.78"/>
        <n v="449.71"/>
        <n v="68.41"/>
        <n v="280.41"/>
        <n v="73.91"/>
        <n v="450.13"/>
        <n v="21.38"/>
        <n v="163.57"/>
        <n v="151.38"/>
        <n v="89.36"/>
        <n v="7.74"/>
        <n v="352.03"/>
        <n v="235.31"/>
        <n v="163.74"/>
        <n v="108.32"/>
        <n v="242.02"/>
        <n v="230.35"/>
        <n v="156.25"/>
        <n v="120.98"/>
        <n v="258.33"/>
        <n v="137.17"/>
        <n v="417.95"/>
        <n v="318.45"/>
        <n v="129.92"/>
        <n v="16.42"/>
        <n v="19.67"/>
        <n v="362.25"/>
        <n v="156.53"/>
        <n v="31.46"/>
        <n v="276.81"/>
        <n v="275.12"/>
        <n v="93.31"/>
        <n v="61.4"/>
        <n v="437.67"/>
        <n v="337.31"/>
        <n v="478.58"/>
        <n v="109.87"/>
        <n v="398.25"/>
        <n v="56.89"/>
        <n v="134.43"/>
        <n v="28.49"/>
        <n v="210.47"/>
        <n v="25.25"/>
        <n v="330.21"/>
        <n v="266.2"/>
        <n v="482.51"/>
        <n v="276.18"/>
        <n v="68.42"/>
        <n v="31.04"/>
        <n v="215.34"/>
        <n v="122.0"/>
        <n v="358.47"/>
        <n v="8.38"/>
        <n v="101.46"/>
        <n v="228.25"/>
        <n v="441.69"/>
        <n v="469.86"/>
        <n v="22.9"/>
        <n v="223.58"/>
        <n v="21.43"/>
        <n v="469.32"/>
        <n v="165.73"/>
        <n v="309.19"/>
        <n v="135.41"/>
        <n v="31.92"/>
        <n v="97.83"/>
        <n v="368.72"/>
        <n v="288.25"/>
        <n v="121.9"/>
        <n v="459.27"/>
        <n v="227.09"/>
        <n v="106.08"/>
        <n v="498.42"/>
        <n v="34.4"/>
        <n v="369.04"/>
        <n v="253.21"/>
        <n v="137.01"/>
        <n v="330.61"/>
        <n v="19.17"/>
        <n v="310.03"/>
        <n v="242.86"/>
        <n v="346.78"/>
        <n v="388.27"/>
        <n v="410.78"/>
        <n v="93.23"/>
        <n v="19.74"/>
        <n v="474.41"/>
        <n v="194.63"/>
        <n v="222.55"/>
        <n v="66.82"/>
        <n v="463.94"/>
        <n v="180.57"/>
        <n v="360.29"/>
        <n v="469.62"/>
        <n v="255.45"/>
        <n v="302.32"/>
        <n v="484.23"/>
        <n v="48.73"/>
        <n v="334.43"/>
        <n v="486.06"/>
        <n v="499.32"/>
        <n v="25.48"/>
        <n v="462.06"/>
        <n v="492.18"/>
        <n v="439.06"/>
        <n v="283.85"/>
        <n v="78.7"/>
        <n v="223.67"/>
        <n v="287.97"/>
        <n v="405.75"/>
        <n v="436.2"/>
        <n v="493.07"/>
        <n v="229.29"/>
        <n v="171.32"/>
        <n v="366.54"/>
        <n v="207.83"/>
        <n v="409.71"/>
        <n v="485.27"/>
        <n v="38.49"/>
        <n v="295.34"/>
        <n v="431.11"/>
        <n v="100.92"/>
        <n v="225.24"/>
        <n v="495.05"/>
        <n v="218.42"/>
        <n v="451.87"/>
        <n v="70.05"/>
        <n v="45.21"/>
        <n v="13.63"/>
        <n v="236.18"/>
        <n v="25.55"/>
        <n v="62.05"/>
        <n v="257.8"/>
        <n v="315.72"/>
        <n v="208.04"/>
        <n v="159.16"/>
        <n v="285.73"/>
        <n v="52.92"/>
        <n v="184.66"/>
        <n v="278.64"/>
        <n v="213.98"/>
        <n v="41.6"/>
        <n v="27.23"/>
        <n v="466.94"/>
        <n v="318.31"/>
        <n v="157.92"/>
        <n v="223.94"/>
        <n v="474.3"/>
        <n v="284.23"/>
        <n v="475.21"/>
        <n v="495.32"/>
        <n v="441.71"/>
        <n v="394.19"/>
        <n v="112.49"/>
        <n v="16.23"/>
        <n v="331.83"/>
        <n v="302.31"/>
        <n v="247.97"/>
        <n v="72.0"/>
        <n v="83.57"/>
        <n v="246.77"/>
        <n v="440.52"/>
        <n v="87.58"/>
        <n v="276.49"/>
        <n v="342.37"/>
        <n v="333.41"/>
        <n v="376.28"/>
        <n v="28.58"/>
        <n v="486.8"/>
        <n v="241.97"/>
        <n v="439.78"/>
        <n v="7.24"/>
        <n v="229.85"/>
        <n v="474.72"/>
        <n v="210.1"/>
        <n v="341.37"/>
        <n v="444.85"/>
        <n v="101.77"/>
        <n v="232.76"/>
        <n v="40.2"/>
        <n v="181.11"/>
        <n v="272.24"/>
        <n v="58.7"/>
        <n v="289.18"/>
        <n v="135.59"/>
        <n v="380.2"/>
        <n v="18.01"/>
        <n v="469.45"/>
        <n v="471.85"/>
        <n v="65.9"/>
        <n v="175.7"/>
        <n v="270.58"/>
        <n v="306.23"/>
        <n v="276.45"/>
        <n v="69.3"/>
        <n v="113.83"/>
        <n v="261.58"/>
        <n v="146.11"/>
        <n v="122.09"/>
        <n v="381.03"/>
        <n v="277.37"/>
        <n v="135.91"/>
        <n v="405.34"/>
        <n v="324.58"/>
        <n v="111.12"/>
        <n v="468.24"/>
        <n v="244.66"/>
        <n v="289.15"/>
        <n v="428.76"/>
        <n v="337.03"/>
        <n v="310.5"/>
        <n v="264.97"/>
        <n v="298.7"/>
        <n v="345.7"/>
        <n v="472.67"/>
        <n v="474.7"/>
        <n v="57.15"/>
        <n v="381.34"/>
        <n v="36.17"/>
        <n v="440.63"/>
        <n v="414.57"/>
        <n v="193.57"/>
        <n v="333.46"/>
        <n v="315.14"/>
        <n v="379.88"/>
        <n v="401.25"/>
        <n v="332.29"/>
        <n v="25.99"/>
        <n v="478.0"/>
        <n v="8.22"/>
        <n v="353.53"/>
        <n v="105.39"/>
        <n v="266.42"/>
        <n v="299.14"/>
        <n v="169.53"/>
        <n v="431.23"/>
        <n v="313.2"/>
        <n v="161.54"/>
        <n v="447.15"/>
        <n v="341.01"/>
        <n v="148.44"/>
        <n v="379.91"/>
        <n v="434.17"/>
        <n v="135.73"/>
        <n v="461.27"/>
        <n v="434.48"/>
        <n v="429.03"/>
        <n v="350.78"/>
        <n v="408.2"/>
        <n v="162.54"/>
        <n v="38.48"/>
        <n v="192.29"/>
        <n v="151.22"/>
        <n v="460.44"/>
        <n v="491.46"/>
        <n v="220.01"/>
        <n v="464.71"/>
        <n v="356.62"/>
        <n v="54.78"/>
        <n v="14.56"/>
        <n v="101.92"/>
        <n v="114.7"/>
        <n v="383.75"/>
        <n v="320.79"/>
        <n v="282.86"/>
        <n v="359.44"/>
        <n v="447.23"/>
        <n v="430.47"/>
        <n v="296.94"/>
        <n v="142.14"/>
        <n v="315.27"/>
        <n v="355.38"/>
        <n v="482.05"/>
        <n v="390.93"/>
        <n v="171.72"/>
        <n v="192.16"/>
        <n v="397.94"/>
        <n v="82.14"/>
        <n v="250.3"/>
        <n v="312.6"/>
        <n v="255.75"/>
        <n v="465.53"/>
        <n v="78.19"/>
        <n v="78.35"/>
        <n v="105.99"/>
        <n v="45.23"/>
        <n v="463.52"/>
        <n v="438.36"/>
        <n v="425.57"/>
        <n v="401.13"/>
        <n v="96.04"/>
        <n v="224.12"/>
        <n v="358.83"/>
        <n v="321.29"/>
        <n v="465.8"/>
        <n v="314.47"/>
        <n v="190.43"/>
        <n v="415.75"/>
        <n v="36.34"/>
        <n v="482.25"/>
        <n v="34.54"/>
        <n v="109.73"/>
        <n v="54.98"/>
        <n v="201.08"/>
        <n v="225.1"/>
        <n v="493.71"/>
        <n v="380.06"/>
        <n v="324.53"/>
        <n v="329.9"/>
        <n v="345.1"/>
        <n v="326.27"/>
        <n v="18.92"/>
        <n v="256.1"/>
        <n v="204.93"/>
        <n v="378.45"/>
        <n v="141.18"/>
        <n v="126.23"/>
        <n v="433.21"/>
        <n v="104.21"/>
        <n v="6.71"/>
        <n v="306.14"/>
        <n v="226.91"/>
        <n v="128.78"/>
        <n v="200.57"/>
        <n v="160.22"/>
        <n v="485.74"/>
        <n v="444.76"/>
        <n v="84.47"/>
        <n v="481.28"/>
        <n v="386.7"/>
        <n v="408.92"/>
        <n v="116.56"/>
        <n v="455.36"/>
        <n v="480.0"/>
        <n v="191.56"/>
        <n v="382.19"/>
        <n v="261.22"/>
        <n v="268.03"/>
        <n v="434.73"/>
        <n v="154.51"/>
        <n v="492.2"/>
        <n v="293.37"/>
        <n v="345.94"/>
        <n v="30.46"/>
        <n v="491.48"/>
        <n v="380.72"/>
        <n v="282.42"/>
        <n v="175.07"/>
        <n v="148.91"/>
        <n v="186.53"/>
        <n v="482.17"/>
        <n v="185.51"/>
        <n v="485.64"/>
        <n v="310.76"/>
        <n v="264.4"/>
        <n v="375.53"/>
        <n v="441.77"/>
        <n v="408.14"/>
        <n v="38.71"/>
        <n v="383.98"/>
        <n v="444.21"/>
        <n v="472.53"/>
        <n v="213.69"/>
        <n v="122.73"/>
        <n v="489.75"/>
        <n v="214.02"/>
        <n v="440.93"/>
        <n v="275.78"/>
        <n v="238.3"/>
        <n v="83.24"/>
        <n v="197.01"/>
        <n v="62.6"/>
        <n v="392.09"/>
        <n v="290.94"/>
        <n v="432.87"/>
        <n v="328.54"/>
        <n v="114.52"/>
        <n v="371.81"/>
        <n v="161.25"/>
        <n v="266.47"/>
        <n v="110.53"/>
        <n v="334.56"/>
        <n v="57.21"/>
        <n v="477.15"/>
        <n v="347.81"/>
        <n v="298.66"/>
        <n v="247.23"/>
        <n v="241.3"/>
        <n v="299.66"/>
        <n v="281.14"/>
        <n v="366.76"/>
        <n v="182.1"/>
        <n v="170.16"/>
        <n v="76.87"/>
        <n v="29.87"/>
        <n v="100.3"/>
        <n v="83.26"/>
        <n v="280.66"/>
        <n v="204.54"/>
        <n v="335.39"/>
        <n v="448.72"/>
        <n v="14.53"/>
        <n v="291.59"/>
        <n v="260.98"/>
        <n v="478.83"/>
        <n v="217.59"/>
        <n v="99.67"/>
        <n v="283.64"/>
        <n v="185.53"/>
        <n v="163.11"/>
        <n v="453.76"/>
        <n v="453.68"/>
        <n v="157.45"/>
        <n v="466.77"/>
        <n v="390.71"/>
        <n v="213.54"/>
        <n v="379.09"/>
        <n v="497.62"/>
        <n v="468.13"/>
        <n v="170.31"/>
        <n v="311.31"/>
        <n v="389.61"/>
        <n v="426.49"/>
        <n v="131.39"/>
        <n v="461.31"/>
        <n v="350.31"/>
        <n v="439.38"/>
        <n v="303.78"/>
        <n v="241.51"/>
        <n v="322.83"/>
        <n v="318.64"/>
        <n v="132.29"/>
        <n v="192.09"/>
        <n v="300.09"/>
        <n v="66.31"/>
        <n v="119.35"/>
        <n v="86.01"/>
        <n v="304.93"/>
        <n v="359.79"/>
        <n v="264.21"/>
        <n v="448.74"/>
        <n v="60.19"/>
        <n v="204.89"/>
        <n v="381.59"/>
        <n v="193.02"/>
        <n v="70.91"/>
        <n v="253.45"/>
        <n v="73.86"/>
        <n v="275.6"/>
        <n v="150.92"/>
        <n v="133.94"/>
        <n v="238.55"/>
        <n v="95.62"/>
        <n v="481.1"/>
        <n v="37.91"/>
        <n v="13.45"/>
        <n v="468.95"/>
        <n v="18.74"/>
        <n v="326.82"/>
        <n v="91.66"/>
        <n v="167.84"/>
        <n v="228.9"/>
        <n v="361.92"/>
        <n v="83.19"/>
        <n v="15.48"/>
        <n v="129.18"/>
        <n v="56.16"/>
        <n v="473.83"/>
        <n v="240.65"/>
        <n v="317.92"/>
        <n v="32.58"/>
        <n v="383.81"/>
        <n v="456.25"/>
        <n v="249.84"/>
        <n v="216.06"/>
        <n v="289.1"/>
        <n v="321.28"/>
        <n v="197.66"/>
        <n v="321.39"/>
        <n v="337.89"/>
        <n v="324.24"/>
        <n v="319.25"/>
        <n v="42.0"/>
        <n v="20.07"/>
        <n v="192.43"/>
        <n v="15.33"/>
        <n v="162.64"/>
        <n v="382.34"/>
        <n v="21.34"/>
        <n v="337.7"/>
        <n v="135.2"/>
        <n v="446.26"/>
        <n v="394.3"/>
        <n v="117.5"/>
        <n v="459.41"/>
        <n v="134.39"/>
        <n v="369.59"/>
        <n v="319.12"/>
        <n v="201.09"/>
        <n v="444.19"/>
        <n v="397.39"/>
        <n v="461.41"/>
        <n v="82.29"/>
        <n v="480.33"/>
        <n v="273.64"/>
        <n v="385.22"/>
        <n v="287.3"/>
        <n v="142.4"/>
        <n v="192.65"/>
        <n v="428.69"/>
        <n v="172.11"/>
        <n v="401.92"/>
        <n v="54.68"/>
        <n v="460.1"/>
        <n v="347.5"/>
        <n v="287.81"/>
        <n v="7.44"/>
        <n v="385.51"/>
        <n v="309.34"/>
        <n v="350.91"/>
        <n v="383.79"/>
        <n v="132.63"/>
        <n v="59.93"/>
        <n v="38.58"/>
        <n v="418.22"/>
        <n v="81.37"/>
        <n v="323.31"/>
        <n v="5.27"/>
        <n v="239.86"/>
        <n v="352.96"/>
        <n v="495.93"/>
        <n v="176.85"/>
        <n v="69.34"/>
        <n v="444.63"/>
        <n v="464.32"/>
        <n v="112.19"/>
        <n v="50.23"/>
        <n v="442.2"/>
        <n v="362.95"/>
        <n v="493.84"/>
        <n v="113.88"/>
        <n v="150.56"/>
        <n v="293.59"/>
        <n v="74.97"/>
        <n v="300.83"/>
        <n v="443.32"/>
        <n v="349.65"/>
        <n v="50.8"/>
        <n v="149.52"/>
        <n v="28.1"/>
        <n v="179.16"/>
        <n v="203.88"/>
        <n v="372.88"/>
        <n v="223.57"/>
        <n v="257.3"/>
        <n v="376.1"/>
        <n v="27.81"/>
        <n v="297.64"/>
        <n v="43.62"/>
        <n v="186.7"/>
        <n v="362.5"/>
        <n v="463.13"/>
        <n v="483.78"/>
        <n v="464.61"/>
        <n v="37.62"/>
        <n v="470.84"/>
        <n v="493.52"/>
        <n v="76.01"/>
        <n v="42.33"/>
        <n v="387.45"/>
        <n v="251.5"/>
        <n v="169.46"/>
        <n v="161.64"/>
        <n v="233.72"/>
        <n v="290.99"/>
        <n v="269.65"/>
        <n v="360.46"/>
        <n v="307.28"/>
        <n v="254.59"/>
        <n v="252.65"/>
        <n v="345.88"/>
        <n v="277.64"/>
        <n v="42.4"/>
        <n v="430.98"/>
        <n v="393.24"/>
        <n v="371.27"/>
        <n v="87.18"/>
        <n v="251.39"/>
        <n v="119.37"/>
        <n v="440.07"/>
        <n v="493.77"/>
        <n v="329.35"/>
        <n v="371.01"/>
        <n v="30.05"/>
        <n v="305.01"/>
        <n v="177.14"/>
        <n v="155.54"/>
        <n v="94.97"/>
        <n v="478.09"/>
        <n v="211.12"/>
        <n v="431.57"/>
        <n v="130.12"/>
        <n v="219.84"/>
        <n v="190.55"/>
        <n v="322.55"/>
        <n v="161.02"/>
        <n v="375.65"/>
        <n v="166.18"/>
        <n v="331.85"/>
        <n v="73.65"/>
        <n v="23.32"/>
        <n v="284.3"/>
        <n v="35.4"/>
        <n v="7.86"/>
        <n v="391.75"/>
        <n v="379.52"/>
        <n v="150.33"/>
        <n v="147.84"/>
        <n v="139.87"/>
        <n v="468.55"/>
        <n v="79.84"/>
        <n v="260.48"/>
        <n v="447.65"/>
        <n v="493.99"/>
        <n v="425.83"/>
        <n v="208.51"/>
        <n v="303.35"/>
        <n v="90.89"/>
        <n v="183.88"/>
        <n v="366.92"/>
        <n v="400.99"/>
        <n v="348.29"/>
        <n v="136.58"/>
        <n v="143.74"/>
        <n v="97.82"/>
        <n v="208.76"/>
        <n v="405.57"/>
        <n v="319.86"/>
        <n v="204.0"/>
        <n v="499.66"/>
        <n v="283.0"/>
        <n v="293.78"/>
        <n v="195.97"/>
        <n v="430.36"/>
        <n v="137.74"/>
        <n v="465.98"/>
        <n v="284.38"/>
        <n v="13.54"/>
        <n v="264.05"/>
        <n v="453.57"/>
        <n v="86.11"/>
        <n v="141.17"/>
        <n v="84.03"/>
        <n v="33.26"/>
        <n v="223.25"/>
        <n v="63.13"/>
        <n v="7.78"/>
        <n v="199.46"/>
        <n v="168.34"/>
        <n v="23.22"/>
        <n v="174.58"/>
        <n v="43.86"/>
        <n v="181.92"/>
        <n v="427.82"/>
        <n v="49.29"/>
        <n v="299.0"/>
        <n v="213.53"/>
        <n v="91.01"/>
        <n v="131.43"/>
        <n v="375.4"/>
        <n v="34.88"/>
        <n v="383.54"/>
        <n v="223.27"/>
        <n v="440.9"/>
        <n v="301.19"/>
        <n v="16.13"/>
        <n v="236.95"/>
        <n v="418.14"/>
        <n v="322.15"/>
        <n v="201.89"/>
        <n v="220.4"/>
        <n v="21.01"/>
        <n v="56.67"/>
        <n v="332.73"/>
        <n v="266.85"/>
        <n v="472.72"/>
        <n v="143.92"/>
        <n v="461.62"/>
        <n v="374.14"/>
        <n v="378.0"/>
        <n v="490.51"/>
        <n v="465.04"/>
        <n v="270.73"/>
        <n v="20.95"/>
        <n v="173.29"/>
        <n v="75.65"/>
        <n v="92.27"/>
        <n v="258.38"/>
        <n v="259.48"/>
        <n v="238.75"/>
        <n v="167.15"/>
        <n v="322.28"/>
        <n v="173.4"/>
        <n v="477.03"/>
        <n v="241.62"/>
        <n v="364.49"/>
        <n v="410.68"/>
        <n v="266.68"/>
        <n v="390.15"/>
        <n v="449.3"/>
        <n v="223.73"/>
        <n v="267.03"/>
        <n v="11.65"/>
        <n v="467.06"/>
        <n v="287.29"/>
        <n v="279.97"/>
        <n v="40.38"/>
        <n v="299.25"/>
        <n v="445.05"/>
        <n v="261.92"/>
        <n v="427.19"/>
        <n v="498.94"/>
        <n v="402.74"/>
        <n v="161.96"/>
        <n v="398.54"/>
        <n v="210.24"/>
        <n v="498.46"/>
        <n v="100.97"/>
        <n v="335.38"/>
        <n v="105.04"/>
        <n v="176.92"/>
        <n v="53.55"/>
        <n v="454.72"/>
        <n v="58.49"/>
        <n v="370.55"/>
        <n v="221.6"/>
        <n v="102.62"/>
        <n v="413.3"/>
        <n v="161.55"/>
        <n v="140.09"/>
        <n v="7.22"/>
        <n v="443.86"/>
        <n v="56.52"/>
        <n v="439.58"/>
        <n v="477.04"/>
        <n v="362.16"/>
        <n v="327.4"/>
        <n v="349.44"/>
        <n v="287.4"/>
        <n v="230.48"/>
        <n v="208.33"/>
        <n v="203.11"/>
        <n v="365.76"/>
        <n v="413.41"/>
        <n v="189.54"/>
        <n v="383.14"/>
        <n v="491.04"/>
        <n v="387.09"/>
        <n v="190.94"/>
        <n v="106.05"/>
        <n v="23.94"/>
        <n v="263.46"/>
        <n v="453.85"/>
        <n v="458.18"/>
        <n v="321.06"/>
        <n v="389.1"/>
        <n v="7.95"/>
        <n v="479.9"/>
        <n v="210.03"/>
        <n v="459.03"/>
        <n v="71.78"/>
        <n v="394.08"/>
        <n v="163.9"/>
        <n v="396.79"/>
        <n v="311.25"/>
        <n v="22.37"/>
        <n v="319.7"/>
        <n v="278.89"/>
        <n v="223.06"/>
        <n v="382.64"/>
        <n v="433.25"/>
        <n v="326.29"/>
        <n v="105.97"/>
        <n v="231.47"/>
        <n v="411.23"/>
        <n v="197.77"/>
        <n v="92.89"/>
        <n v="349.3"/>
        <n v="88.67"/>
        <n v="40.97"/>
        <n v="77.31"/>
        <n v="144.1"/>
        <n v="263.36"/>
        <n v="395.05"/>
        <n v="238.31"/>
        <n v="224.78"/>
        <n v="271.3"/>
        <n v="194.23"/>
        <n v="188.43"/>
        <n v="21.27"/>
        <n v="111.1"/>
        <n v="420.04"/>
        <n v="23.11"/>
        <n v="278.79"/>
        <n v="48.99"/>
        <n v="139.91"/>
        <n v="162.99"/>
        <n v="168.31"/>
        <n v="351.07"/>
        <n v="35.9"/>
        <n v="368.59"/>
        <n v="354.22"/>
        <n v="137.9"/>
        <n v="386.36"/>
        <n v="224.93"/>
        <n v="274.55"/>
        <n v="397.9"/>
        <n v="68.22"/>
        <n v="296.16"/>
        <n v="264.52"/>
        <n v="125.79"/>
        <n v="5.52"/>
        <n v="9.58"/>
        <n v="23.85"/>
        <n v="91.3"/>
        <n v="98.01"/>
        <n v="219.79"/>
        <n v="376.09"/>
        <n v="285.04"/>
        <n v="487.42"/>
        <n v="137.2"/>
        <n v="197.35"/>
        <n v="128.7"/>
        <n v="212.77"/>
        <n v="117.7"/>
        <n v="252.05"/>
        <n v="32.98"/>
        <n v="18.6"/>
        <n v="57.18"/>
        <n v="314.43"/>
        <n v="23.98"/>
        <n v="462.35"/>
        <n v="244.35"/>
        <n v="261.42"/>
        <n v="128.11"/>
        <n v="127.07"/>
      </sharedItems>
    </cacheField>
    <cacheField name="Actual Want" numFmtId="0">
      <sharedItems containsSemiMixedTypes="0" containsString="0" containsNumber="1">
        <n v="456.27"/>
        <n v="176.36"/>
        <n v="223.49"/>
        <n v="7.03"/>
        <n v="98.93"/>
        <n v="112.29"/>
        <n v="295.29"/>
        <n v="8.8"/>
        <n v="190.93"/>
        <n v="148.93"/>
        <n v="393.5"/>
        <n v="396.14"/>
        <n v="408.81"/>
        <n v="433.62"/>
        <n v="288.07"/>
        <n v="171.16"/>
        <n v="236.51"/>
        <n v="146.64"/>
        <n v="269.61"/>
        <n v="265.9"/>
        <n v="57.93"/>
        <n v="273.96"/>
        <n v="362.48"/>
        <n v="158.06"/>
        <n v="318.56"/>
        <n v="493.86"/>
        <n v="504.82"/>
        <n v="268.44"/>
        <n v="212.04"/>
        <n v="105.52"/>
        <n v="285.26"/>
        <n v="233.43"/>
        <n v="535.11"/>
        <n v="342.9"/>
        <n v="525.53"/>
        <n v="37.16"/>
        <n v="214.11"/>
        <n v="80.49"/>
        <n v="317.34"/>
        <n v="403.61"/>
        <n v="453.07"/>
        <n v="167.98"/>
        <n v="214.39"/>
        <n v="149.65"/>
        <n v="97.93"/>
        <n v="360.39"/>
        <n v="387.16"/>
        <n v="62.91"/>
        <n v="96.0"/>
        <n v="264.3"/>
        <n v="403.22"/>
        <n v="109.09"/>
        <n v="486.46"/>
        <n v="50.15"/>
        <n v="359.41"/>
        <n v="113.5"/>
        <n v="249.02"/>
        <n v="151.45"/>
        <n v="223.29"/>
        <n v="302.0"/>
        <n v="183.68"/>
        <n v="280.62"/>
        <n v="53.38"/>
        <n v="39.49"/>
        <n v="456.26"/>
        <n v="127.01"/>
        <n v="323.72"/>
        <n v="145.79"/>
        <n v="373.07"/>
        <n v="191.25"/>
        <n v="61.92"/>
        <n v="42.47"/>
        <n v="342.21"/>
        <n v="375.48"/>
        <n v="55.62"/>
        <n v="88.11"/>
        <n v="489.44"/>
        <n v="310.23"/>
        <n v="488.55"/>
        <n v="102.86"/>
        <n v="62.01"/>
        <n v="41.23"/>
        <n v="563.21"/>
        <n v="300.54"/>
        <n v="155.14"/>
        <n v="204.15"/>
        <n v="72.03"/>
        <n v="55.61"/>
        <n v="83.94"/>
        <n v="140.23"/>
        <n v="356.38"/>
        <n v="92.47"/>
        <n v="87.49"/>
        <n v="295.72"/>
        <n v="271.49"/>
        <n v="243.32"/>
        <n v="267.46"/>
        <n v="435.76"/>
        <n v="117.31"/>
        <n v="179.15"/>
        <n v="416.63"/>
        <n v="198.27"/>
        <n v="88.9"/>
        <n v="223.39"/>
        <n v="45.43"/>
        <n v="344.33"/>
        <n v="271.0"/>
        <n v="302.11"/>
        <n v="223.1"/>
        <n v="174.81"/>
        <n v="308.5"/>
        <n v="274.28"/>
        <n v="134.88"/>
        <n v="132.58"/>
        <n v="191.32"/>
        <n v="203.72"/>
        <n v="148.57"/>
        <n v="36.6"/>
        <n v="380.74"/>
        <n v="355.25"/>
        <n v="90.42"/>
        <n v="291.9"/>
        <n v="132.9"/>
        <n v="480.09"/>
        <n v="105.15"/>
        <n v="343.27"/>
        <n v="257.14"/>
        <n v="84.98"/>
        <n v="247.89"/>
        <n v="344.87"/>
        <n v="103.57"/>
        <n v="202.25"/>
        <n v="316.2"/>
        <n v="462.72"/>
        <n v="476.57"/>
        <n v="300.59"/>
        <n v="38.04"/>
        <n v="250.04"/>
        <n v="371.06"/>
        <n v="133.76"/>
        <n v="539.64"/>
        <n v="107.77"/>
        <n v="482.51"/>
        <n v="58.57"/>
        <n v="331.39"/>
        <n v="74.37"/>
        <n v="461.75"/>
        <n v="24.74"/>
        <n v="171.99"/>
        <n v="148.04"/>
        <n v="100.94"/>
        <n v="8.44"/>
        <n v="319.4"/>
        <n v="221.79"/>
        <n v="144.67"/>
        <n v="121.24"/>
        <n v="274.06"/>
        <n v="200.87"/>
        <n v="171.96"/>
        <n v="106.22"/>
        <n v="224.08"/>
        <n v="141.23"/>
        <n v="438.0"/>
        <n v="348.36"/>
        <n v="146.76"/>
        <n v="19.65"/>
        <n v="20.73"/>
        <n v="327.57"/>
        <n v="163.66"/>
        <n v="29.11"/>
        <n v="256.7"/>
        <n v="261.83"/>
        <n v="80.68"/>
        <n v="59.72"/>
        <n v="364.51"/>
        <n v="318.27"/>
        <n v="561.6"/>
        <n v="112.52"/>
        <n v="450.64"/>
        <n v="56.79"/>
        <n v="142.45"/>
        <n v="30.78"/>
        <n v="202.29"/>
        <n v="21.28"/>
        <n v="381.39"/>
        <n v="282.48"/>
        <n v="463.66"/>
        <n v="327.15"/>
        <n v="54.79"/>
        <n v="27.71"/>
        <n v="180.65"/>
        <n v="131.48"/>
        <n v="291.09"/>
        <n v="8.68"/>
        <n v="89.13"/>
        <n v="247.4"/>
        <n v="356.58"/>
        <n v="410.35"/>
        <n v="24.8"/>
        <n v="256.21"/>
        <n v="24.24"/>
        <n v="499.12"/>
        <n v="184.03"/>
        <n v="364.08"/>
        <n v="150.91"/>
        <n v="31.16"/>
        <n v="104.42"/>
        <n v="409.09"/>
        <n v="249.26"/>
        <n v="109.06"/>
        <n v="540.17"/>
        <n v="215.1"/>
        <n v="119.26"/>
        <n v="528.55"/>
        <n v="35.13"/>
        <n v="342.76"/>
        <n v="231.9"/>
        <n v="147.28"/>
        <n v="317.98"/>
        <n v="21.49"/>
        <n v="275.33"/>
        <n v="211.02"/>
        <n v="409.21"/>
        <n v="394.7"/>
        <n v="422.48"/>
        <n v="94.25"/>
        <n v="23.67"/>
        <n v="545.38"/>
        <n v="177.2"/>
        <n v="214.19"/>
        <n v="58.63"/>
        <n v="400.54"/>
        <n v="173.84"/>
        <n v="432.33"/>
        <n v="513.83"/>
        <n v="277.39"/>
        <n v="257.88"/>
        <n v="420.0"/>
        <n v="40.43"/>
        <n v="401.22"/>
        <n v="430.44"/>
        <n v="449.34"/>
        <n v="24.81"/>
        <n v="430.8"/>
        <n v="411.6"/>
        <n v="447.4"/>
        <n v="316.94"/>
        <n v="71.32"/>
        <n v="210.66"/>
        <n v="303.06"/>
        <n v="363.98"/>
        <n v="394.01"/>
        <n v="504.0"/>
        <n v="266.33"/>
        <n v="193.72"/>
        <n v="299.7"/>
        <n v="239.95"/>
        <n v="394.76"/>
        <n v="465.78"/>
        <n v="33.81"/>
        <n v="330.31"/>
        <n v="402.96"/>
        <n v="120.01"/>
        <n v="215.83"/>
        <n v="452.71"/>
        <n v="207.74"/>
        <n v="531.58"/>
        <n v="79.55"/>
        <n v="53.6"/>
        <n v="12.52"/>
        <n v="252.87"/>
        <n v="25.89"/>
        <n v="72.7"/>
        <n v="273.64"/>
        <n v="341.01"/>
        <n v="239.25"/>
        <n v="171.27"/>
        <n v="335.75"/>
        <n v="61.84"/>
        <n v="167.74"/>
        <n v="240.74"/>
        <n v="240.61"/>
        <n v="37.83"/>
        <n v="24.86"/>
        <n v="466.36"/>
        <n v="364.9"/>
        <n v="151.21"/>
        <n v="260.55"/>
        <n v="462.87"/>
        <n v="333.86"/>
        <n v="553.96"/>
        <n v="568.77"/>
        <n v="367.56"/>
        <n v="317.03"/>
        <n v="116.58"/>
        <n v="18.45"/>
        <n v="346.59"/>
        <n v="242.67"/>
        <n v="264.5"/>
        <n v="58.78"/>
        <n v="95.38"/>
        <n v="218.2"/>
        <n v="413.12"/>
        <n v="93.83"/>
        <n v="312.15"/>
        <n v="323.78"/>
        <n v="345.99"/>
        <n v="370.13"/>
        <n v="23.4"/>
        <n v="535.07"/>
        <n v="245.84"/>
        <n v="366.77"/>
        <n v="8.29"/>
        <n v="229.59"/>
        <n v="526.33"/>
        <n v="205.69"/>
        <n v="279.29"/>
        <n v="371.33"/>
        <n v="110.23"/>
        <n v="191.16"/>
        <n v="43.74"/>
        <n v="217.3"/>
        <n v="300.6"/>
        <n v="52.86"/>
        <n v="310.49"/>
        <n v="133.52"/>
        <n v="427.9"/>
        <n v="16.49"/>
        <n v="498.48"/>
        <n v="458.5"/>
        <n v="52.99"/>
        <n v="164.46"/>
        <n v="285.95"/>
        <n v="342.32"/>
        <n v="240.42"/>
        <n v="65.65"/>
        <n v="124.23"/>
        <n v="240.15"/>
        <n v="159.68"/>
        <n v="120.55"/>
        <n v="330.75"/>
        <n v="325.78"/>
        <n v="152.89"/>
        <n v="344.69"/>
        <n v="328.52"/>
        <n v="127.92"/>
        <n v="543.92"/>
        <n v="269.31"/>
        <n v="251.4"/>
        <n v="363.9"/>
        <n v="376.22"/>
        <n v="352.2"/>
        <n v="316.76"/>
        <n v="314.08"/>
        <n v="297.72"/>
        <n v="460.96"/>
        <n v="513.4"/>
        <n v="64.22"/>
        <n v="388.45"/>
        <n v="40.45"/>
        <n v="407.91"/>
        <n v="441.58"/>
        <n v="223.26"/>
        <n v="366.95"/>
        <n v="320.67"/>
        <n v="304.18"/>
        <n v="333.14"/>
        <n v="268.07"/>
        <n v="24.19"/>
        <n v="444.01"/>
        <n v="9.8"/>
        <n v="371.74"/>
        <n v="98.54"/>
        <n v="267.01"/>
        <n v="254.73"/>
        <n v="182.1"/>
        <n v="447.41"/>
        <n v="255.1"/>
        <n v="133.86"/>
        <n v="358.04"/>
        <n v="402.71"/>
        <n v="148.8"/>
        <n v="339.44"/>
        <n v="477.28"/>
        <n v="114.7"/>
        <n v="429.67"/>
        <n v="507.26"/>
        <n v="459.17"/>
        <n v="328.43"/>
        <n v="474.44"/>
        <n v="159.18"/>
        <n v="34.47"/>
        <n v="171.76"/>
        <n v="163.51"/>
        <n v="537.49"/>
        <n v="393.6"/>
        <n v="221.96"/>
        <n v="440.3"/>
        <n v="387.75"/>
        <n v="62.41"/>
        <n v="14.45"/>
        <n v="106.31"/>
        <n v="95.1"/>
        <n v="452.12"/>
        <n v="371.32"/>
        <n v="261.62"/>
        <n v="363.22"/>
        <n v="503.71"/>
        <n v="355.81"/>
        <n v="337.03"/>
        <n v="148.81"/>
        <n v="290.08"/>
        <n v="288.43"/>
        <n v="502.54"/>
        <n v="388.78"/>
        <n v="158.6"/>
        <n v="228.97"/>
        <n v="339.37"/>
        <n v="90.44"/>
        <n v="224.43"/>
        <n v="340.42"/>
        <n v="227.88"/>
        <n v="533.83"/>
        <n v="90.81"/>
        <n v="62.93"/>
        <n v="99.77"/>
        <n v="36.84"/>
        <n v="539.85"/>
        <n v="508.95"/>
        <n v="350.49"/>
        <n v="447.7"/>
        <n v="99.56"/>
        <n v="205.01"/>
        <n v="307.7"/>
        <n v="261.29"/>
        <n v="507.61"/>
        <n v="275.74"/>
        <n v="218.04"/>
        <n v="490.98"/>
        <n v="35.19"/>
        <n v="411.63"/>
        <n v="39.12"/>
        <n v="101.19"/>
        <n v="57.41"/>
        <n v="219.26"/>
        <n v="194.26"/>
        <n v="406.73"/>
        <n v="405.34"/>
        <n v="344.41"/>
        <n v="332.88"/>
        <n v="310.3"/>
        <n v="275.71"/>
        <n v="19.95"/>
        <n v="283.57"/>
        <n v="222.34"/>
        <n v="303.15"/>
        <n v="314.03"/>
        <n v="138.57"/>
        <n v="149.62"/>
        <n v="409.46"/>
        <n v="112.24"/>
        <n v="7.31"/>
        <n v="267.27"/>
        <n v="266.67"/>
        <n v="130.99"/>
        <n v="231.51"/>
        <n v="143.81"/>
        <n v="547.09"/>
        <n v="435.1"/>
        <n v="95.6"/>
        <n v="454.87"/>
        <n v="361.41"/>
        <n v="421.61"/>
        <n v="136.18"/>
        <n v="443.97"/>
        <n v="548.56"/>
        <n v="190.95"/>
        <n v="378.76"/>
        <n v="245.67"/>
        <n v="289.28"/>
        <n v="374.93"/>
        <n v="174.84"/>
        <n v="433.07"/>
        <n v="259.93"/>
        <n v="323.88"/>
        <n v="36.09"/>
        <n v="583.47"/>
        <n v="344.45"/>
        <n v="319.63"/>
        <n v="170.5"/>
        <n v="166.81"/>
        <n v="222.03"/>
        <n v="460.06"/>
        <n v="162.05"/>
        <n v="493.07"/>
        <n v="321.45"/>
        <n v="239.05"/>
        <n v="349.83"/>
        <n v="498.74"/>
        <n v="427.58"/>
        <n v="522.11"/>
        <n v="43.99"/>
        <n v="418.83"/>
        <n v="505.32"/>
        <n v="497.9"/>
        <n v="136.94"/>
        <n v="572.97"/>
        <n v="200.78"/>
        <n v="402.53"/>
        <n v="275.02"/>
        <n v="230.62"/>
        <n v="92.0"/>
        <n v="206.57"/>
        <n v="74.18"/>
        <n v="442.96"/>
        <n v="321.41"/>
        <n v="499.82"/>
        <n v="270.82"/>
        <n v="120.4"/>
        <n v="328.16"/>
        <n v="143.21"/>
        <n v="231.45"/>
        <n v="131.92"/>
        <n v="360.31"/>
        <n v="61.72"/>
        <n v="565.99"/>
        <n v="356.13"/>
        <n v="247.14"/>
        <n v="232.52"/>
        <n v="193.14"/>
        <n v="290.83"/>
        <n v="252.11"/>
        <n v="402.09"/>
        <n v="154.6"/>
        <n v="191.55"/>
        <n v="77.39"/>
        <n v="31.87"/>
        <n v="91.21"/>
        <n v="73.97"/>
        <n v="334.45"/>
        <n v="220.51"/>
        <n v="287.06"/>
        <n v="431.18"/>
        <n v="15.05"/>
        <n v="268.56"/>
        <n v="279.99"/>
        <n v="436.53"/>
        <n v="247.02"/>
        <n v="102.37"/>
        <n v="326.76"/>
        <n v="168.05"/>
        <n v="151.56"/>
        <n v="463.38"/>
        <n v="407.04"/>
        <n v="151.7"/>
        <n v="494.09"/>
        <n v="430.49"/>
        <n v="221.08"/>
        <n v="305.6"/>
        <n v="453.34"/>
        <n v="523.12"/>
        <n v="199.57"/>
        <n v="286.65"/>
        <n v="460.2"/>
        <n v="470.9"/>
        <n v="109.23"/>
        <n v="524.11"/>
        <n v="419.23"/>
        <n v="453.87"/>
        <n v="344.34"/>
        <n v="269.89"/>
        <n v="324.8"/>
        <n v="353.34"/>
        <n v="130.31"/>
        <n v="156.88"/>
        <n v="347.47"/>
        <n v="73.92"/>
        <n v="127.5"/>
        <n v="69.35"/>
        <n v="329.03"/>
        <n v="384.62"/>
        <n v="295.07"/>
        <n v="464.47"/>
        <n v="58.69"/>
        <n v="201.48"/>
        <n v="393.62"/>
        <n v="374.69"/>
        <n v="164.33"/>
        <n v="73.05"/>
        <n v="205.77"/>
        <n v="62.9"/>
        <n v="255.18"/>
        <n v="142.41"/>
        <n v="160.5"/>
        <n v="208.2"/>
        <n v="113.17"/>
        <n v="391.64"/>
        <n v="38.32"/>
        <n v="15.98"/>
        <n v="394.66"/>
        <n v="20.08"/>
        <n v="357.82"/>
        <n v="94.26"/>
        <n v="178.27"/>
        <n v="185.59"/>
        <n v="344.61"/>
        <n v="84.12"/>
        <n v="13.5"/>
        <n v="121.52"/>
        <n v="54.46"/>
        <n v="391.69"/>
        <n v="287.89"/>
        <n v="305.37"/>
        <n v="28.92"/>
        <n v="416.31"/>
        <n v="391.1"/>
        <n v="210.83"/>
        <n v="213.77"/>
        <n v="283.99"/>
        <n v="308.0"/>
        <n v="225.88"/>
        <n v="306.89"/>
        <n v="396.09"/>
        <n v="356.88"/>
        <n v="340.36"/>
        <n v="46.01"/>
        <n v="222.79"/>
        <n v="13.65"/>
        <n v="147.55"/>
        <n v="361.56"/>
        <n v="18.63"/>
        <n v="403.12"/>
        <n v="110.79"/>
        <n v="389.74"/>
        <n v="430.14"/>
        <n v="117.04"/>
        <n v="376.99"/>
        <n v="325.41"/>
        <n v="152.0"/>
        <n v="437.39"/>
        <n v="354.03"/>
        <n v="202.03"/>
        <n v="530.12"/>
        <n v="446.04"/>
        <n v="551.33"/>
        <n v="96.56"/>
        <n v="550.11"/>
        <n v="263.16"/>
        <n v="338.62"/>
        <n v="295.89"/>
        <n v="141.83"/>
        <n v="134.85"/>
        <n v="206.51"/>
        <n v="457.77"/>
        <n v="191.78"/>
        <n v="417.25"/>
        <n v="56.11"/>
        <n v="480.31"/>
        <n v="365.95"/>
        <n v="251.6"/>
        <n v="8.46"/>
        <n v="427.31"/>
        <n v="284.68"/>
        <n v="397.41"/>
        <n v="372.61"/>
        <n v="123.45"/>
        <n v="66.86"/>
        <n v="482.47"/>
        <n v="78.0"/>
        <n v="382.44"/>
        <n v="6.0"/>
        <n v="285.86"/>
        <n v="374.67"/>
        <n v="519.32"/>
        <n v="186.02"/>
        <n v="81.75"/>
        <n v="357.89"/>
        <n v="124.99"/>
        <n v="54.43"/>
        <n v="402.1"/>
        <n v="405.39"/>
        <n v="392.2"/>
        <n v="586.42"/>
        <n v="132.92"/>
        <n v="167.83"/>
        <n v="247.3"/>
        <n v="73.42"/>
        <n v="304.36"/>
        <n v="407.0"/>
        <n v="382.89"/>
        <n v="45.35"/>
        <n v="129.56"/>
        <n v="32.46"/>
        <n v="149.69"/>
        <n v="229.11"/>
        <n v="370.62"/>
        <n v="229.12"/>
        <n v="301.31"/>
        <n v="339.67"/>
        <n v="27.59"/>
        <n v="248.24"/>
        <n v="36.91"/>
        <n v="180.41"/>
        <n v="306.94"/>
        <n v="497.1"/>
        <n v="487.03"/>
        <n v="529.59"/>
        <n v="34.83"/>
        <n v="406.15"/>
        <n v="504.56"/>
        <n v="70.24"/>
        <n v="38.59"/>
        <n v="380.51"/>
        <n v="180.8"/>
        <n v="136.54"/>
        <n v="205.55"/>
        <n v="342.24"/>
        <n v="234.57"/>
        <n v="424.33"/>
        <n v="362.03"/>
        <n v="263.67"/>
        <n v="295.83"/>
        <n v="323.86"/>
        <n v="307.21"/>
        <n v="34.19"/>
        <n v="382.25"/>
        <n v="412.32"/>
        <n v="424.43"/>
        <n v="101.6"/>
        <n v="298.01"/>
        <n v="114.08"/>
        <n v="478.86"/>
        <n v="533.53"/>
        <n v="270.84"/>
        <n v="334.63"/>
        <n v="33.22"/>
        <n v="300.64"/>
        <n v="158.92"/>
        <n v="99.67"/>
        <n v="413.59"/>
        <n v="179.03"/>
        <n v="409.73"/>
        <n v="239.58"/>
        <n v="203.16"/>
        <n v="269.11"/>
        <n v="153.15"/>
        <n v="407.12"/>
        <n v="182.37"/>
        <n v="311.09"/>
        <n v="69.72"/>
        <n v="25.76"/>
        <n v="258.32"/>
        <n v="40.16"/>
        <n v="8.69"/>
        <n v="445.15"/>
        <n v="388.21"/>
        <n v="158.87"/>
        <n v="118.88"/>
        <n v="116.99"/>
        <n v="471.24"/>
        <n v="73.8"/>
        <n v="237.67"/>
        <n v="409.01"/>
        <n v="494.9"/>
        <n v="509.89"/>
        <n v="219.04"/>
        <n v="267.28"/>
        <n v="151.87"/>
        <n v="318.05"/>
        <n v="354.28"/>
        <n v="321.38"/>
        <n v="129.45"/>
        <n v="154.15"/>
        <n v="98.69"/>
        <n v="200.09"/>
        <n v="479.19"/>
        <n v="340.34"/>
        <n v="214.54"/>
        <n v="446.75"/>
        <n v="325.51"/>
        <n v="253.07"/>
        <n v="175.79"/>
        <n v="454.69"/>
        <n v="124.33"/>
        <n v="515.61"/>
        <n v="316.22"/>
        <n v="12.42"/>
        <n v="243.0"/>
        <n v="536.68"/>
        <n v="88.44"/>
        <n v="148.27"/>
        <n v="98.67"/>
        <n v="37.76"/>
        <n v="253.12"/>
        <n v="64.69"/>
        <n v="7.28"/>
        <n v="160.09"/>
        <n v="161.86"/>
        <n v="23.31"/>
        <n v="176.12"/>
        <n v="45.55"/>
        <n v="199.71"/>
        <n v="405.75"/>
        <n v="47.23"/>
        <n v="312.16"/>
        <n v="212.88"/>
        <n v="79.27"/>
        <n v="148.06"/>
        <n v="344.88"/>
        <n v="33.17"/>
        <n v="319.56"/>
        <n v="204.49"/>
        <n v="275.89"/>
        <n v="393.24"/>
        <n v="254.89"/>
        <n v="14.69"/>
        <n v="270.75"/>
        <n v="467.1"/>
        <n v="286.99"/>
        <n v="167.93"/>
        <n v="209.9"/>
        <n v="19.61"/>
        <n v="57.39"/>
        <n v="295.43"/>
        <n v="106.86"/>
        <n v="257.23"/>
        <n v="523.33"/>
        <n v="26.43"/>
        <n v="117.47"/>
        <n v="530.27"/>
        <n v="308.22"/>
        <n v="354.56"/>
        <n v="418.91"/>
        <n v="557.48"/>
        <n v="310.18"/>
        <n v="24.26"/>
        <n v="178.69"/>
        <n v="85.92"/>
        <n v="99.55"/>
        <n v="219.11"/>
        <n v="278.81"/>
        <n v="237.55"/>
        <n v="425.75"/>
        <n v="172.74"/>
        <n v="279.04"/>
        <n v="152.17"/>
        <n v="493.43"/>
        <n v="204.44"/>
        <n v="403.8"/>
        <n v="341.05"/>
        <n v="311.55"/>
        <n v="368.28"/>
        <n v="463.87"/>
        <n v="241.01"/>
        <n v="295.44"/>
        <n v="12.77"/>
        <n v="530.53"/>
        <n v="332.87"/>
        <n v="309.52"/>
        <n v="41.03"/>
        <n v="310.69"/>
        <n v="388.51"/>
        <n v="215.2"/>
        <n v="465.82"/>
        <n v="465.73"/>
        <n v="462.95"/>
        <n v="166.79"/>
        <n v="387.58"/>
        <n v="214.24"/>
        <n v="559.3"/>
        <n v="83.35"/>
        <n v="311.12"/>
        <n v="86.95"/>
        <n v="145.6"/>
        <n v="47.7"/>
        <n v="494.5"/>
        <n v="59.24"/>
        <n v="402.64"/>
        <n v="215.22"/>
        <n v="110.12"/>
        <n v="453.7"/>
        <n v="131.22"/>
        <n v="116.64"/>
        <n v="356.34"/>
        <n v="56.02"/>
        <n v="373.6"/>
        <n v="567.89"/>
        <n v="389.29"/>
        <n v="337.09"/>
        <n v="387.34"/>
        <n v="266.78"/>
        <n v="226.32"/>
        <n v="210.04"/>
        <n v="198.49"/>
        <n v="403.79"/>
        <n v="398.08"/>
        <n v="178.49"/>
        <n v="363.99"/>
        <n v="415.76"/>
        <n v="316.03"/>
        <n v="177.22"/>
        <n v="108.03"/>
        <n v="28.61"/>
        <n v="230.9"/>
        <n v="472.61"/>
        <n v="460.86"/>
        <n v="376.97"/>
        <n v="410.89"/>
        <n v="6.86"/>
        <n v="427.94"/>
        <n v="246.63"/>
        <n v="525.24"/>
        <n v="75.83"/>
        <n v="339.17"/>
        <n v="170.81"/>
        <n v="327.61"/>
        <n v="292.72"/>
        <n v="25.51"/>
        <n v="371.08"/>
        <n v="270.8"/>
        <n v="263.77"/>
        <n v="341.48"/>
        <n v="464.9"/>
        <n v="278.4"/>
        <n v="94.01"/>
        <n v="214.94"/>
        <n v="421.58"/>
        <n v="224.25"/>
        <n v="105.19"/>
        <n v="338.13"/>
        <n v="94.27"/>
        <n v="35.93"/>
        <n v="69.84"/>
        <n v="127.47"/>
        <n v="305.18"/>
        <n v="325.28"/>
        <n v="237.47"/>
        <n v="244.79"/>
        <n v="247.67"/>
        <n v="211.94"/>
        <n v="172.69"/>
        <n v="19.86"/>
        <n v="112.15"/>
        <n v="460.19"/>
        <n v="18.85"/>
        <n v="293.23"/>
        <n v="358.02"/>
        <n v="56.99"/>
        <n v="156.37"/>
        <n v="179.62"/>
        <n v="185.82"/>
        <n v="352.69"/>
        <n v="34.61"/>
        <n v="441.97"/>
        <n v="345.95"/>
        <n v="159.98"/>
        <n v="100.66"/>
        <n v="436.59"/>
        <n v="215.39"/>
        <n v="293.0"/>
        <n v="423.45"/>
        <n v="73.7"/>
        <n v="288.46"/>
        <n v="232.96"/>
        <n v="126.68"/>
        <n v="6.6"/>
        <n v="8.92"/>
        <n v="26.99"/>
        <n v="94.37"/>
        <n v="87.69"/>
        <n v="249.95"/>
        <n v="381.98"/>
        <n v="271.21"/>
        <n v="404.36"/>
        <n v="112.73"/>
        <n v="233.23"/>
        <n v="110.26"/>
        <n v="176.9"/>
        <n v="117.48"/>
        <n v="280.69"/>
        <n v="35.5"/>
        <n v="16.01"/>
        <n v="47.76"/>
        <n v="139.76"/>
        <n v="357.3"/>
        <n v="19.39"/>
        <n v="492.25"/>
        <n v="198.65"/>
        <n v="300.33"/>
        <n v="120.26"/>
        <n v="110.39"/>
      </sharedItems>
    </cacheField>
    <cacheField name="Future Item" numFmtId="0">
      <sharedItems>
        <s v="Credit Card #1"/>
        <s v="Wedding"/>
        <s v="Credit Card #3"/>
        <s v="Emergencies"/>
        <s v="Renovation"/>
        <s v="Vacation"/>
        <s v="Credit Card #2"/>
        <s v="Credit Card #4"/>
      </sharedItems>
    </cacheField>
    <cacheField name="Planned Future" numFmtId="0">
      <sharedItems containsSemiMixedTypes="0" containsString="0" containsNumber="1">
        <n v="424.41"/>
        <n v="470.14"/>
        <n v="50.05"/>
        <n v="403.4"/>
        <n v="300.22"/>
        <n v="385.62"/>
        <n v="460.64"/>
        <n v="106.52"/>
        <n v="376.31"/>
        <n v="230.34"/>
        <n v="24.37"/>
        <n v="311.62"/>
        <n v="417.34"/>
        <n v="56.3"/>
        <n v="105.6"/>
        <n v="140.24"/>
        <n v="149.61"/>
        <n v="94.84"/>
        <n v="420.53"/>
        <n v="67.14"/>
        <n v="221.84"/>
        <n v="91.22"/>
        <n v="47.92"/>
        <n v="441.04"/>
        <n v="353.1"/>
        <n v="488.71"/>
        <n v="18.91"/>
        <n v="77.82"/>
        <n v="310.0"/>
        <n v="256.84"/>
        <n v="82.65"/>
        <n v="222.17"/>
        <n v="184.84"/>
        <n v="246.44"/>
        <n v="446.99"/>
        <n v="265.74"/>
        <n v="13.52"/>
        <n v="28.62"/>
        <n v="406.19"/>
        <n v="17.93"/>
        <n v="374.75"/>
        <n v="366.47"/>
        <n v="193.57"/>
        <n v="85.92"/>
        <n v="401.55"/>
        <n v="262.8"/>
        <n v="486.1"/>
        <n v="477.22"/>
        <n v="122.88"/>
        <n v="235.74"/>
        <n v="173.43"/>
        <n v="261.45"/>
        <n v="39.91"/>
        <n v="213.74"/>
        <n v="38.17"/>
        <n v="236.84"/>
        <n v="273.84"/>
        <n v="384.58"/>
        <n v="287.61"/>
        <n v="478.61"/>
        <n v="167.93"/>
        <n v="498.71"/>
        <n v="346.93"/>
        <n v="247.09"/>
        <n v="135.43"/>
        <n v="144.89"/>
        <n v="37.75"/>
        <n v="291.89"/>
        <n v="265.07"/>
        <n v="69.43"/>
        <n v="131.18"/>
        <n v="490.9"/>
        <n v="188.34"/>
        <n v="203.19"/>
        <n v="347.11"/>
        <n v="202.81"/>
        <n v="390.1"/>
        <n v="64.58"/>
        <n v="297.9"/>
        <n v="478.11"/>
        <n v="416.01"/>
        <n v="134.13"/>
        <n v="208.69"/>
        <n v="287.75"/>
        <n v="100.77"/>
        <n v="184.13"/>
        <n v="73.48"/>
        <n v="416.86"/>
        <n v="39.52"/>
        <n v="102.93"/>
        <n v="306.34"/>
        <n v="140.51"/>
        <n v="411.67"/>
        <n v="36.89"/>
        <n v="246.37"/>
        <n v="233.55"/>
        <n v="44.4"/>
        <n v="371.28"/>
        <n v="213.01"/>
        <n v="283.58"/>
        <n v="232.97"/>
        <n v="147.4"/>
        <n v="267.51"/>
        <n v="485.86"/>
        <n v="183.06"/>
        <n v="287.73"/>
        <n v="176.33"/>
        <n v="497.88"/>
        <n v="429.05"/>
        <n v="385.64"/>
        <n v="149.39"/>
        <n v="275.93"/>
        <n v="185.14"/>
        <n v="196.38"/>
        <n v="302.93"/>
        <n v="380.26"/>
        <n v="305.45"/>
        <n v="360.81"/>
        <n v="499.87"/>
        <n v="337.79"/>
        <n v="279.1"/>
        <n v="463.24"/>
        <n v="66.52"/>
        <n v="88.91"/>
        <n v="40.61"/>
        <n v="133.7"/>
        <n v="285.62"/>
        <n v="316.47"/>
        <n v="296.02"/>
        <n v="400.0"/>
        <n v="418.2"/>
        <n v="51.63"/>
        <n v="218.63"/>
        <n v="22.06"/>
        <n v="405.86"/>
        <n v="34.23"/>
        <n v="83.54"/>
        <n v="205.52"/>
        <n v="291.88"/>
        <n v="135.0"/>
        <n v="40.15"/>
        <n v="62.47"/>
        <n v="169.07"/>
        <n v="280.08"/>
        <n v="388.31"/>
        <n v="486.8"/>
        <n v="87.36"/>
        <n v="78.5"/>
        <n v="359.95"/>
        <n v="482.28"/>
        <n v="314.59"/>
        <n v="314.58"/>
        <n v="140.76"/>
        <n v="370.39"/>
        <n v="223.74"/>
        <n v="88.93"/>
        <n v="18.82"/>
        <n v="272.52"/>
        <n v="392.24"/>
        <n v="399.92"/>
        <n v="57.8"/>
        <n v="15.6"/>
        <n v="31.05"/>
        <n v="127.3"/>
        <n v="489.75"/>
        <n v="332.87"/>
        <n v="20.35"/>
        <n v="44.52"/>
        <n v="272.41"/>
        <n v="152.92"/>
        <n v="300.64"/>
        <n v="316.62"/>
        <n v="238.3"/>
        <n v="348.09"/>
        <n v="126.92"/>
        <n v="410.36"/>
        <n v="72.42"/>
        <n v="475.61"/>
        <n v="254.47"/>
        <n v="21.75"/>
        <n v="144.65"/>
        <n v="328.44"/>
        <n v="464.05"/>
        <n v="269.96"/>
        <n v="399.73"/>
        <n v="494.27"/>
        <n v="84.09"/>
        <n v="100.62"/>
        <n v="129.8"/>
        <n v="41.55"/>
        <n v="145.99"/>
        <n v="144.22"/>
        <n v="369.11"/>
        <n v="293.07"/>
        <n v="485.13"/>
        <n v="420.77"/>
        <n v="205.4"/>
        <n v="365.57"/>
        <n v="269.65"/>
        <n v="424.19"/>
        <n v="453.99"/>
        <n v="185.02"/>
        <n v="284.6"/>
        <n v="115.4"/>
        <n v="105.33"/>
        <n v="70.19"/>
        <n v="64.22"/>
        <n v="225.28"/>
        <n v="344.48"/>
        <n v="437.77"/>
        <n v="236.91"/>
        <n v="41.97"/>
        <n v="307.58"/>
        <n v="238.95"/>
        <n v="355.43"/>
        <n v="425.68"/>
        <n v="39.8"/>
        <n v="238.41"/>
        <n v="168.09"/>
        <n v="114.73"/>
        <n v="488.89"/>
        <n v="450.3"/>
        <n v="274.96"/>
        <n v="217.49"/>
        <n v="316.24"/>
        <n v="56.33"/>
        <n v="433.92"/>
        <n v="95.82"/>
        <n v="142.77"/>
        <n v="269.9"/>
        <n v="468.74"/>
        <n v="463.77"/>
        <n v="498.22"/>
        <n v="437.57"/>
        <n v="225.56"/>
        <n v="241.34"/>
        <n v="66.83"/>
        <n v="119.66"/>
        <n v="19.65"/>
        <n v="270.8"/>
        <n v="468.47"/>
        <n v="40.42"/>
        <n v="23.28"/>
        <n v="139.11"/>
        <n v="76.94"/>
        <n v="258.43"/>
        <n v="271.96"/>
        <n v="389.78"/>
        <n v="95.48"/>
        <n v="64.25"/>
        <n v="31.67"/>
        <n v="12.2"/>
        <n v="300.99"/>
        <n v="184.44"/>
        <n v="178.84"/>
        <n v="305.74"/>
        <n v="28.75"/>
        <n v="323.91"/>
        <n v="370.18"/>
        <n v="364.86"/>
        <n v="453.63"/>
        <n v="124.13"/>
        <n v="197.54"/>
        <n v="302.09"/>
        <n v="94.87"/>
        <n v="392.5"/>
        <n v="53.29"/>
        <n v="342.97"/>
        <n v="20.98"/>
        <n v="124.87"/>
        <n v="187.72"/>
        <n v="358.78"/>
        <n v="59.34"/>
        <n v="84.1"/>
        <n v="454.59"/>
        <n v="378.07"/>
        <n v="445.77"/>
        <n v="277.76"/>
        <n v="363.71"/>
        <n v="493.59"/>
        <n v="88.3"/>
        <n v="437.63"/>
        <n v="27.64"/>
        <n v="218.77"/>
        <n v="290.85"/>
        <n v="478.37"/>
        <n v="183.67"/>
        <n v="466.65"/>
        <n v="265.97"/>
        <n v="35.98"/>
        <n v="283.07"/>
        <n v="292.07"/>
        <n v="480.85"/>
        <n v="402.62"/>
        <n v="338.21"/>
        <n v="164.34"/>
        <n v="20.52"/>
        <n v="28.46"/>
        <n v="456.32"/>
        <n v="372.66"/>
        <n v="374.51"/>
        <n v="14.56"/>
        <n v="180.87"/>
        <n v="245.65"/>
        <n v="499.69"/>
        <n v="182.58"/>
        <n v="134.49"/>
        <n v="407.97"/>
        <n v="494.67"/>
        <n v="285.18"/>
        <n v="90.22"/>
        <n v="460.94"/>
        <n v="381.22"/>
        <n v="125.34"/>
        <n v="49.39"/>
        <n v="137.15"/>
        <n v="304.81"/>
        <n v="411.95"/>
        <n v="58.68"/>
        <n v="44.58"/>
        <n v="472.31"/>
        <n v="312.03"/>
        <n v="446.88"/>
        <n v="426.74"/>
        <n v="188.27"/>
        <n v="147.65"/>
        <n v="78.42"/>
        <n v="77.22"/>
        <n v="100.83"/>
        <n v="76.25"/>
        <n v="202.36"/>
        <n v="284.11"/>
        <n v="291.16"/>
        <n v="490.08"/>
        <n v="356.54"/>
        <n v="218.62"/>
        <n v="262.14"/>
        <n v="232.44"/>
        <n v="93.83"/>
        <n v="476.11"/>
        <n v="102.09"/>
        <n v="387.94"/>
        <n v="205.97"/>
        <n v="166.19"/>
        <n v="103.21"/>
        <n v="411.3"/>
        <n v="296.79"/>
        <n v="35.42"/>
        <n v="395.15"/>
        <n v="405.29"/>
        <n v="84.08"/>
        <n v="54.72"/>
        <n v="10.58"/>
        <n v="299.88"/>
        <n v="439.7"/>
        <n v="301.61"/>
        <n v="255.93"/>
        <n v="62.01"/>
        <n v="23.11"/>
        <n v="52.56"/>
        <n v="318.2"/>
        <n v="177.47"/>
        <n v="465.55"/>
        <n v="107.57"/>
        <n v="69.56"/>
        <n v="372.08"/>
        <n v="390.99"/>
        <n v="248.39"/>
        <n v="165.68"/>
        <n v="89.85"/>
        <n v="10.83"/>
        <n v="305.38"/>
        <n v="91.84"/>
        <n v="403.25"/>
        <n v="134.9"/>
        <n v="133.93"/>
        <n v="212.32"/>
        <n v="399.08"/>
        <n v="484.92"/>
        <n v="153.01"/>
        <n v="269.38"/>
        <n v="295.18"/>
        <n v="287.7"/>
        <n v="366.14"/>
        <n v="244.33"/>
        <n v="64.13"/>
        <n v="395.2"/>
        <n v="406.0"/>
        <n v="475.18"/>
        <n v="281.6"/>
        <n v="273.57"/>
        <n v="463.47"/>
        <n v="454.53"/>
        <n v="415.36"/>
        <n v="218.81"/>
        <n v="436.57"/>
        <n v="218.54"/>
        <n v="370.31"/>
        <n v="481.34"/>
        <n v="120.57"/>
        <n v="384.36"/>
        <n v="451.42"/>
        <n v="275.04"/>
        <n v="393.03"/>
        <n v="41.95"/>
        <n v="294.04"/>
        <n v="356.11"/>
        <n v="300.2"/>
        <n v="22.59"/>
        <n v="491.2"/>
        <n v="459.19"/>
        <n v="47.27"/>
        <n v="367.52"/>
        <n v="234.37"/>
        <n v="274.27"/>
        <n v="252.82"/>
        <n v="477.73"/>
        <n v="141.42"/>
        <n v="80.69"/>
        <n v="145.89"/>
        <n v="220.8"/>
        <n v="344.47"/>
        <n v="33.49"/>
        <n v="103.62"/>
        <n v="333.36"/>
        <n v="61.92"/>
        <n v="22.03"/>
        <n v="305.05"/>
        <n v="494.37"/>
        <n v="419.91"/>
        <n v="266.16"/>
        <n v="358.89"/>
        <n v="133.03"/>
        <n v="406.57"/>
        <n v="432.72"/>
        <n v="90.05"/>
        <n v="185.85"/>
        <n v="400.88"/>
        <n v="108.42"/>
        <n v="355.49"/>
        <n v="422.04"/>
        <n v="240.47"/>
        <n v="42.18"/>
        <n v="193.21"/>
        <n v="353.2"/>
        <n v="112.88"/>
        <n v="280.84"/>
        <n v="111.03"/>
        <n v="125.5"/>
        <n v="115.11"/>
        <n v="464.32"/>
        <n v="471.28"/>
        <n v="360.03"/>
        <n v="83.32"/>
        <n v="319.06"/>
        <n v="170.77"/>
        <n v="213.4"/>
        <n v="218.59"/>
        <n v="488.83"/>
        <n v="49.77"/>
        <n v="20.16"/>
        <n v="287.26"/>
        <n v="216.68"/>
        <n v="44.64"/>
        <n v="53.67"/>
        <n v="272.83"/>
        <n v="353.18"/>
        <n v="360.97"/>
        <n v="79.42"/>
        <n v="460.0"/>
        <n v="82.86"/>
        <n v="257.95"/>
        <n v="451.37"/>
        <n v="319.27"/>
        <n v="179.36"/>
        <n v="76.66"/>
        <n v="65.45"/>
        <n v="381.21"/>
        <n v="446.91"/>
        <n v="169.68"/>
        <n v="397.0"/>
        <n v="26.16"/>
        <n v="282.27"/>
        <n v="288.39"/>
        <n v="486.11"/>
        <n v="352.12"/>
        <n v="296.3"/>
        <n v="214.59"/>
        <n v="111.28"/>
        <n v="22.29"/>
        <n v="389.54"/>
        <n v="312.18"/>
        <n v="177.3"/>
        <n v="98.5"/>
        <n v="127.84"/>
        <n v="251.84"/>
        <n v="283.83"/>
        <n v="364.59"/>
        <n v="129.47"/>
        <n v="403.24"/>
        <n v="217.14"/>
        <n v="349.97"/>
        <n v="162.95"/>
        <n v="391.13"/>
        <n v="264.93"/>
        <n v="427.66"/>
        <n v="403.79"/>
        <n v="404.14"/>
        <n v="142.79"/>
        <n v="461.55"/>
        <n v="332.91"/>
        <n v="180.6"/>
        <n v="312.5"/>
        <n v="136.32"/>
        <n v="480.25"/>
        <n v="304.1"/>
        <n v="348.82"/>
        <n v="47.75"/>
        <n v="169.14"/>
        <n v="334.05"/>
        <n v="323.18"/>
        <n v="280.23"/>
        <n v="413.2"/>
        <n v="325.56"/>
        <n v="68.55"/>
        <n v="437.01"/>
        <n v="38.62"/>
        <n v="299.49"/>
        <n v="21.5"/>
        <n v="226.78"/>
        <n v="276.22"/>
        <n v="327.7"/>
        <n v="241.09"/>
        <n v="84.39"/>
        <n v="48.98"/>
        <n v="472.68"/>
        <n v="184.43"/>
        <n v="22.63"/>
        <n v="201.62"/>
        <n v="103.61"/>
        <n v="405.2"/>
        <n v="219.27"/>
        <n v="104.07"/>
        <n v="253.26"/>
        <n v="47.2"/>
        <n v="218.97"/>
        <n v="24.33"/>
        <n v="253.13"/>
        <n v="47.96"/>
        <n v="46.83"/>
        <n v="309.4"/>
        <n v="367.72"/>
        <n v="50.59"/>
        <n v="406.56"/>
        <n v="167.22"/>
        <n v="148.97"/>
        <n v="43.7"/>
        <n v="267.46"/>
        <n v="277.42"/>
        <n v="442.13"/>
        <n v="136.48"/>
        <n v="447.21"/>
        <n v="275.45"/>
        <n v="324.96"/>
        <n v="20.62"/>
        <n v="31.8"/>
        <n v="414.87"/>
        <n v="209.88"/>
        <n v="349.66"/>
        <n v="218.15"/>
        <n v="375.8"/>
        <n v="457.06"/>
        <n v="455.29"/>
        <n v="42.61"/>
        <n v="94.82"/>
        <n v="11.79"/>
        <n v="82.9"/>
        <n v="313.45"/>
        <n v="394.94"/>
        <n v="354.63"/>
        <n v="329.4"/>
        <n v="49.87"/>
        <n v="161.67"/>
        <n v="60.39"/>
        <n v="110.24"/>
        <n v="206.77"/>
        <n v="224.02"/>
        <n v="267.0"/>
        <n v="304.91"/>
        <n v="325.74"/>
        <n v="335.74"/>
        <n v="307.51"/>
        <n v="358.81"/>
        <n v="87.72"/>
        <n v="170.42"/>
        <n v="15.68"/>
        <n v="389.56"/>
        <n v="83.65"/>
        <n v="173.2"/>
        <n v="430.08"/>
        <n v="78.87"/>
        <n v="56.95"/>
        <n v="365.05"/>
        <n v="157.78"/>
        <n v="80.85"/>
        <n v="232.64"/>
        <n v="157.13"/>
        <n v="457.94"/>
        <n v="26.08"/>
        <n v="330.73"/>
        <n v="210.26"/>
        <n v="98.33"/>
        <n v="232.14"/>
        <n v="200.95"/>
        <n v="187.71"/>
        <n v="272.26"/>
        <n v="496.2"/>
        <n v="414.14"/>
        <n v="132.09"/>
        <n v="345.3"/>
        <n v="121.6"/>
        <n v="136.0"/>
        <n v="415.12"/>
        <n v="115.92"/>
        <n v="129.13"/>
        <n v="306.85"/>
        <n v="390.87"/>
        <n v="431.89"/>
        <n v="266.74"/>
        <n v="396.3"/>
        <n v="201.7"/>
        <n v="466.05"/>
        <n v="255.49"/>
        <n v="457.82"/>
        <n v="322.25"/>
        <n v="14.4"/>
        <n v="179.09"/>
        <n v="460.13"/>
        <n v="204.96"/>
        <n v="435.62"/>
        <n v="122.16"/>
        <n v="466.96"/>
        <n v="22.69"/>
        <n v="360.47"/>
        <n v="449.93"/>
        <n v="26.59"/>
        <n v="320.84"/>
        <n v="75.66"/>
        <n v="291.84"/>
        <n v="376.81"/>
        <n v="452.06"/>
        <n v="303.03"/>
        <n v="86.82"/>
        <n v="252.16"/>
        <n v="292.71"/>
        <n v="163.48"/>
        <n v="267.54"/>
        <n v="242.18"/>
        <n v="439.69"/>
        <n v="374.09"/>
        <n v="286.67"/>
        <n v="277.62"/>
        <n v="56.35"/>
        <n v="352.93"/>
        <n v="272.67"/>
        <n v="296.24"/>
        <n v="103.25"/>
        <n v="479.91"/>
        <n v="156.36"/>
        <n v="162.07"/>
        <n v="203.54"/>
        <n v="472.75"/>
        <n v="432.31"/>
        <n v="379.64"/>
        <n v="341.3"/>
        <n v="43.81"/>
        <n v="489.62"/>
        <n v="284.75"/>
        <n v="263.22"/>
        <n v="377.15"/>
        <n v="417.58"/>
        <n v="53.81"/>
        <n v="201.45"/>
        <n v="27.61"/>
        <n v="399.59"/>
        <n v="499.34"/>
        <n v="484.4"/>
        <n v="124.84"/>
        <n v="167.69"/>
        <n v="278.77"/>
        <n v="151.82"/>
        <n v="262.41"/>
        <n v="53.86"/>
        <n v="101.04"/>
        <n v="303.46"/>
        <n v="361.04"/>
        <n v="42.25"/>
        <n v="130.86"/>
        <n v="340.47"/>
        <n v="194.58"/>
        <n v="224.9"/>
        <n v="294.79"/>
        <n v="395.79"/>
        <n v="359.37"/>
        <n v="126.69"/>
        <n v="286.24"/>
        <n v="62.99"/>
        <n v="87.74"/>
        <n v="19.62"/>
        <n v="238.2"/>
        <n v="380.09"/>
        <n v="475.36"/>
        <n v="447.46"/>
        <n v="162.7"/>
        <n v="59.08"/>
        <n v="250.03"/>
        <n v="202.34"/>
        <n v="19.85"/>
        <n v="237.25"/>
        <n v="421.22"/>
        <n v="12.96"/>
        <n v="382.55"/>
        <n v="446.45"/>
        <n v="325.01"/>
        <n v="406.69"/>
        <n v="145.79"/>
        <n v="113.12"/>
        <n v="84.94"/>
        <n v="124.16"/>
        <n v="312.53"/>
        <n v="496.86"/>
        <n v="64.09"/>
        <n v="497.72"/>
        <n v="11.32"/>
        <n v="405.75"/>
        <n v="478.31"/>
        <n v="82.2"/>
        <n v="285.56"/>
        <n v="416.95"/>
        <n v="359.35"/>
        <n v="357.09"/>
        <n v="499.5"/>
        <n v="396.6"/>
        <n v="67.57"/>
        <n v="493.82"/>
        <n v="465.14"/>
        <n v="360.74"/>
        <n v="384.63"/>
        <n v="109.06"/>
        <n v="64.07"/>
        <n v="66.25"/>
        <n v="286.69"/>
        <n v="125.97"/>
        <n v="127.11"/>
        <n v="109.39"/>
        <n v="60.59"/>
        <n v="35.95"/>
        <n v="314.82"/>
        <n v="75.84"/>
        <n v="266.81"/>
        <n v="161.61"/>
        <n v="75.59"/>
        <n v="425.05"/>
        <n v="472.48"/>
        <n v="268.39"/>
        <n v="112.85"/>
        <n v="88.21"/>
        <n v="438.87"/>
        <n v="15.05"/>
        <n v="444.98"/>
        <n v="205.06"/>
        <n v="250.94"/>
        <n v="436.59"/>
        <n v="297.04"/>
        <n v="224.33"/>
        <n v="389.79"/>
        <n v="466.71"/>
        <n v="398.33"/>
        <n v="32.53"/>
        <n v="399.46"/>
        <n v="252.03"/>
        <n v="244.2"/>
        <n v="252.7"/>
        <n v="420.89"/>
        <n v="318.98"/>
        <n v="435.33"/>
        <n v="287.05"/>
        <n v="243.55"/>
        <n v="432.84"/>
        <n v="298.53"/>
        <n v="482.97"/>
        <n v="278.53"/>
        <n v="326.66"/>
        <n v="316.12"/>
        <n v="109.75"/>
        <n v="269.57"/>
        <n v="428.48"/>
        <n v="163.98"/>
        <n v="331.88"/>
        <n v="69.41"/>
        <n v="222.24"/>
        <n v="258.8"/>
        <n v="434.12"/>
        <n v="494.54"/>
        <n v="21.02"/>
        <n v="142.18"/>
        <n v="126.5"/>
        <n v="232.7"/>
        <n v="293.25"/>
        <n v="357.19"/>
        <n v="81.74"/>
        <n v="108.03"/>
        <n v="67.23"/>
        <n v="65.13"/>
        <n v="476.43"/>
        <n v="395.62"/>
        <n v="25.28"/>
        <n v="450.45"/>
        <n v="425.97"/>
        <n v="364.37"/>
        <n v="420.92"/>
        <n v="140.55"/>
        <n v="54.43"/>
        <n v="311.61"/>
        <n v="335.23"/>
        <n v="345.25"/>
        <n v="250.01"/>
        <n v="337.97"/>
        <n v="144.15"/>
        <n v="487.69"/>
        <n v="421.64"/>
        <n v="65.46"/>
        <n v="396.03"/>
        <n v="153.41"/>
        <n v="383.5"/>
        <n v="76.63"/>
        <n v="33.73"/>
        <n v="17.02"/>
        <n v="82.14"/>
        <n v="297.61"/>
        <n v="331.68"/>
        <n v="383.52"/>
        <n v="322.63"/>
        <n v="215.5"/>
        <n v="179.82"/>
        <n v="340.34"/>
        <n v="164.2"/>
        <n v="444.78"/>
        <n v="401.52"/>
        <n v="335.53"/>
        <n v="282.86"/>
        <n v="188.36"/>
        <n v="433.97"/>
        <n v="458.72"/>
        <n v="469.83"/>
        <n v="133.58"/>
        <n v="436.96"/>
        <n v="454.18"/>
        <n v="127.41"/>
        <n v="377.77"/>
        <n v="273.3"/>
        <n v="427.78"/>
        <n v="464.72"/>
        <n v="71.47"/>
        <n v="211.84"/>
        <n v="244.88"/>
        <n v="203.91"/>
        <n v="498.32"/>
        <n v="491.49"/>
        <n v="168.5"/>
        <n v="150.67"/>
        <n v="476.84"/>
        <n v="297.52"/>
        <n v="163.86"/>
        <n v="267.08"/>
        <n v="320.19"/>
        <n v="143.85"/>
        <n v="209.02"/>
        <n v="66.96"/>
        <n v="119.41"/>
        <n v="11.03"/>
        <n v="386.96"/>
        <n v="181.91"/>
        <n v="192.45"/>
        <n v="176.99"/>
        <n v="354.75"/>
        <n v="79.96"/>
        <n v="254.87"/>
        <n v="395.07"/>
        <n v="415.02"/>
        <n v="487.44"/>
        <n v="179.75"/>
        <n v="325.0"/>
        <n v="263.57"/>
        <n v="320.16"/>
        <n v="307.3"/>
        <n v="57.74"/>
        <n v="282.48"/>
        <n v="16.81"/>
        <n v="453.17"/>
        <n v="304.79"/>
        <n v="464.29"/>
        <n v="79.5"/>
        <n v="499.54"/>
        <n v="351.76"/>
        <n v="197.93"/>
        <n v="136.18"/>
        <n v="285.79"/>
        <n v="137.4"/>
        <n v="458.03"/>
        <n v="292.21"/>
        <n v="229.78"/>
        <n v="169.02"/>
        <n v="452.8"/>
        <n v="480.22"/>
        <n v="241.74"/>
        <n v="411.82"/>
        <n v="271.68"/>
        <n v="474.55"/>
        <n v="32.91"/>
        <n v="453.43"/>
        <n v="288.21"/>
        <n v="335.13"/>
        <n v="275.03"/>
        <n v="407.04"/>
        <n v="483.16"/>
        <n v="436.71"/>
        <n v="45.05"/>
        <n v="354.57"/>
        <n v="213.49"/>
        <n v="389.2"/>
        <n v="69.21"/>
        <n v="128.25"/>
        <n v="82.25"/>
        <n v="52.84"/>
        <n v="271.16"/>
        <n v="219.3"/>
        <n v="304.66"/>
        <n v="414.46"/>
        <n v="156.8"/>
        <n v="464.91"/>
        <n v="467.81"/>
        <n v="120.87"/>
        <n v="453.93"/>
        <n v="343.29"/>
        <n v="110.25"/>
        <n v="131.81"/>
        <n v="284.82"/>
        <n v="97.85"/>
        <n v="159.54"/>
        <n v="327.98"/>
        <n v="46.28"/>
        <n v="493.9"/>
        <n v="495.18"/>
        <n v="322.32"/>
        <n v="162.78"/>
        <n v="25.34"/>
        <n v="225.53"/>
        <n v="58.15"/>
        <n v="277.95"/>
        <n v="20.9"/>
        <n v="439.38"/>
        <n v="39.98"/>
        <n v="184.82"/>
        <n v="388.76"/>
        <n v="314.25"/>
        <n v="461.59"/>
        <n v="462.82"/>
        <n v="83.47"/>
        <n v="391.1"/>
        <n v="25.79"/>
        <n v="416.13"/>
        <n v="221.98"/>
        <n v="497.42"/>
        <n v="474.16"/>
        <n v="247.25"/>
        <n v="419.55"/>
        <n v="487.88"/>
        <n v="267.2"/>
        <n v="303.23"/>
        <n v="381.79"/>
        <n v="138.36"/>
        <n v="61.78"/>
        <n v="430.84"/>
        <n v="229.21"/>
        <n v="345.41"/>
      </sharedItems>
    </cacheField>
    <cacheField name="Actual Future" numFmtId="0">
      <sharedItems containsSemiMixedTypes="0" containsString="0" containsNumber="1">
        <n v="441.75"/>
        <n v="523.31"/>
        <n v="59.62"/>
        <n v="471.12"/>
        <n v="240.58"/>
        <n v="352.44"/>
        <n v="442.47"/>
        <n v="96.68"/>
        <n v="375.59"/>
        <n v="185.16"/>
        <n v="25.17"/>
        <n v="293.24"/>
        <n v="368.22"/>
        <n v="47.65"/>
        <n v="106.58"/>
        <n v="116.55"/>
        <n v="162.54"/>
        <n v="80.37"/>
        <n v="360.82"/>
        <n v="54.68"/>
        <n v="229.55"/>
        <n v="79.3"/>
        <n v="41.65"/>
        <n v="519.99"/>
        <n v="348.4"/>
        <n v="437.4"/>
        <n v="19.17"/>
        <n v="86.49"/>
        <n v="324.68"/>
        <n v="231.24"/>
        <n v="68.94"/>
        <n v="240.12"/>
        <n v="217.65"/>
        <n v="269.78"/>
        <n v="383.13"/>
        <n v="259.46"/>
        <n v="15.13"/>
        <n v="25.38"/>
        <n v="452.95"/>
        <n v="20.96"/>
        <n v="347.96"/>
        <n v="303.12"/>
        <n v="214.13"/>
        <n v="95.24"/>
        <n v="452.67"/>
        <n v="265.84"/>
        <n v="495.63"/>
        <n v="533.59"/>
        <n v="146.73"/>
        <n v="271.27"/>
        <n v="183.16"/>
        <n v="258.58"/>
        <n v="46.1"/>
        <n v="177.83"/>
        <n v="44.44"/>
        <n v="232.08"/>
        <n v="307.28"/>
        <n v="359.9"/>
        <n v="245.21"/>
        <n v="518.75"/>
        <n v="170.52"/>
        <n v="504.18"/>
        <n v="382.81"/>
        <n v="241.77"/>
        <n v="137.6"/>
        <n v="147.1"/>
        <n v="44.02"/>
        <n v="316.44"/>
        <n v="224.4"/>
        <n v="73.3"/>
        <n v="109.13"/>
        <n v="420.02"/>
        <n v="198.87"/>
        <n v="182.47"/>
        <n v="374.43"/>
        <n v="221.49"/>
        <n v="366.18"/>
        <n v="70.51"/>
        <n v="345.59"/>
        <n v="439.9"/>
        <n v="348.36"/>
        <n v="147.76"/>
        <n v="213.96"/>
        <n v="232.95"/>
        <n v="101.68"/>
        <n v="205.58"/>
        <n v="87.64"/>
        <n v="389.38"/>
        <n v="43.03"/>
        <n v="82.66"/>
        <n v="340.54"/>
        <n v="158.08"/>
        <n v="380.55"/>
        <n v="40.65"/>
        <n v="276.3"/>
        <n v="219.94"/>
        <n v="49.87"/>
        <n v="404.82"/>
        <n v="183.94"/>
        <n v="315.84"/>
        <n v="261.5"/>
        <n v="134.57"/>
        <n v="313.48"/>
        <n v="494.26"/>
        <n v="192.17"/>
        <n v="273.05"/>
        <n v="164.6"/>
        <n v="431.69"/>
        <n v="388.99"/>
        <n v="413.16"/>
        <n v="145.07"/>
        <n v="230.82"/>
        <n v="149.08"/>
        <n v="177.46"/>
        <n v="297.81"/>
        <n v="321.81"/>
        <n v="270.47"/>
        <n v="370.02"/>
        <n v="452.32"/>
        <n v="379.05"/>
        <n v="287.48"/>
        <n v="382.06"/>
        <n v="58.85"/>
        <n v="81.75"/>
        <n v="47.08"/>
        <n v="151.95"/>
        <n v="239.76"/>
        <n v="289.67"/>
        <n v="288.63"/>
        <n v="406.36"/>
        <n v="375.78"/>
        <n v="61.55"/>
        <n v="242.52"/>
        <n v="25.35"/>
        <n v="470.39"/>
        <n v="39.93"/>
        <n v="83.65"/>
        <n v="219.02"/>
        <n v="345.48"/>
        <n v="125.08"/>
        <n v="47.58"/>
        <n v="62.31"/>
        <n v="170.34"/>
        <n v="254.0"/>
        <n v="437.75"/>
        <n v="404.95"/>
        <n v="87.51"/>
        <n v="77.22"/>
        <n v="420.68"/>
        <n v="421.34"/>
        <n v="364.07"/>
        <n v="353.55"/>
        <n v="145.61"/>
        <n v="421.85"/>
        <n v="265.11"/>
        <n v="87.3"/>
        <n v="20.13"/>
        <n v="240.84"/>
        <n v="455.97"/>
        <n v="377.19"/>
        <n v="49.67"/>
        <n v="16.09"/>
        <n v="26.98"/>
        <n v="131.22"/>
        <n v="535.4"/>
        <n v="285.36"/>
        <n v="17.93"/>
        <n v="37.69"/>
        <n v="274.37"/>
        <n v="128.56"/>
        <n v="251.02"/>
        <n v="313.74"/>
        <n v="209.85"/>
        <n v="349.04"/>
        <n v="104.11"/>
        <n v="328.59"/>
        <n v="71.46"/>
        <n v="453.08"/>
        <n v="227.52"/>
        <n v="20.0"/>
        <n v="172.16"/>
        <n v="299.38"/>
        <n v="485.88"/>
        <n v="253.25"/>
        <n v="453.2"/>
        <n v="544.49"/>
        <n v="92.48"/>
        <n v="116.12"/>
        <n v="104.46"/>
        <n v="45.5"/>
        <n v="157.17"/>
        <n v="143.33"/>
        <n v="351.56"/>
        <n v="270.14"/>
        <n v="393.28"/>
        <n v="417.22"/>
        <n v="227.79"/>
        <n v="399.65"/>
        <n v="269.37"/>
        <n v="505.83"/>
        <n v="433.55"/>
        <n v="152.44"/>
        <n v="232.16"/>
        <n v="128.64"/>
        <n v="92.66"/>
        <n v="76.05"/>
        <n v="51.42"/>
        <n v="213.29"/>
        <n v="405.44"/>
        <n v="443.65"/>
        <n v="261.52"/>
        <n v="36.6"/>
        <n v="316.05"/>
        <n v="285.33"/>
        <n v="398.0"/>
        <n v="497.97"/>
        <n v="45.89"/>
        <n v="205.82"/>
        <n v="150.77"/>
        <n v="102.55"/>
        <n v="583.45"/>
        <n v="456.17"/>
        <n v="317.43"/>
        <n v="194.01"/>
        <n v="301.3"/>
        <n v="54.35"/>
        <n v="400.71"/>
        <n v="101.47"/>
        <n v="150.38"/>
        <n v="273.52"/>
        <n v="520.32"/>
        <n v="455.82"/>
        <n v="410.8"/>
        <n v="481.3"/>
        <n v="265.51"/>
        <n v="235.71"/>
        <n v="60.66"/>
        <n v="112.22"/>
        <n v="20.71"/>
        <n v="264.63"/>
        <n v="449.69"/>
        <n v="46.42"/>
        <n v="20.66"/>
        <n v="141.14"/>
        <n v="63.35"/>
        <n v="218.84"/>
        <n v="307.41"/>
        <n v="371.59"/>
        <n v="109.29"/>
        <n v="51.46"/>
        <n v="31.84"/>
        <n v="11.39"/>
        <n v="293.3"/>
        <n v="154.44"/>
        <n v="196.26"/>
        <n v="291.45"/>
        <n v="23.65"/>
        <n v="359.43"/>
        <n v="433.96"/>
        <n v="145.5"/>
        <n v="386.54"/>
        <n v="474.86"/>
        <n v="102.71"/>
        <n v="226.18"/>
        <n v="344.44"/>
        <n v="89.03"/>
        <n v="333.33"/>
        <n v="51.59"/>
        <n v="382.63"/>
        <n v="17.73"/>
        <n v="114.38"/>
        <n v="151.3"/>
        <n v="392.67"/>
        <n v="55.59"/>
        <n v="78.08"/>
        <n v="489.55"/>
        <n v="302.55"/>
        <n v="378.88"/>
        <n v="257.97"/>
        <n v="307.43"/>
        <n v="551.19"/>
        <n v="98.52"/>
        <n v="479.59"/>
        <n v="33.14"/>
        <n v="220.18"/>
        <n v="338.61"/>
        <n v="440.43"/>
        <n v="198.8"/>
        <n v="538.78"/>
        <n v="214.07"/>
        <n v="39.2"/>
        <n v="330.22"/>
        <n v="347.0"/>
        <n v="530.81"/>
        <n v="382.01"/>
        <n v="320.45"/>
        <n v="148.06"/>
        <n v="23.17"/>
        <n v="30.27"/>
        <n v="472.85"/>
        <n v="94.02"/>
        <n v="371.73"/>
        <n v="318.5"/>
        <n v="14.81"/>
        <n v="171.79"/>
        <n v="199.44"/>
        <n v="495.73"/>
        <n v="171.94"/>
        <n v="120.57"/>
        <n v="407.55"/>
        <n v="536.58"/>
        <n v="242.34"/>
        <n v="73.54"/>
        <n v="388.66"/>
        <n v="352.45"/>
        <n v="127.82"/>
        <n v="51.09"/>
        <n v="116.96"/>
        <n v="302.68"/>
        <n v="479.42"/>
        <n v="48.23"/>
        <n v="40.78"/>
        <n v="489.83"/>
        <n v="345.65"/>
        <n v="512.87"/>
        <n v="437.08"/>
        <n v="222.22"/>
        <n v="159.87"/>
        <n v="69.54"/>
        <n v="68.34"/>
        <n v="114.42"/>
        <n v="77.97"/>
        <n v="191.35"/>
        <n v="238.84"/>
        <n v="311.03"/>
        <n v="515.04"/>
        <n v="392.38"/>
        <n v="201.91"/>
        <n v="282.83"/>
        <n v="232.96"/>
        <n v="103.54"/>
        <n v="396.91"/>
        <n v="96.05"/>
        <n v="328.97"/>
        <n v="166.33"/>
        <n v="174.87"/>
        <n v="110.47"/>
        <n v="475.19"/>
        <n v="259.81"/>
        <n v="31.69"/>
        <n v="454.28"/>
        <n v="409.98"/>
        <n v="72.14"/>
        <n v="60.9"/>
        <n v="12.29"/>
        <n v="351.61"/>
        <n v="513.26"/>
        <n v="254.76"/>
        <n v="299.77"/>
        <n v="61.17"/>
        <n v="23.59"/>
        <n v="53.32"/>
        <n v="284.26"/>
        <n v="192.51"/>
        <n v="463.43"/>
        <n v="117.59"/>
        <n v="76.64"/>
        <n v="402.2"/>
        <n v="335.01"/>
        <n v="226.5"/>
        <n v="164.58"/>
        <n v="76.36"/>
        <n v="11.44"/>
        <n v="269.89"/>
        <n v="85.3"/>
        <n v="397.08"/>
        <n v="148.01"/>
        <n v="125.84"/>
        <n v="174.82"/>
        <n v="390.16"/>
        <n v="487.06"/>
        <n v="177.99"/>
        <n v="264.19"/>
        <n v="249.81"/>
        <n v="295.87"/>
        <n v="422.01"/>
        <n v="196.68"/>
        <n v="65.9"/>
        <n v="457.18"/>
        <n v="424.01"/>
        <n v="381.43"/>
        <n v="305.4"/>
        <n v="224.51"/>
        <n v="523.12"/>
        <n v="392.11"/>
        <n v="454.31"/>
        <n v="260.42"/>
        <n v="434.68"/>
        <n v="244.03"/>
        <n v="306.89"/>
        <n v="570.56"/>
        <n v="140.99"/>
        <n v="434.01"/>
        <n v="539.47"/>
        <n v="276.46"/>
        <n v="323.24"/>
        <n v="38.78"/>
        <n v="252.49"/>
        <n v="301.49"/>
        <n v="343.36"/>
        <n v="25.31"/>
        <n v="405.94"/>
        <n v="528.64"/>
        <n v="40.28"/>
        <n v="339.23"/>
        <n v="223.59"/>
        <n v="272.8"/>
        <n v="278.98"/>
        <n v="480.29"/>
        <n v="124.25"/>
        <n v="89.45"/>
        <n v="139.82"/>
        <n v="179.18"/>
        <n v="332.32"/>
        <n v="39.75"/>
        <n v="86.0"/>
        <n v="394.14"/>
        <n v="53.77"/>
        <n v="20.21"/>
        <n v="262.15"/>
        <n v="470.61"/>
        <n v="454.38"/>
        <n v="247.57"/>
        <n v="419.51"/>
        <n v="116.99"/>
        <n v="366.28"/>
        <n v="495.98"/>
        <n v="76.49"/>
        <n v="177.84"/>
        <n v="440.13"/>
        <n v="130.03"/>
        <n v="362.38"/>
        <n v="416.86"/>
        <n v="251.52"/>
        <n v="33.84"/>
        <n v="178.38"/>
        <n v="392.37"/>
        <n v="106.26"/>
        <n v="247.72"/>
        <n v="130.15"/>
        <n v="132.03"/>
        <n v="135.91"/>
        <n v="496.11"/>
        <n v="557.56"/>
        <n v="321.36"/>
        <n v="73.9"/>
        <n v="325.56"/>
        <n v="176.56"/>
        <n v="219.4"/>
        <n v="230.38"/>
        <n v="489.15"/>
        <n v="34.86"/>
        <n v="48.08"/>
        <n v="20.99"/>
        <n v="274.35"/>
        <n v="197.87"/>
        <n v="48.63"/>
        <n v="55.57"/>
        <n v="226.94"/>
        <n v="357.08"/>
        <n v="307.74"/>
        <n v="80.64"/>
        <n v="542.41"/>
        <n v="69.3"/>
        <n v="281.07"/>
        <n v="463.77"/>
        <n v="340.43"/>
        <n v="190.02"/>
        <n v="80.46"/>
        <n v="73.83"/>
        <n v="415.99"/>
        <n v="472.76"/>
        <n v="172.0"/>
        <n v="442.48"/>
        <n v="30.06"/>
        <n v="290.56"/>
        <n v="342.88"/>
        <n v="418.13"/>
        <n v="395.1"/>
        <n v="302.58"/>
        <n v="181.58"/>
        <n v="103.64"/>
        <n v="19.83"/>
        <n v="351.38"/>
        <n v="330.69"/>
        <n v="204.47"/>
        <n v="82.98"/>
        <n v="102.6"/>
        <n v="258.87"/>
        <n v="265.07"/>
        <n v="352.93"/>
        <n v="124.34"/>
        <n v="432.42"/>
        <n v="250.35"/>
        <n v="326.98"/>
        <n v="144.48"/>
        <n v="384.99"/>
        <n v="308.66"/>
        <n v="446.12"/>
        <n v="332.94"/>
        <n v="374.09"/>
        <n v="122.42"/>
        <n v="439.08"/>
        <n v="300.39"/>
        <n v="179.42"/>
        <n v="358.72"/>
        <n v="160.92"/>
        <n v="407.33"/>
        <n v="291.03"/>
        <n v="296.58"/>
        <n v="55.72"/>
        <n v="202.81"/>
        <n v="275.06"/>
        <n v="370.78"/>
        <n v="268.52"/>
        <n v="383.19"/>
        <n v="304.88"/>
        <n v="65.88"/>
        <n v="430.72"/>
        <n v="37.0"/>
        <n v="268.91"/>
        <n v="17.61"/>
        <n v="261.09"/>
        <n v="358.97"/>
        <n v="222.2"/>
        <n v="94.41"/>
        <n v="53.94"/>
        <n v="451.3"/>
        <n v="158.23"/>
        <n v="24.01"/>
        <n v="170.54"/>
        <n v="112.67"/>
        <n v="441.37"/>
        <n v="216.01"/>
        <n v="111.42"/>
        <n v="269.09"/>
        <n v="47.4"/>
        <n v="199.59"/>
        <n v="21.23"/>
        <n v="224.66"/>
        <n v="39.46"/>
        <n v="351.19"/>
        <n v="385.74"/>
        <n v="42.91"/>
        <n v="388.8"/>
        <n v="188.65"/>
        <n v="160.49"/>
        <n v="39.6"/>
        <n v="310.86"/>
        <n v="286.74"/>
        <n v="360.88"/>
        <n v="132.31"/>
        <n v="494.14"/>
        <n v="261.43"/>
        <n v="286.11"/>
        <n v="23.18"/>
        <n v="29.91"/>
        <n v="418.38"/>
        <n v="187.96"/>
        <n v="352.52"/>
        <n v="218.66"/>
        <n v="340.12"/>
        <n v="398.49"/>
        <n v="532.4"/>
        <n v="39.79"/>
        <n v="88.56"/>
        <n v="9.45"/>
        <n v="86.2"/>
        <n v="352.13"/>
        <n v="400.0"/>
        <n v="344.82"/>
        <n v="292.61"/>
        <n v="149.36"/>
        <n v="43.65"/>
        <n v="189.46"/>
        <n v="70.3"/>
        <n v="112.79"/>
        <n v="382.21"/>
        <n v="174.44"/>
        <n v="241.79"/>
        <n v="242.44"/>
        <n v="315.2"/>
        <n v="242.1"/>
        <n v="330.9"/>
        <n v="380.88"/>
        <n v="311.74"/>
        <n v="385.01"/>
        <n v="73.45"/>
        <n v="166.94"/>
        <n v="15.07"/>
        <n v="404.26"/>
        <n v="83.77"/>
        <n v="165.28"/>
        <n v="372.92"/>
        <n v="82.42"/>
        <n v="52.68"/>
        <n v="373.26"/>
        <n v="155.86"/>
        <n v="67.87"/>
        <n v="205.74"/>
        <n v="129.3"/>
        <n v="459.31"/>
        <n v="22.64"/>
        <n v="270.61"/>
        <n v="193.55"/>
        <n v="96.94"/>
        <n v="225.46"/>
        <n v="202.58"/>
        <n v="169.49"/>
        <n v="317.64"/>
        <n v="399.52"/>
        <n v="376.97"/>
        <n v="145.08"/>
        <n v="335.65"/>
        <n v="129.09"/>
        <n v="141.91"/>
        <n v="452.75"/>
        <n v="128.5"/>
        <n v="136.51"/>
        <n v="346.21"/>
        <n v="468.87"/>
        <n v="459.38"/>
        <n v="250.97"/>
        <n v="377.44"/>
        <n v="213.68"/>
        <n v="406.53"/>
        <n v="244.87"/>
        <n v="541.43"/>
        <n v="381.07"/>
        <n v="11.76"/>
        <n v="145.11"/>
        <n v="436.6"/>
        <n v="220.87"/>
        <n v="369.14"/>
        <n v="99.03"/>
        <n v="526.67"/>
        <n v="23.76"/>
        <n v="353.37"/>
        <n v="481.32"/>
        <n v="31.46"/>
        <n v="262.56"/>
        <n v="62.04"/>
        <n v="235.3"/>
        <n v="314.04"/>
        <n v="518.14"/>
        <n v="326.23"/>
        <n v="71.29"/>
        <n v="215.37"/>
        <n v="340.08"/>
        <n v="137.67"/>
        <n v="269.82"/>
        <n v="235.95"/>
        <n v="444.91"/>
        <n v="312.57"/>
        <n v="238.35"/>
        <n v="323.41"/>
        <n v="46.6"/>
        <n v="358.75"/>
        <n v="311.24"/>
        <n v="252.63"/>
        <n v="117.83"/>
        <n v="484.05"/>
        <n v="177.6"/>
        <n v="178.35"/>
        <n v="205.48"/>
        <n v="456.07"/>
        <n v="310.18"/>
        <n v="396.53"/>
        <n v="43.2"/>
        <n v="544.38"/>
        <n v="298.39"/>
        <n v="277.66"/>
        <n v="336.01"/>
        <n v="478.71"/>
        <n v="48.1"/>
        <n v="213.63"/>
        <n v="23.33"/>
        <n v="341.59"/>
        <n v="550.4"/>
        <n v="485.64"/>
        <n v="132.71"/>
        <n v="142.92"/>
        <n v="258.62"/>
        <n v="135.12"/>
        <n v="286.65"/>
        <n v="60.87"/>
        <n v="97.36"/>
        <n v="249.62"/>
        <n v="321.95"/>
        <n v="34.23"/>
        <n v="149.52"/>
        <n v="309.37"/>
        <n v="184.02"/>
        <n v="230.92"/>
        <n v="306.29"/>
        <n v="471.44"/>
        <n v="299.83"/>
        <n v="108.61"/>
        <n v="237.66"/>
        <n v="61.35"/>
        <n v="100.34"/>
        <n v="15.76"/>
        <n v="235.93"/>
        <n v="399.89"/>
        <n v="466.45"/>
        <n v="534.19"/>
        <n v="142.39"/>
        <n v="51.17"/>
        <n v="202.08"/>
        <n v="184.09"/>
        <n v="16.38"/>
        <n v="225.6"/>
        <n v="435.21"/>
        <n v="15.44"/>
        <n v="371.99"/>
        <n v="424.8"/>
        <n v="268.13"/>
        <n v="359.08"/>
        <n v="118.03"/>
        <n v="100.91"/>
        <n v="87.19"/>
        <n v="107.31"/>
        <n v="346.92"/>
        <n v="519.74"/>
        <n v="64.4"/>
        <n v="434.36"/>
        <n v="10.42"/>
        <n v="406.33"/>
        <n v="536.02"/>
        <n v="87.23"/>
        <n v="238.7"/>
        <n v="450.46"/>
        <n v="411.69"/>
        <n v="317.1"/>
        <n v="457.28"/>
        <n v="402.48"/>
        <n v="66.59"/>
        <n v="443.85"/>
        <n v="465.09"/>
        <n v="353.89"/>
        <n v="455.2"/>
        <n v="128.01"/>
        <n v="58.04"/>
        <n v="57.53"/>
        <n v="236.69"/>
        <n v="135.8"/>
        <n v="149.1"/>
        <n v="117.9"/>
        <n v="64.31"/>
        <n v="38.52"/>
        <n v="66.58"/>
        <n v="218.96"/>
        <n v="174.13"/>
        <n v="81.6"/>
        <n v="450.43"/>
        <n v="418.75"/>
        <n v="242.46"/>
        <n v="102.2"/>
        <n v="102.57"/>
        <n v="516.94"/>
        <n v="12.9"/>
        <n v="377.05"/>
        <n v="186.18"/>
        <n v="37.92"/>
        <n v="271.47"/>
        <n v="356.15"/>
        <n v="351.58"/>
        <n v="209.11"/>
        <n v="338.47"/>
        <n v="433.1"/>
        <n v="460.89"/>
        <n v="33.47"/>
        <n v="348.55"/>
        <n v="230.63"/>
        <n v="233.11"/>
        <n v="229.95"/>
        <n v="405.72"/>
        <n v="315.99"/>
        <n v="419.77"/>
        <n v="317.55"/>
        <n v="209.9"/>
        <n v="434.14"/>
        <n v="346.44"/>
        <n v="508.9"/>
        <n v="249.84"/>
        <n v="290.36"/>
        <n v="346.32"/>
        <n v="114.51"/>
        <n v="12.08"/>
        <n v="247.7"/>
        <n v="348.02"/>
        <n v="187.0"/>
        <n v="266.73"/>
        <n v="63.14"/>
        <n v="243.78"/>
        <n v="223.04"/>
        <n v="415.03"/>
        <n v="397.19"/>
        <n v="25.01"/>
        <n v="159.08"/>
        <n v="151.77"/>
        <n v="231.99"/>
        <n v="347.23"/>
        <n v="428.39"/>
        <n v="89.38"/>
        <n v="122.55"/>
        <n v="63.97"/>
        <n v="67.01"/>
        <n v="547.54"/>
        <n v="332.56"/>
        <n v="28.11"/>
        <n v="365.93"/>
        <n v="461.82"/>
        <n v="385.31"/>
        <n v="346.24"/>
        <n v="164.67"/>
        <n v="56.74"/>
        <n v="252.82"/>
        <n v="280.72"/>
        <n v="396.04"/>
        <n v="210.24"/>
        <n v="334.4"/>
        <n v="144.33"/>
        <n v="531.71"/>
        <n v="342.01"/>
        <n v="63.69"/>
        <n v="417.74"/>
        <n v="160.31"/>
        <n v="314.18"/>
        <n v="84.96"/>
        <n v="28.93"/>
        <n v="20.26"/>
        <n v="87.76"/>
        <n v="298.91"/>
        <n v="308.31"/>
        <n v="376.93"/>
        <n v="309.41"/>
        <n v="258.46"/>
        <n v="193.81"/>
        <n v="299.9"/>
        <n v="169.43"/>
        <n v="376.1"/>
        <n v="377.85"/>
        <n v="387.18"/>
        <n v="306.9"/>
        <n v="208.01"/>
        <n v="517.03"/>
        <n v="486.16"/>
        <n v="506.26"/>
        <n v="429.74"/>
        <n v="114.56"/>
        <n v="448.96"/>
        <n v="69.97"/>
        <n v="376.33"/>
        <n v="125.69"/>
        <n v="343.48"/>
        <n v="227.44"/>
        <n v="357.21"/>
        <n v="385.94"/>
        <n v="74.34"/>
        <n v="182.99"/>
        <n v="268.89"/>
        <n v="225.62"/>
        <n v="554.66"/>
        <n v="532.14"/>
        <n v="136.34"/>
        <n v="174.98"/>
        <n v="415.62"/>
        <n v="336.58"/>
        <n v="155.12"/>
        <n v="216.55"/>
        <n v="335.95"/>
        <n v="170.08"/>
        <n v="224.99"/>
        <n v="68.67"/>
        <n v="109.28"/>
        <n v="12.91"/>
        <n v="401.37"/>
        <n v="197.43"/>
        <n v="182.09"/>
        <n v="146.27"/>
        <n v="319.92"/>
        <n v="67.95"/>
        <n v="268.35"/>
        <n v="401.31"/>
        <n v="441.08"/>
        <n v="435.13"/>
        <n v="162.41"/>
        <n v="322.28"/>
        <n v="226.08"/>
        <n v="366.59"/>
        <n v="301.73"/>
        <n v="67.51"/>
        <n v="318.48"/>
        <n v="15.29"/>
        <n v="392.28"/>
        <n v="318.41"/>
        <n v="474.45"/>
        <n v="75.13"/>
        <n v="586.41"/>
        <n v="163.91"/>
        <n v="109.23"/>
        <n v="235.17"/>
        <n v="122.02"/>
        <n v="445.38"/>
        <n v="327.62"/>
        <n v="194.63"/>
        <n v="148.16"/>
        <n v="527.66"/>
        <n v="569.55"/>
        <n v="203.97"/>
        <n v="390.51"/>
        <n v="228.92"/>
        <n v="467.49"/>
        <n v="32.99"/>
        <n v="488.93"/>
        <n v="533.03"/>
        <n v="263.3"/>
        <n v="316.04"/>
        <n v="254.11"/>
        <n v="474.98"/>
        <n v="396.11"/>
        <n v="374.31"/>
        <n v="49.53"/>
        <n v="409.61"/>
        <n v="404.22"/>
        <n v="177.95"/>
        <n v="431.45"/>
        <n v="60.08"/>
        <n v="111.93"/>
        <n v="88.78"/>
        <n v="58.81"/>
        <n v="317.28"/>
        <n v="206.06"/>
        <n v="301.33"/>
        <n v="352.07"/>
        <n v="184.29"/>
        <n v="512.98"/>
        <n v="440.93"/>
        <n v="144.05"/>
        <n v="494.39"/>
        <n v="385.95"/>
        <n v="127.03"/>
        <n v="143.34"/>
        <n v="339.89"/>
        <n v="95.67"/>
        <n v="240.53"/>
        <n v="180.87"/>
        <n v="287.26"/>
        <n v="48.57"/>
        <n v="426.76"/>
        <n v="495.22"/>
        <n v="340.74"/>
        <n v="150.1"/>
        <n v="26.37"/>
        <n v="243.71"/>
        <n v="48.2"/>
        <n v="332.67"/>
        <n v="473.53"/>
        <n v="40.35"/>
        <n v="221.19"/>
        <n v="326.57"/>
        <n v="297.31"/>
        <n v="526.83"/>
        <n v="453.83"/>
        <n v="89.97"/>
        <n v="319.69"/>
        <n v="28.62"/>
        <n v="185.62"/>
        <n v="437.59"/>
        <n v="464.94"/>
        <n v="262.37"/>
        <n v="353.49"/>
        <n v="569.62"/>
        <n v="223.58"/>
        <n v="345.05"/>
        <n v="358.45"/>
        <n v="110.83"/>
        <n v="66.8"/>
        <n v="363.77"/>
        <n v="185.05"/>
        <n v="387.62"/>
      </sharedItems>
    </cacheField>
    <cacheField name="Income" numFmtId="0">
      <sharedItems containsSemiMixedTypes="0" containsString="0" containsNumber="1">
        <n v="3973.78"/>
        <n v="4890.02"/>
        <n v="2180.22"/>
        <n v="2829.58"/>
        <n v="3015.02"/>
        <n v="4424.93"/>
        <n v="4427.66"/>
        <n v="4763.44"/>
        <n v="4266.83"/>
        <n v="4929.73"/>
        <n v="3801.51"/>
        <n v="4927.69"/>
        <n v="3025.06"/>
        <n v="3309.93"/>
        <n v="2305.69"/>
        <n v="3519.32"/>
        <n v="3267.64"/>
        <n v="4871.94"/>
        <n v="4883.59"/>
        <n v="4652.26"/>
        <n v="2481.71"/>
        <n v="2287.6"/>
        <n v="3983.41"/>
        <n v="4915.95"/>
        <n v="4412.59"/>
        <n v="4778.38"/>
        <n v="3519.42"/>
        <n v="3369.22"/>
        <n v="3629.0"/>
        <n v="4361.98"/>
        <n v="4486.45"/>
        <n v="2651.03"/>
        <n v="4727.54"/>
        <n v="2565.09"/>
        <n v="4606.11"/>
        <n v="4613.09"/>
        <n v="3546.1"/>
        <n v="4351.39"/>
        <n v="3535.06"/>
        <n v="3844.66"/>
        <n v="4546.49"/>
        <n v="2535.3"/>
        <n v="2836.59"/>
        <n v="4892.36"/>
        <n v="3340.57"/>
        <n v="3269.95"/>
        <n v="3679.48"/>
        <n v="3463.2"/>
        <n v="2661.97"/>
        <n v="3981.05"/>
        <n v="2017.66"/>
        <n v="4816.92"/>
        <n v="4363.36"/>
        <n v="4427.77"/>
        <n v="3581.97"/>
        <n v="4908.65"/>
        <n v="2039.85"/>
        <n v="2472.76"/>
        <n v="2845.16"/>
        <n v="4464.97"/>
        <n v="2179.74"/>
        <n v="4614.43"/>
        <n v="4780.22"/>
        <n v="2571.03"/>
        <n v="2617.46"/>
        <n v="3062.51"/>
        <n v="2589.22"/>
        <n v="4627.18"/>
        <n v="3778.5"/>
        <n v="3067.04"/>
        <n v="3813.38"/>
        <n v="3342.43"/>
        <n v="2021.02"/>
        <n v="3408.79"/>
        <n v="2941.87"/>
        <n v="2291.27"/>
        <n v="4067.53"/>
        <n v="2606.17"/>
        <n v="3821.07"/>
        <n v="2340.83"/>
        <n v="4522.54"/>
        <n v="3534.11"/>
        <n v="3584.78"/>
        <n v="2800.58"/>
        <n v="4986.93"/>
        <n v="4906.78"/>
        <n v="4462.18"/>
        <n v="2225.99"/>
        <n v="4621.03"/>
        <n v="3864.05"/>
        <n v="4968.12"/>
        <n v="2563.64"/>
        <n v="3018.01"/>
        <n v="4082.46"/>
        <n v="3035.22"/>
        <n v="3719.1"/>
        <n v="3555.79"/>
        <n v="2579.23"/>
        <n v="3557.08"/>
        <n v="4264.95"/>
        <n v="4414.53"/>
        <n v="2291.84"/>
        <n v="4344.45"/>
        <n v="3119.01"/>
        <n v="4253.17"/>
        <n v="3928.89"/>
        <n v="2482.39"/>
        <n v="3508.24"/>
        <n v="4578.77"/>
        <n v="3576.98"/>
        <n v="4934.25"/>
        <n v="4481.39"/>
        <n v="4475.07"/>
        <n v="3668.12"/>
        <n v="2036.07"/>
        <n v="4400.66"/>
        <n v="2106.65"/>
        <n v="4804.06"/>
        <n v="4925.3"/>
        <n v="4765.19"/>
        <n v="2300.73"/>
        <n v="4252.83"/>
        <n v="4806.05"/>
        <n v="4398.85"/>
        <n v="4577.85"/>
        <n v="2775.09"/>
        <n v="3084.48"/>
        <n v="2251.47"/>
        <n v="4274.38"/>
        <n v="4367.17"/>
        <n v="2950.86"/>
        <n v="4608.36"/>
        <n v="4643.86"/>
        <n v="2614.02"/>
        <n v="2515.54"/>
        <n v="2771.8"/>
        <n v="4083.4"/>
        <n v="3383.04"/>
        <n v="3467.14"/>
        <n v="3089.41"/>
        <n v="2175.27"/>
        <n v="3156.43"/>
        <n v="4026.25"/>
        <n v="3940.17"/>
        <n v="2509.56"/>
        <n v="2920.57"/>
        <n v="2379.3"/>
        <n v="3462.62"/>
        <n v="4337.8"/>
        <n v="2750.68"/>
        <n v="3483.69"/>
        <n v="4842.61"/>
        <n v="3541.49"/>
        <n v="2634.72"/>
        <n v="4581.89"/>
        <n v="3145.39"/>
        <n v="3271.84"/>
        <n v="3990.13"/>
        <n v="2680.7"/>
        <n v="2596.32"/>
        <n v="4565.86"/>
        <n v="2673.04"/>
        <n v="4464.75"/>
        <n v="4460.5"/>
        <n v="2686.67"/>
        <n v="2606.97"/>
        <n v="2959.17"/>
        <n v="4828.57"/>
        <n v="3013.82"/>
        <n v="4552.04"/>
        <n v="3669.74"/>
        <n v="4633.45"/>
        <n v="2119.06"/>
        <n v="2362.25"/>
        <n v="2257.31"/>
        <n v="4994.36"/>
        <n v="4955.25"/>
        <n v="4809.15"/>
        <n v="4631.68"/>
        <n v="3508.57"/>
        <n v="2188.66"/>
        <n v="4934.07"/>
        <n v="4950.94"/>
        <n v="4910.25"/>
        <n v="3262.18"/>
        <n v="3476.24"/>
        <n v="2426.32"/>
        <n v="4058.96"/>
        <n v="2088.56"/>
        <n v="3098.08"/>
        <n v="2675.13"/>
        <n v="4934.13"/>
        <n v="3722.26"/>
        <n v="3244.64"/>
        <n v="4942.78"/>
        <n v="2433.96"/>
        <n v="4534.36"/>
        <n v="2943.42"/>
        <n v="4620.93"/>
        <n v="3525.27"/>
        <n v="3874.36"/>
        <n v="2537.81"/>
        <n v="3261.19"/>
        <n v="2857.2"/>
        <n v="4619.45"/>
        <n v="2898.72"/>
        <n v="3142.04"/>
        <n v="4020.24"/>
        <n v="2059.54"/>
        <n v="3096.22"/>
        <n v="4656.13"/>
        <n v="4482.23"/>
        <n v="3168.21"/>
        <n v="2143.52"/>
        <n v="4558.97"/>
        <n v="3027.15"/>
        <n v="2570.2"/>
        <n v="2593.08"/>
        <n v="3281.19"/>
        <n v="4531.02"/>
        <n v="4083.11"/>
        <n v="3605.96"/>
        <n v="2602.65"/>
        <n v="2091.78"/>
        <n v="4191.53"/>
        <n v="2475.1"/>
        <n v="3035.49"/>
        <n v="4862.5"/>
        <n v="4150.97"/>
        <n v="4664.15"/>
        <n v="2903.26"/>
        <n v="4008.56"/>
        <n v="2772.92"/>
        <n v="2193.94"/>
        <n v="2720.18"/>
        <n v="4135.8"/>
        <n v="4013.69"/>
        <n v="2064.09"/>
        <n v="3177.87"/>
        <n v="3691.37"/>
        <n v="4602.38"/>
        <n v="2554.26"/>
        <n v="2787.56"/>
        <n v="3070.68"/>
        <n v="3343.05"/>
        <n v="4575.06"/>
        <n v="4427.14"/>
        <n v="3332.38"/>
        <n v="4635.32"/>
        <n v="4649.96"/>
        <n v="3453.25"/>
        <n v="4432.29"/>
        <n v="2211.35"/>
        <n v="3078.7"/>
        <n v="3203.86"/>
        <n v="3645.07"/>
        <n v="4121.37"/>
        <n v="3514.87"/>
        <n v="2880.69"/>
        <n v="2176.97"/>
        <n v="2996.47"/>
        <n v="4399.77"/>
        <n v="3813.4"/>
        <n v="2214.47"/>
        <n v="2175.18"/>
        <n v="2576.28"/>
        <n v="4752.44"/>
        <n v="2901.56"/>
        <n v="2169.35"/>
        <n v="4523.0"/>
        <n v="3712.36"/>
        <n v="2694.2"/>
        <n v="2924.37"/>
        <n v="2582.84"/>
        <n v="4115.99"/>
        <n v="2594.72"/>
        <n v="4803.26"/>
        <n v="4495.9"/>
        <n v="2594.8"/>
        <n v="3066.67"/>
        <n v="2296.34"/>
        <n v="3245.72"/>
        <n v="3076.46"/>
        <n v="3544.32"/>
        <n v="3740.49"/>
        <n v="4269.32"/>
        <n v="4526.43"/>
        <n v="3247.47"/>
        <n v="3080.79"/>
        <n v="4490.75"/>
        <n v="2668.5"/>
        <n v="2504.74"/>
        <n v="3801.36"/>
        <n v="3939.2"/>
        <n v="3364.22"/>
        <n v="2997.82"/>
        <n v="3975.29"/>
        <n v="3467.84"/>
        <n v="2949.19"/>
        <n v="4618.17"/>
        <n v="3375.22"/>
        <n v="3489.8"/>
        <n v="4300.95"/>
        <n v="3182.09"/>
        <n v="4879.68"/>
        <n v="2565.16"/>
        <n v="3456.4"/>
        <n v="2124.82"/>
        <n v="2184.7"/>
        <n v="2863.49"/>
        <n v="3834.24"/>
        <n v="2601.41"/>
        <n v="4420.96"/>
        <n v="3073.17"/>
        <n v="4373.5"/>
        <n v="3254.8"/>
        <n v="4918.33"/>
        <n v="2827.25"/>
        <n v="4316.97"/>
        <n v="2965.54"/>
        <n v="2815.35"/>
        <n v="2020.65"/>
        <n v="3940.43"/>
        <n v="3596.21"/>
        <n v="2513.71"/>
        <n v="3219.68"/>
        <n v="3490.37"/>
        <n v="4100.4"/>
        <n v="2654.41"/>
        <n v="2216.38"/>
        <n v="3943.68"/>
        <n v="4338.36"/>
        <n v="4542.56"/>
        <n v="2694.34"/>
        <n v="4846.61"/>
        <n v="4640.9"/>
        <n v="2158.24"/>
        <n v="2978.99"/>
        <n v="2555.36"/>
        <n v="4898.77"/>
        <n v="2202.54"/>
        <n v="3871.73"/>
        <n v="4721.31"/>
        <n v="4703.82"/>
        <n v="2146.48"/>
        <n v="3453.1"/>
        <n v="3566.11"/>
        <n v="4185.77"/>
        <n v="2881.05"/>
        <n v="3244.15"/>
        <n v="3142.31"/>
        <n v="4009.48"/>
        <n v="4068.1"/>
        <n v="3627.72"/>
        <n v="4281.52"/>
        <n v="2033.94"/>
        <n v="3192.24"/>
        <n v="2080.16"/>
        <n v="4647.24"/>
        <n v="4071.76"/>
        <n v="2569.01"/>
        <n v="2618.52"/>
        <n v="4812.03"/>
        <n v="3621.54"/>
        <n v="2276.98"/>
        <n v="2022.54"/>
        <n v="4946.98"/>
        <n v="4991.27"/>
        <n v="4365.03"/>
        <n v="3774.08"/>
        <n v="3820.53"/>
        <n v="2156.58"/>
        <n v="4419.26"/>
        <n v="3886.19"/>
        <n v="2827.6"/>
        <n v="2692.36"/>
        <n v="4391.7"/>
        <n v="3312.21"/>
        <n v="3690.74"/>
        <n v="3271.45"/>
        <n v="2312.92"/>
        <n v="4783.05"/>
        <n v="2218.31"/>
        <n v="4972.81"/>
        <n v="4375.87"/>
        <n v="3907.98"/>
        <n v="2182.14"/>
        <n v="3369.99"/>
        <n v="3750.13"/>
        <n v="2217.91"/>
        <n v="4187.45"/>
        <n v="4083.05"/>
        <n v="4170.65"/>
        <n v="2152.4"/>
        <n v="4585.12"/>
        <n v="4979.7"/>
        <n v="2418.53"/>
        <n v="2185.42"/>
        <n v="2682.53"/>
        <n v="4471.8"/>
        <n v="2001.67"/>
        <n v="3491.63"/>
        <n v="3251.19"/>
        <n v="4422.08"/>
        <n v="2613.15"/>
        <n v="2538.11"/>
        <n v="3156.98"/>
        <n v="3684.43"/>
        <n v="3264.1"/>
        <n v="2123.41"/>
        <n v="2223.75"/>
        <n v="3213.03"/>
        <n v="3428.79"/>
        <n v="2839.93"/>
        <n v="3938.51"/>
        <n v="3935.84"/>
        <n v="3147.59"/>
        <n v="3022.11"/>
        <n v="3930.54"/>
        <n v="4588.06"/>
        <n v="3946.63"/>
        <n v="2019.64"/>
        <n v="4655.31"/>
        <n v="2233.14"/>
        <n v="4570.15"/>
        <n v="3032.53"/>
        <n v="4578.7"/>
        <n v="4633.13"/>
        <n v="3283.74"/>
        <n v="2289.19"/>
        <n v="2586.58"/>
        <n v="3478.71"/>
        <n v="2040.15"/>
        <n v="3736.36"/>
        <n v="3940.38"/>
        <n v="2911.46"/>
        <n v="2000.53"/>
        <n v="3173.43"/>
        <n v="4753.41"/>
        <n v="2707.28"/>
        <n v="4385.2"/>
        <n v="2484.92"/>
        <n v="4072.9"/>
        <n v="2530.55"/>
        <n v="2101.62"/>
        <n v="2145.13"/>
        <n v="4211.95"/>
        <n v="4971.38"/>
        <n v="4173.22"/>
        <n v="3207.05"/>
        <n v="2023.95"/>
        <n v="2242.19"/>
        <n v="2717.49"/>
        <n v="3808.01"/>
        <n v="4484.53"/>
        <n v="3472.11"/>
        <n v="4844.26"/>
        <n v="2314.88"/>
        <n v="4688.76"/>
        <n v="3902.35"/>
        <n v="4279.28"/>
        <n v="2569.43"/>
        <n v="2250.0"/>
        <n v="2650.61"/>
        <n v="3179.21"/>
        <n v="4481.15"/>
        <n v="2946.31"/>
        <n v="3379.17"/>
        <n v="4731.76"/>
        <n v="3246.97"/>
        <n v="2585.76"/>
        <n v="2602.48"/>
        <n v="2657.18"/>
        <n v="3185.04"/>
        <n v="3280.28"/>
        <n v="4021.18"/>
        <n v="3986.71"/>
        <n v="4388.01"/>
        <n v="2085.51"/>
        <n v="2710.19"/>
        <n v="4018.69"/>
        <n v="3153.49"/>
        <n v="3483.1"/>
        <n v="4120.77"/>
        <n v="2944.49"/>
        <n v="2114.69"/>
        <n v="3074.46"/>
        <n v="2670.46"/>
        <n v="4408.99"/>
        <n v="4470.47"/>
        <n v="2119.2"/>
        <n v="3979.32"/>
        <n v="3288.11"/>
        <n v="4393.9"/>
        <n v="4487.39"/>
        <n v="4187.7"/>
        <n v="3908.6"/>
        <n v="4464.44"/>
        <n v="2430.15"/>
        <n v="3625.04"/>
        <n v="2885.21"/>
        <n v="4288.48"/>
        <n v="3862.23"/>
        <n v="3875.45"/>
        <n v="3492.87"/>
        <n v="3820.74"/>
        <n v="2298.04"/>
        <n v="4435.32"/>
        <n v="3474.18"/>
        <n v="4321.89"/>
        <n v="4831.59"/>
        <n v="3338.39"/>
        <n v="4692.22"/>
        <n v="2848.33"/>
        <n v="3493.96"/>
        <n v="4961.86"/>
        <n v="2227.47"/>
        <n v="4232.89"/>
        <n v="3906.43"/>
        <n v="4419.68"/>
        <n v="4718.57"/>
        <n v="4630.5"/>
        <n v="4408.63"/>
        <n v="3755.61"/>
        <n v="2340.02"/>
        <n v="4927.36"/>
        <n v="2055.9"/>
        <n v="4486.86"/>
        <n v="2725.47"/>
        <n v="3128.43"/>
        <n v="3885.16"/>
        <n v="2547.75"/>
        <n v="2870.77"/>
        <n v="2749.99"/>
        <n v="3853.1"/>
        <n v="2268.05"/>
        <n v="4287.48"/>
        <n v="3973.7"/>
        <n v="3693.97"/>
        <n v="2346.37"/>
        <n v="4821.31"/>
        <n v="3176.54"/>
        <n v="2054.15"/>
        <n v="2870.16"/>
        <n v="2969.99"/>
        <n v="2938.52"/>
        <n v="4902.39"/>
        <n v="4905.26"/>
        <n v="2180.47"/>
        <n v="3253.34"/>
        <n v="3739.44"/>
        <n v="2800.85"/>
        <n v="2081.4"/>
        <n v="4828.29"/>
        <n v="3086.91"/>
        <n v="4427.26"/>
        <n v="2030.89"/>
        <n v="4661.82"/>
        <n v="3025.61"/>
        <n v="4171.0"/>
        <n v="3552.09"/>
        <n v="2977.65"/>
        <n v="4516.94"/>
        <n v="3924.55"/>
        <n v="2699.82"/>
        <n v="4129.24"/>
        <n v="3620.54"/>
        <n v="4804.45"/>
        <n v="2602.22"/>
        <n v="2397.9"/>
        <n v="2522.54"/>
        <n v="3538.84"/>
        <n v="3518.13"/>
        <n v="4144.57"/>
        <n v="4226.34"/>
        <n v="3501.33"/>
        <n v="3400.01"/>
        <n v="4199.2"/>
        <n v="4203.69"/>
        <n v="2003.5"/>
        <n v="3543.95"/>
        <n v="3267.63"/>
        <n v="2441.54"/>
        <n v="4187.81"/>
        <n v="3153.28"/>
        <n v="4315.9"/>
        <n v="3896.2"/>
        <n v="3956.09"/>
        <n v="3959.98"/>
        <n v="2674.3"/>
        <n v="3279.34"/>
        <n v="2300.89"/>
        <n v="3458.53"/>
        <n v="2843.14"/>
        <n v="4721.87"/>
        <n v="4138.85"/>
        <n v="3596.68"/>
        <n v="3663.76"/>
        <n v="2534.63"/>
        <n v="4574.88"/>
        <n v="2124.96"/>
        <n v="2497.5"/>
        <n v="2281.62"/>
        <n v="3736.96"/>
        <n v="4961.47"/>
        <n v="4829.4"/>
        <n v="4116.3"/>
        <n v="3936.86"/>
        <n v="4467.55"/>
        <n v="2437.44"/>
        <n v="2057.11"/>
        <n v="4776.08"/>
        <n v="3640.66"/>
        <n v="2685.1"/>
        <n v="4929.66"/>
        <n v="4087.24"/>
        <n v="2564.97"/>
        <n v="4939.55"/>
        <n v="3074.13"/>
        <n v="2528.99"/>
        <n v="2865.5"/>
        <n v="3035.27"/>
        <n v="3346.74"/>
        <n v="3483.88"/>
        <n v="4636.66"/>
        <n v="2603.5"/>
        <n v="3726.23"/>
        <n v="2140.22"/>
        <n v="3441.89"/>
        <n v="3742.47"/>
        <n v="3367.35"/>
        <n v="2328.69"/>
        <n v="4309.64"/>
        <n v="2500.25"/>
        <n v="4200.38"/>
        <n v="3937.56"/>
        <n v="4189.65"/>
        <n v="2015.42"/>
        <n v="2220.84"/>
        <n v="3447.35"/>
        <n v="2858.9"/>
        <n v="4340.03"/>
        <n v="2325.02"/>
        <n v="4751.07"/>
        <n v="3236.59"/>
        <n v="3100.29"/>
        <n v="2835.02"/>
        <n v="2927.8"/>
        <n v="2264.8"/>
        <n v="2698.6"/>
        <n v="4954.47"/>
        <n v="2367.77"/>
        <n v="2521.43"/>
        <n v="2688.83"/>
        <n v="4655.39"/>
        <n v="4063.26"/>
        <n v="3495.95"/>
        <n v="2202.24"/>
        <n v="4912.26"/>
        <n v="3131.83"/>
        <n v="2906.92"/>
        <n v="4063.87"/>
        <n v="4066.47"/>
        <n v="3353.29"/>
        <n v="2232.24"/>
        <n v="2622.98"/>
        <n v="3778.55"/>
        <n v="4014.79"/>
        <n v="3598.97"/>
        <n v="4469.71"/>
        <n v="2495.65"/>
        <n v="4152.72"/>
        <n v="3967.85"/>
        <n v="4295.27"/>
        <n v="3932.26"/>
        <n v="4144.65"/>
        <n v="3778.28"/>
        <n v="2947.89"/>
        <n v="2340.66"/>
        <n v="4180.2"/>
        <n v="2560.96"/>
        <n v="4386.12"/>
        <n v="3152.93"/>
        <n v="2048.7"/>
        <n v="3511.59"/>
        <n v="2091.55"/>
        <n v="3674.72"/>
        <n v="4689.88"/>
        <n v="2249.56"/>
        <n v="2316.73"/>
        <n v="4407.06"/>
        <n v="4650.18"/>
        <n v="4794.99"/>
        <n v="2539.89"/>
        <n v="4298.13"/>
        <n v="2385.08"/>
        <n v="2976.81"/>
        <n v="3225.99"/>
        <n v="4451.4"/>
        <n v="3477.7"/>
        <n v="4241.73"/>
        <n v="4951.89"/>
        <n v="2388.64"/>
        <n v="4121.23"/>
        <n v="3991.67"/>
        <n v="4016.23"/>
        <n v="4327.27"/>
        <n v="2694.6"/>
        <n v="3079.78"/>
        <n v="3606.86"/>
        <n v="4185.44"/>
        <n v="4645.92"/>
        <n v="3833.57"/>
        <n v="3763.61"/>
        <n v="3870.58"/>
        <n v="3935.91"/>
        <n v="4407.75"/>
        <n v="2520.73"/>
        <n v="2630.59"/>
        <n v="3281.98"/>
        <n v="4306.01"/>
        <n v="2615.49"/>
        <n v="2351.42"/>
        <n v="4167.19"/>
        <n v="3908.54"/>
        <n v="4259.3"/>
        <n v="2434.66"/>
        <n v="2488.49"/>
        <n v="3550.58"/>
        <n v="3629.28"/>
        <n v="4037.15"/>
        <n v="2764.1"/>
        <n v="3696.9"/>
        <n v="2757.43"/>
        <n v="3632.84"/>
        <n v="4552.6"/>
        <n v="2519.8"/>
        <n v="3048.6"/>
        <n v="4354.77"/>
        <n v="3283.38"/>
        <n v="2055.05"/>
        <n v="4916.01"/>
        <n v="2779.4"/>
        <n v="3490.03"/>
        <n v="3888.9"/>
        <n v="3729.81"/>
        <n v="2875.45"/>
        <n v="3952.75"/>
        <n v="2644.92"/>
        <n v="2758.53"/>
        <n v="4067.29"/>
        <n v="4458.18"/>
        <n v="4072.27"/>
        <n v="3603.91"/>
        <n v="3028.43"/>
        <n v="4060.39"/>
        <n v="2557.9"/>
        <n v="4973.51"/>
        <n v="2522.62"/>
        <n v="2892.87"/>
        <n v="2832.18"/>
        <n v="3491.16"/>
        <n v="3927.11"/>
        <n v="2538.03"/>
        <n v="4886.83"/>
        <n v="3666.69"/>
        <n v="2448.54"/>
        <n v="3858.87"/>
        <n v="3612.32"/>
        <n v="4515.12"/>
        <n v="4273.13"/>
        <n v="3744.09"/>
        <n v="3728.36"/>
        <n v="3478.94"/>
        <n v="4549.8"/>
        <n v="2089.74"/>
        <n v="3026.9"/>
        <n v="2045.26"/>
        <n v="4345.28"/>
        <n v="3077.87"/>
        <n v="3894.98"/>
        <n v="2323.19"/>
        <n v="2944.82"/>
        <n v="2369.33"/>
        <n v="4248.52"/>
        <n v="3576.66"/>
        <n v="4994.73"/>
        <n v="4934.05"/>
        <n v="4774.89"/>
        <n v="3219.16"/>
        <n v="4044.75"/>
        <n v="3273.26"/>
        <n v="3546.36"/>
        <n v="3549.4"/>
        <n v="4070.62"/>
        <n v="4621.06"/>
        <n v="2217.47"/>
        <n v="4931.63"/>
        <n v="2889.61"/>
        <n v="4751.05"/>
        <n v="3280.0"/>
        <n v="3047.3"/>
        <n v="4129.56"/>
        <n v="2945.7"/>
        <n v="2334.05"/>
        <n v="3307.62"/>
        <n v="4826.59"/>
        <n v="4262.95"/>
        <n v="2115.61"/>
        <n v="3880.35"/>
        <n v="2638.3"/>
        <n v="3787.27"/>
        <n v="4058.48"/>
        <n v="3131.41"/>
        <n v="3894.54"/>
        <n v="2251.06"/>
        <n v="2310.96"/>
        <n v="2714.48"/>
        <n v="2568.93"/>
        <n v="4437.25"/>
        <n v="2433.04"/>
        <n v="2806.31"/>
        <n v="2005.07"/>
        <n v="4245.08"/>
        <n v="4791.88"/>
        <n v="3021.84"/>
        <n v="4971.77"/>
        <n v="3749.01"/>
        <n v="4327.16"/>
        <n v="3907.27"/>
        <n v="2252.11"/>
        <n v="2934.56"/>
        <n v="3636.01"/>
        <n v="3805.51"/>
        <n v="4182.01"/>
        <n v="4734.83"/>
        <n v="4815.21"/>
        <n v="4834.16"/>
        <n v="4359.73"/>
        <n v="4424.92"/>
        <n v="4617.0"/>
        <n v="2476.12"/>
        <n v="4580.73"/>
        <n v="3593.03"/>
        <n v="3495.29"/>
        <n v="3143.9"/>
        <n v="4804.34"/>
        <n v="3284.94"/>
        <n v="4233.99"/>
        <n v="2511.85"/>
        <n v="3629.6"/>
        <n v="2145.88"/>
        <n v="2368.06"/>
        <n v="4865.81"/>
        <n v="2858.17"/>
        <n v="4826.73"/>
        <n v="2113.03"/>
        <n v="4075.06"/>
        <n v="2059.91"/>
        <n v="2599.04"/>
        <n v="3257.12"/>
        <n v="3309.85"/>
        <n v="2449.79"/>
        <n v="4555.68"/>
        <n v="2796.61"/>
        <n v="4219.82"/>
        <n v="2401.62"/>
        <n v="3676.85"/>
        <n v="2588.07"/>
        <n v="2963.52"/>
        <n v="2045.88"/>
        <n v="4479.61"/>
        <n v="3464.37"/>
        <n v="4557.87"/>
        <n v="2250.83"/>
        <n v="2862.39"/>
        <n v="2402.33"/>
        <n v="2297.82"/>
        <n v="3673.26"/>
        <n v="2358.66"/>
        <n v="4226.61"/>
        <n v="3814.97"/>
        <n v="4121.69"/>
        <n v="3877.41"/>
        <n v="4442.77"/>
        <n v="2250.09"/>
        <n v="3688.8"/>
        <n v="2861.77"/>
        <n v="4395.18"/>
        <n v="4587.07"/>
        <n v="3147.72"/>
        <n v="4323.48"/>
        <n v="3476.13"/>
        <n v="2546.6"/>
        <n v="4160.34"/>
        <n v="3771.34"/>
        <n v="4352.98"/>
        <n v="3038.12"/>
        <n v="2837.76"/>
        <n v="4580.69"/>
        <n v="4507.64"/>
        <n v="2950.2"/>
        <n v="3561.65"/>
        <n v="2965.08"/>
        <n v="4248.25"/>
        <n v="3583.58"/>
        <n v="4154.26"/>
        <n v="4081.99"/>
        <n v="3436.41"/>
        <n v="3627.11"/>
        <n v="4283.8"/>
        <n v="2499.36"/>
        <n v="3754.55"/>
        <n v="2646.25"/>
        <n v="2918.66"/>
        <n v="4914.36"/>
        <n v="4219.42"/>
        <n v="2961.03"/>
        <n v="3900.61"/>
        <n v="2222.34"/>
        <n v="4678.12"/>
        <n v="2262.39"/>
        <n v="4439.36"/>
        <n v="4826.12"/>
        <n v="3994.58"/>
        <n v="4452.39"/>
        <n v="2110.37"/>
        <n v="3493.4"/>
        <n v="3178.71"/>
        <n v="4151.16"/>
        <n v="3750.33"/>
        <n v="3033.08"/>
        <n v="2871.88"/>
        <n v="3727.76"/>
        <n v="4121.26"/>
        <n v="2590.19"/>
        <n v="2083.4"/>
        <n v="3664.09"/>
        <n v="2353.94"/>
        <n v="4503.68"/>
        <n v="4062.21"/>
        <n v="2176.59"/>
        <n v="2020.45"/>
        <n v="4914.5"/>
        <n v="4088.57"/>
        <n v="2779.81"/>
        <n v="3691.46"/>
        <n v="3748.9"/>
        <n v="3047.12"/>
        <n v="2461.28"/>
        <n v="4409.49"/>
        <n v="2964.63"/>
        <n v="2468.8"/>
        <n v="4149.89"/>
        <n v="2297.37"/>
        <n v="2315.28"/>
        <n v="2090.8"/>
        <n v="2720.73"/>
        <n v="4757.5"/>
        <n v="2719.27"/>
        <n v="4340.88"/>
        <n v="3578.83"/>
        <n v="3689.58"/>
        <n v="4244.09"/>
        <n v="3388.5"/>
        <n v="2860.18"/>
        <n v="2091.38"/>
        <n v="3454.42"/>
        <n v="3056.98"/>
        <n v="2032.71"/>
        <n v="2955.49"/>
        <n v="3724.56"/>
        <n v="2324.29"/>
        <n v="4461.68"/>
        <n v="4919.03"/>
        <n v="2621.49"/>
        <n v="4215.45"/>
        <n v="2115.07"/>
        <n v="4267.56"/>
        <n v="4711.09"/>
        <n v="2984.54"/>
        <n v="4745.43"/>
        <n v="4753.68"/>
        <n v="3224.8"/>
        <n v="4266.63"/>
        <n v="3650.05"/>
        <n v="4592.32"/>
        <n v="3395.08"/>
        <n v="3678.3"/>
        <n v="4255.09"/>
        <n v="2650.73"/>
        <n v="2350.14"/>
        <n v="2142.91"/>
        <n v="3404.17"/>
        <n v="2475.65"/>
        <n v="4523.09"/>
        <n v="3297.61"/>
      </sharedItems>
    </cacheField>
    <cacheField name="Start Balance" numFmtId="0">
      <sharedItems containsSemiMixedTypes="0" containsString="0" containsNumber="1">
        <n v="726.65"/>
        <n v="669.03"/>
        <n v="1447.89"/>
        <n v="560.56"/>
        <n v="1949.17"/>
        <n v="1636.04"/>
        <n v="348.62"/>
        <n v="564.41"/>
        <n v="1205.89"/>
        <n v="729.96"/>
        <n v="443.65"/>
        <n v="1757.58"/>
        <n v="1339.37"/>
        <n v="1046.47"/>
        <n v="180.45"/>
        <n v="239.41"/>
        <n v="211.3"/>
        <n v="190.25"/>
        <n v="1996.88"/>
        <n v="117.61"/>
        <n v="1179.56"/>
        <n v="1246.33"/>
        <n v="1990.07"/>
        <n v="152.82"/>
        <n v="1881.95"/>
        <n v="1540.07"/>
        <n v="1092.5"/>
        <n v="1540.81"/>
        <n v="515.42"/>
        <n v="589.75"/>
        <n v="903.35"/>
        <n v="1634.8"/>
        <n v="378.22"/>
        <n v="1866.24"/>
        <n v="335.53"/>
        <n v="1818.37"/>
        <n v="571.05"/>
        <n v="1456.78"/>
        <n v="938.35"/>
        <n v="1122.13"/>
        <n v="1345.92"/>
        <n v="1029.2"/>
        <n v="918.38"/>
        <n v="1842.02"/>
        <n v="116.96"/>
        <n v="1745.23"/>
        <n v="178.66"/>
        <n v="1937.79"/>
        <n v="1126.29"/>
        <n v="445.23"/>
        <n v="1989.38"/>
        <n v="581.54"/>
        <n v="849.23"/>
        <n v="1950.55"/>
        <n v="918.96"/>
        <n v="1292.99"/>
        <n v="325.33"/>
        <n v="1264.8"/>
        <n v="1962.37"/>
        <n v="929.14"/>
        <n v="751.5"/>
        <n v="448.51"/>
        <n v="222.8"/>
        <n v="1290.44"/>
        <n v="1238.55"/>
        <n v="1548.79"/>
        <n v="551.61"/>
        <n v="1079.07"/>
        <n v="407.04"/>
        <n v="1837.98"/>
        <n v="542.28"/>
        <n v="1718.99"/>
        <n v="265.47"/>
        <n v="101.5"/>
        <n v="1287.09"/>
        <n v="1285.92"/>
        <n v="711.13"/>
        <n v="733.83"/>
        <n v="1274.54"/>
        <n v="297.25"/>
        <n v="363.98"/>
        <n v="1767.27"/>
        <n v="1910.62"/>
        <n v="1350.7"/>
        <n v="1418.67"/>
        <n v="1496.97"/>
        <n v="1859.85"/>
        <n v="1163.48"/>
        <n v="1270.79"/>
        <n v="1336.56"/>
        <n v="1146.92"/>
        <n v="1141.91"/>
        <n v="365.76"/>
        <n v="1134.92"/>
        <n v="517.12"/>
        <n v="151.73"/>
        <n v="1137.14"/>
        <n v="123.42"/>
        <n v="250.53"/>
        <n v="598.04"/>
        <n v="654.49"/>
        <n v="1178.7"/>
        <n v="749.66"/>
        <n v="240.59"/>
        <n v="492.24"/>
        <n v="1453.93"/>
        <n v="745.03"/>
        <n v="1701.45"/>
        <n v="729.94"/>
        <n v="513.48"/>
        <n v="1576.69"/>
        <n v="325.87"/>
        <n v="269.6"/>
        <n v="1384.6"/>
        <n v="1988.12"/>
        <n v="1477.77"/>
        <n v="1610.04"/>
        <n v="306.15"/>
        <n v="908.93"/>
        <n v="1129.48"/>
        <n v="128.45"/>
        <n v="608.14"/>
        <n v="1100.07"/>
        <n v="1458.12"/>
        <n v="1544.08"/>
        <n v="176.47"/>
        <n v="1203.93"/>
        <n v="1933.67"/>
        <n v="789.72"/>
        <n v="1345.54"/>
        <n v="1006.23"/>
        <n v="1539.83"/>
        <n v="351.96"/>
        <n v="1896.76"/>
        <n v="662.83"/>
        <n v="137.19"/>
        <n v="1487.99"/>
        <n v="254.11"/>
        <n v="1519.22"/>
        <n v="1258.71"/>
        <n v="143.22"/>
        <n v="1259.58"/>
        <n v="1683.44"/>
        <n v="931.49"/>
        <n v="235.17"/>
        <n v="1395.14"/>
        <n v="1009.75"/>
        <n v="1612.06"/>
        <n v="224.77"/>
        <n v="918.07"/>
        <n v="476.27"/>
        <n v="746.08"/>
        <n v="1807.25"/>
        <n v="1601.73"/>
        <n v="349.06"/>
        <n v="343.88"/>
        <n v="1999.82"/>
        <n v="1524.53"/>
        <n v="1575.81"/>
        <n v="606.31"/>
        <n v="328.6"/>
        <n v="194.14"/>
        <n v="137.17"/>
        <n v="546.15"/>
        <n v="310.16"/>
        <n v="1995.14"/>
        <n v="370.57"/>
        <n v="1096.5"/>
        <n v="1761.07"/>
        <n v="373.67"/>
        <n v="165.57"/>
        <n v="1764.62"/>
        <n v="824.98"/>
        <n v="1070.9"/>
        <n v="1275.87"/>
        <n v="348.09"/>
        <n v="272.36"/>
        <n v="1090.39"/>
        <n v="1187.61"/>
        <n v="1308.91"/>
        <n v="1068.9"/>
        <n v="1617.95"/>
        <n v="1809.03"/>
        <n v="1925.63"/>
        <n v="1285.99"/>
        <n v="1358.59"/>
        <n v="455.64"/>
        <n v="239.71"/>
        <n v="483.33"/>
        <n v="1097.54"/>
        <n v="1230.35"/>
        <n v="526.52"/>
        <n v="224.12"/>
        <n v="1714.17"/>
        <n v="734.89"/>
        <n v="317.55"/>
        <n v="1934.0"/>
        <n v="1968.32"/>
        <n v="529.91"/>
        <n v="729.42"/>
        <n v="1981.62"/>
        <n v="1965.26"/>
        <n v="1391.24"/>
        <n v="1825.02"/>
        <n v="116.93"/>
        <n v="393.79"/>
        <n v="593.18"/>
        <n v="719.16"/>
        <n v="393.07"/>
        <n v="1098.63"/>
        <n v="1693.49"/>
        <n v="283.63"/>
        <n v="1460.65"/>
        <n v="1772.13"/>
        <n v="510.91"/>
        <n v="687.68"/>
        <n v="304.5"/>
        <n v="1018.84"/>
        <n v="1109.96"/>
        <n v="1400.15"/>
        <n v="643.35"/>
        <n v="1827.83"/>
        <n v="941.21"/>
        <n v="298.28"/>
        <n v="1685.24"/>
        <n v="1121.82"/>
        <n v="1369.23"/>
        <n v="1758.1"/>
        <n v="279.69"/>
        <n v="1410.25"/>
        <n v="243.61"/>
        <n v="150.78"/>
        <n v="860.99"/>
        <n v="1891.56"/>
        <n v="353.88"/>
        <n v="772.31"/>
        <n v="1163.22"/>
        <n v="415.47"/>
        <n v="1391.75"/>
        <n v="842.29"/>
        <n v="1541.71"/>
        <n v="196.84"/>
        <n v="814.41"/>
        <n v="1666.2"/>
        <n v="446.36"/>
        <n v="1504.69"/>
        <n v="698.22"/>
        <n v="344.98"/>
        <n v="1294.18"/>
        <n v="1552.36"/>
        <n v="1633.16"/>
        <n v="1232.58"/>
        <n v="737.44"/>
        <n v="1221.5"/>
        <n v="185.55"/>
        <n v="1080.16"/>
        <n v="1452.31"/>
        <n v="1544.61"/>
        <n v="178.1"/>
        <n v="451.66"/>
        <n v="1900.16"/>
        <n v="1275.1"/>
        <n v="587.63"/>
        <n v="1724.6"/>
        <n v="1532.52"/>
        <n v="1996.29"/>
        <n v="1916.18"/>
        <n v="1222.07"/>
        <n v="1168.75"/>
        <n v="820.59"/>
        <n v="382.74"/>
        <n v="1243.38"/>
        <n v="499.57"/>
        <n v="1220.52"/>
        <n v="824.97"/>
        <n v="957.11"/>
        <n v="1370.73"/>
        <n v="867.74"/>
        <n v="1532.55"/>
        <n v="1793.35"/>
        <n v="1480.22"/>
        <n v="510.52"/>
        <n v="937.04"/>
        <n v="1944.16"/>
        <n v="408.1"/>
        <n v="1865.85"/>
        <n v="305.16"/>
        <n v="1424.57"/>
        <n v="409.26"/>
        <n v="1472.91"/>
        <n v="1729.96"/>
        <n v="1108.7"/>
        <n v="1633.56"/>
        <n v="1025.33"/>
        <n v="1290.24"/>
        <n v="1133.97"/>
        <n v="605.38"/>
        <n v="780.23"/>
        <n v="1024.11"/>
        <n v="544.13"/>
        <n v="1281.56"/>
        <n v="366.74"/>
        <n v="1327.37"/>
        <n v="1379.86"/>
        <n v="1922.33"/>
        <n v="1071.71"/>
        <n v="344.27"/>
        <n v="1707.57"/>
        <n v="642.9"/>
        <n v="863.01"/>
        <n v="1799.86"/>
        <n v="1032.91"/>
        <n v="463.24"/>
        <n v="1451.45"/>
        <n v="562.55"/>
        <n v="935.98"/>
        <n v="1247.2"/>
        <n v="958.58"/>
        <n v="464.58"/>
        <n v="1762.25"/>
        <n v="1510.02"/>
        <n v="1077.05"/>
        <n v="1387.29"/>
        <n v="1616.37"/>
        <n v="494.67"/>
        <n v="1918.13"/>
        <n v="1991.98"/>
        <n v="1131.4"/>
        <n v="704.6"/>
        <n v="640.45"/>
        <n v="1255.61"/>
        <n v="1944.0"/>
        <n v="140.98"/>
        <n v="154.68"/>
        <n v="834.04"/>
        <n v="1935.02"/>
        <n v="621.61"/>
        <n v="1359.57"/>
        <n v="1671.2"/>
        <n v="999.36"/>
        <n v="1167.82"/>
        <n v="1158.02"/>
        <n v="1192.03"/>
        <n v="484.09"/>
        <n v="1105.46"/>
        <n v="823.12"/>
        <n v="1055.11"/>
        <n v="505.74"/>
        <n v="1034.68"/>
        <n v="373.43"/>
        <n v="1728.36"/>
        <n v="1194.48"/>
        <n v="782.19"/>
        <n v="1145.36"/>
        <n v="1166.26"/>
        <n v="1680.64"/>
        <n v="1212.06"/>
        <n v="1671.78"/>
        <n v="954.01"/>
        <n v="1643.93"/>
        <n v="409.9"/>
        <n v="965.84"/>
        <n v="1695.07"/>
        <n v="1553.86"/>
        <n v="794.66"/>
        <n v="1952.99"/>
        <n v="1924.16"/>
        <n v="1307.86"/>
        <n v="868.97"/>
        <n v="122.67"/>
        <n v="840.78"/>
        <n v="1400.48"/>
        <n v="991.56"/>
        <n v="1993.94"/>
        <n v="1405.93"/>
        <n v="1386.07"/>
        <n v="1365.11"/>
        <n v="1130.75"/>
        <n v="412.72"/>
        <n v="1439.31"/>
        <n v="1658.34"/>
        <n v="1542.17"/>
        <n v="647.59"/>
        <n v="1601.6"/>
        <n v="1264.63"/>
        <n v="1317.14"/>
        <n v="395.0"/>
        <n v="457.98"/>
        <n v="1549.09"/>
        <n v="1713.56"/>
        <n v="1417.8"/>
        <n v="1533.72"/>
        <n v="670.78"/>
        <n v="639.88"/>
        <n v="1943.73"/>
        <n v="241.12"/>
        <n v="671.25"/>
        <n v="1121.92"/>
        <n v="936.72"/>
        <n v="1089.63"/>
        <n v="1886.16"/>
        <n v="420.12"/>
        <n v="593.19"/>
        <n v="600.69"/>
        <n v="1522.01"/>
        <n v="1357.88"/>
        <n v="945.35"/>
        <n v="816.86"/>
        <n v="1939.2"/>
        <n v="1661.91"/>
        <n v="1898.01"/>
        <n v="1278.61"/>
        <n v="124.74"/>
        <n v="1802.68"/>
        <n v="855.34"/>
        <n v="311.4"/>
        <n v="1472.72"/>
        <n v="1359.82"/>
        <n v="343.15"/>
        <n v="1931.37"/>
        <n v="1305.74"/>
        <n v="1825.15"/>
        <n v="1018.67"/>
        <n v="331.26"/>
        <n v="1625.49"/>
        <n v="880.51"/>
        <n v="1194.68"/>
        <n v="190.67"/>
        <n v="1296.54"/>
        <n v="524.51"/>
        <n v="1558.37"/>
        <n v="702.32"/>
        <n v="1438.09"/>
        <n v="1284.41"/>
        <n v="1094.83"/>
        <n v="1890.83"/>
        <n v="282.64"/>
        <n v="801.61"/>
        <n v="1539.43"/>
        <n v="572.46"/>
        <n v="1261.87"/>
        <n v="1626.88"/>
        <n v="883.17"/>
        <n v="476.91"/>
        <n v="1878.99"/>
        <n v="1441.86"/>
        <n v="461.22"/>
        <n v="589.06"/>
        <n v="237.58"/>
        <n v="1491.04"/>
        <n v="1663.31"/>
        <n v="1450.86"/>
        <n v="444.22"/>
        <n v="1718.0"/>
        <n v="1759.95"/>
        <n v="1243.19"/>
        <n v="1134.34"/>
        <n v="1747.98"/>
        <n v="600.91"/>
        <n v="1291.79"/>
        <n v="864.89"/>
        <n v="1999.31"/>
        <n v="464.38"/>
        <n v="704.43"/>
        <n v="1864.78"/>
        <n v="1498.19"/>
        <n v="1633.32"/>
        <n v="808.66"/>
        <n v="1906.74"/>
        <n v="836.38"/>
        <n v="1398.01"/>
        <n v="1591.95"/>
        <n v="647.88"/>
        <n v="1587.8"/>
        <n v="1674.68"/>
        <n v="233.74"/>
        <n v="1667.05"/>
        <n v="1632.86"/>
        <n v="1689.44"/>
        <n v="1469.15"/>
        <n v="1373.28"/>
        <n v="827.83"/>
        <n v="569.01"/>
        <n v="1158.16"/>
        <n v="1224.18"/>
        <n v="1223.75"/>
        <n v="687.79"/>
        <n v="699.34"/>
        <n v="1143.59"/>
        <n v="1718.32"/>
        <n v="741.51"/>
        <n v="822.61"/>
        <n v="1422.77"/>
        <n v="1497.68"/>
        <n v="174.62"/>
        <n v="1015.24"/>
        <n v="757.93"/>
        <n v="1526.92"/>
        <n v="1133.76"/>
        <n v="688.98"/>
        <n v="1028.82"/>
        <n v="1393.52"/>
        <n v="1823.85"/>
        <n v="432.09"/>
        <n v="1758.51"/>
        <n v="387.05"/>
        <n v="1874.34"/>
        <n v="1005.52"/>
        <n v="1345.83"/>
        <n v="1028.01"/>
        <n v="517.75"/>
        <n v="875.04"/>
        <n v="1920.23"/>
        <n v="1850.53"/>
        <n v="558.78"/>
        <n v="728.02"/>
        <n v="1650.13"/>
        <n v="1925.77"/>
        <n v="1515.29"/>
        <n v="1672.4"/>
        <n v="262.39"/>
        <n v="1701.87"/>
        <n v="1709.2"/>
        <n v="311.03"/>
        <n v="154.08"/>
        <n v="1708.29"/>
        <n v="210.32"/>
        <n v="1341.91"/>
        <n v="764.67"/>
        <n v="1054.38"/>
        <n v="1969.9"/>
        <n v="977.68"/>
        <n v="149.4"/>
        <n v="1042.6"/>
        <n v="617.92"/>
        <n v="1400.49"/>
        <n v="1625.13"/>
        <n v="359.17"/>
        <n v="1738.79"/>
        <n v="1055.31"/>
        <n v="1453.48"/>
        <n v="602.67"/>
        <n v="627.75"/>
        <n v="1471.01"/>
        <n v="1366.58"/>
        <n v="1854.74"/>
        <n v="225.57"/>
        <n v="753.12"/>
        <n v="1740.42"/>
        <n v="681.84"/>
        <n v="1529.8"/>
        <n v="515.0"/>
        <n v="1234.39"/>
        <n v="395.85"/>
        <n v="641.73"/>
        <n v="1696.82"/>
        <n v="1985.8"/>
        <n v="978.81"/>
        <n v="444.48"/>
        <n v="445.02"/>
        <n v="1617.21"/>
        <n v="1087.35"/>
        <n v="609.37"/>
        <n v="1620.65"/>
        <n v="1040.07"/>
        <n v="765.03"/>
        <n v="1884.54"/>
        <n v="1907.99"/>
        <n v="1043.41"/>
        <n v="1007.98"/>
        <n v="1078.49"/>
        <n v="715.28"/>
        <n v="579.61"/>
        <n v="597.93"/>
        <n v="748.2"/>
        <n v="1944.27"/>
        <n v="1971.59"/>
        <n v="703.44"/>
        <n v="280.02"/>
        <n v="1654.93"/>
        <n v="1590.27"/>
        <n v="756.65"/>
        <n v="1812.09"/>
        <n v="1812.76"/>
        <n v="1257.07"/>
        <n v="1954.63"/>
        <n v="766.22"/>
        <n v="1096.91"/>
        <n v="1399.37"/>
        <n v="1575.86"/>
        <n v="269.92"/>
        <n v="1286.14"/>
        <n v="897.33"/>
        <n v="517.23"/>
        <n v="1063.02"/>
        <n v="769.62"/>
        <n v="531.03"/>
        <n v="354.02"/>
        <n v="892.19"/>
        <n v="1286.25"/>
        <n v="1335.31"/>
        <n v="1841.33"/>
        <n v="445.62"/>
        <n v="1148.7"/>
        <n v="674.26"/>
        <n v="1566.59"/>
        <n v="1067.06"/>
        <n v="619.19"/>
        <n v="389.1"/>
        <n v="1014.63"/>
        <n v="742.05"/>
        <n v="1257.74"/>
        <n v="1150.26"/>
        <n v="591.0"/>
        <n v="945.47"/>
        <n v="1785.04"/>
        <n v="509.19"/>
        <n v="604.97"/>
        <n v="883.19"/>
        <n v="179.07"/>
        <n v="341.47"/>
        <n v="163.04"/>
        <n v="1298.12"/>
        <n v="1807.39"/>
        <n v="899.89"/>
        <n v="979.95"/>
        <n v="1964.29"/>
        <n v="541.64"/>
        <n v="1449.59"/>
        <n v="655.41"/>
        <n v="609.57"/>
        <n v="1181.09"/>
        <n v="637.86"/>
        <n v="1109.39"/>
        <n v="315.72"/>
        <n v="738.19"/>
        <n v="1945.78"/>
        <n v="1763.9"/>
        <n v="812.31"/>
        <n v="738.47"/>
        <n v="713.07"/>
        <n v="276.82"/>
        <n v="1720.48"/>
        <n v="947.56"/>
        <n v="1903.44"/>
        <n v="332.81"/>
        <n v="1147.99"/>
        <n v="319.29"/>
        <n v="949.86"/>
        <n v="195.56"/>
        <n v="848.64"/>
        <n v="129.82"/>
        <n v="116.53"/>
        <n v="1308.37"/>
        <n v="1800.86"/>
        <n v="1625.25"/>
        <n v="1910.4"/>
        <n v="1086.69"/>
        <n v="1251.22"/>
        <n v="1429.51"/>
        <n v="643.11"/>
        <n v="1550.54"/>
        <n v="1141.96"/>
        <n v="1476.01"/>
        <n v="1031.29"/>
        <n v="1443.3"/>
        <n v="1158.89"/>
        <n v="1781.44"/>
        <n v="695.82"/>
        <n v="1280.76"/>
        <n v="364.57"/>
        <n v="1628.82"/>
        <n v="408.94"/>
        <n v="1214.12"/>
        <n v="1096.12"/>
        <n v="963.61"/>
        <n v="827.51"/>
        <n v="411.46"/>
        <n v="1270.03"/>
        <n v="188.33"/>
        <n v="1111.83"/>
        <n v="1850.91"/>
        <n v="1617.65"/>
        <n v="1025.25"/>
        <n v="391.43"/>
        <n v="1689.29"/>
        <n v="1402.7"/>
        <n v="560.47"/>
        <n v="1757.63"/>
        <n v="1247.87"/>
        <n v="1732.82"/>
        <n v="1427.58"/>
        <n v="1097.53"/>
        <n v="1230.01"/>
        <n v="1151.49"/>
        <n v="1630.82"/>
        <n v="1577.08"/>
        <n v="1367.7"/>
        <n v="719.78"/>
        <n v="1742.51"/>
        <n v="1213.9"/>
        <n v="307.5"/>
        <n v="708.7"/>
        <n v="1704.17"/>
        <n v="186.54"/>
        <n v="360.4"/>
        <n v="335.25"/>
        <n v="361.32"/>
        <n v="1399.3"/>
        <n v="677.69"/>
        <n v="1534.0"/>
        <n v="758.17"/>
        <n v="1153.74"/>
        <n v="929.54"/>
        <n v="951.44"/>
        <n v="1826.57"/>
        <n v="1625.54"/>
        <n v="143.86"/>
        <n v="1689.66"/>
        <n v="1274.55"/>
        <n v="984.49"/>
        <n v="1885.82"/>
        <n v="1803.99"/>
        <n v="1611.05"/>
        <n v="1440.2"/>
        <n v="1789.15"/>
        <n v="1636.35"/>
        <n v="1307.16"/>
        <n v="107.43"/>
        <n v="1865.41"/>
        <n v="682.62"/>
        <n v="1874.71"/>
        <n v="1095.62"/>
        <n v="823.54"/>
        <n v="541.75"/>
        <n v="850.61"/>
        <n v="591.79"/>
        <n v="1867.95"/>
        <n v="1098.7"/>
        <n v="672.63"/>
        <n v="528.09"/>
        <n v="1975.84"/>
        <n v="783.78"/>
        <n v="400.32"/>
        <n v="746.72"/>
        <n v="1999.47"/>
        <n v="1569.16"/>
        <n v="1498.94"/>
        <n v="1419.09"/>
        <n v="151.02"/>
        <n v="1020.52"/>
        <n v="1898.44"/>
        <n v="558.87"/>
        <n v="240.19"/>
        <n v="1009.13"/>
        <n v="968.14"/>
        <n v="1640.11"/>
        <n v="543.63"/>
        <n v="724.38"/>
        <n v="1424.52"/>
        <n v="1554.23"/>
        <n v="1679.12"/>
        <n v="298.08"/>
        <n v="1259.32"/>
        <n v="636.6"/>
        <n v="794.85"/>
        <n v="785.64"/>
        <n v="1073.86"/>
        <n v="671.84"/>
        <n v="1945.88"/>
        <n v="861.04"/>
        <n v="277.78"/>
        <n v="555.57"/>
        <n v="1470.77"/>
        <n v="643.73"/>
        <n v="1437.29"/>
        <n v="1232.05"/>
        <n v="566.59"/>
        <n v="1628.79"/>
        <n v="1075.75"/>
        <n v="1990.26"/>
        <n v="582.35"/>
        <n v="1664.65"/>
        <n v="343.74"/>
        <n v="1860.9"/>
        <n v="1749.98"/>
        <n v="1764.17"/>
        <n v="924.61"/>
        <n v="416.19"/>
        <n v="1996.79"/>
        <n v="1380.47"/>
        <n v="551.71"/>
        <n v="1964.89"/>
        <n v="1342.13"/>
        <n v="831.49"/>
        <n v="1365.34"/>
        <n v="235.25"/>
        <n v="209.3"/>
        <n v="1115.15"/>
        <n v="645.18"/>
        <n v="1958.41"/>
        <n v="1874.31"/>
        <n v="1074.84"/>
        <n v="754.62"/>
        <n v="499.23"/>
        <n v="664.72"/>
        <n v="132.57"/>
        <n v="1568.67"/>
        <n v="1862.32"/>
        <n v="459.94"/>
        <n v="1471.38"/>
        <n v="1415.66"/>
        <n v="1739.1"/>
        <n v="304.59"/>
        <n v="1356.56"/>
        <n v="864.07"/>
        <n v="787.05"/>
        <n v="514.51"/>
        <n v="568.06"/>
        <n v="100.74"/>
        <n v="911.9"/>
        <n v="569.05"/>
        <n v="834.39"/>
        <n v="1582.02"/>
        <n v="991.0"/>
        <n v="489.26"/>
        <n v="1630.87"/>
        <n v="1193.32"/>
        <n v="370.71"/>
        <n v="872.32"/>
        <n v="1395.68"/>
        <n v="444.89"/>
        <n v="189.95"/>
        <n v="1443.78"/>
        <n v="343.19"/>
        <n v="1297.06"/>
        <n v="687.59"/>
        <n v="1847.41"/>
        <n v="633.44"/>
        <n v="161.59"/>
        <n v="305.88"/>
        <n v="1026.03"/>
        <n v="1783.44"/>
        <n v="837.8"/>
        <n v="1796.64"/>
        <n v="565.71"/>
        <n v="818.66"/>
        <n v="1199.17"/>
        <n v="736.26"/>
        <n v="777.24"/>
        <n v="1723.2"/>
        <n v="174.02"/>
        <n v="1485.76"/>
        <n v="349.93"/>
        <n v="1599.82"/>
        <n v="274.62"/>
        <n v="1779.17"/>
        <n v="1096.79"/>
        <n v="659.12"/>
        <n v="1740.29"/>
        <n v="277.09"/>
        <n v="183.6"/>
        <n v="654.05"/>
        <n v="344.71"/>
        <n v="1012.74"/>
        <n v="511.29"/>
        <n v="367.63"/>
        <n v="1275.95"/>
        <n v="367.26"/>
        <n v="1817.31"/>
        <n v="859.15"/>
        <n v="1623.24"/>
        <n v="1228.39"/>
        <n v="197.58"/>
        <n v="1033.33"/>
        <n v="1606.8"/>
        <n v="269.77"/>
        <n v="1038.32"/>
        <n v="167.76"/>
        <n v="1808.44"/>
        <n v="133.16"/>
        <n v="540.56"/>
        <n v="1329.39"/>
        <n v="235.15"/>
        <n v="1982.77"/>
        <n v="1224.13"/>
        <n v="1436.47"/>
        <n v="1189.21"/>
        <n v="1751.99"/>
        <n v="531.08"/>
        <n v="1248.86"/>
        <n v="494.79"/>
        <n v="1447.83"/>
        <n v="1120.86"/>
        <n v="275.82"/>
        <n v="1788.84"/>
        <n v="953.08"/>
        <n v="1226.42"/>
        <n v="1308.01"/>
        <n v="107.57"/>
        <n v="1734.66"/>
        <n v="216.81"/>
        <n v="1508.54"/>
        <n v="1736.18"/>
        <n v="877.25"/>
        <n v="226.62"/>
        <n v="1514.76"/>
        <n v="1283.89"/>
        <n v="1782.31"/>
        <n v="1108.35"/>
        <n v="1484.01"/>
        <n v="1398.9"/>
        <n v="819.06"/>
        <n v="1675.56"/>
        <n v="120.6"/>
        <n v="1291.66"/>
        <n v="740.72"/>
        <n v="1598.38"/>
        <n v="377.84"/>
        <n v="295.73"/>
        <n v="1306.67"/>
        <n v="1317.86"/>
        <n v="790.11"/>
        <n v="1818.93"/>
        <n v="1627.07"/>
        <n v="1904.29"/>
        <n v="1642.71"/>
        <n v="449.34"/>
        <n v="208.84"/>
        <n v="1491.53"/>
        <n v="960.3"/>
        <n v="1801.09"/>
        <n v="1036.43"/>
        <n v="307.95"/>
        <n v="495.05"/>
        <n v="1616.07"/>
        <n v="873.78"/>
        <n v="1355.83"/>
        <n v="1246.85"/>
        <n v="1756.6"/>
        <n v="100.28"/>
        <n v="547.44"/>
        <n v="1273.14"/>
        <n v="239.24"/>
        <n v="470.86"/>
        <n v="934.22"/>
        <n v="1540.72"/>
        <n v="195.31"/>
        <n v="1066.6"/>
        <n v="615.05"/>
        <n v="171.21"/>
        <n v="988.79"/>
        <n v="1928.96"/>
        <n v="1934.48"/>
        <n v="180.1"/>
        <n v="1469.29"/>
        <n v="310.78"/>
        <n v="509.46"/>
        <n v="895.42"/>
        <n v="1182.39"/>
        <n v="1571.66"/>
        <n v="1318.03"/>
        <n v="527.85"/>
        <n v="1346.45"/>
        <n v="1466.55"/>
        <n v="1662.73"/>
        <n v="1953.38"/>
        <n v="1357.98"/>
        <n v="1167.12"/>
        <n v="191.73"/>
        <n v="1354.5"/>
        <n v="1292.39"/>
        <n v="1352.05"/>
        <n v="904.53"/>
        <n v="433.98"/>
        <n v="202.38"/>
        <n v="765.49"/>
        <n v="1225.54"/>
        <n v="871.04"/>
        <n v="1119.34"/>
        <n v="1619.83"/>
        <n v="385.15"/>
        <n v="1052.26"/>
        <n v="603.52"/>
        <n v="1635.6"/>
        <n v="463.39"/>
        <n v="1404.25"/>
        <n v="1135.28"/>
        <n v="955.62"/>
        <n v="1755.84"/>
        <n v="1623.46"/>
        <n v="1402.19"/>
        <n v="1762.27"/>
        <n v="1557.03"/>
        <n v="1525.51"/>
        <n v="283.5"/>
        <n v="1480.78"/>
      </sharedItems>
    </cacheField>
    <cacheField name="Left to Spend" numFmtId="0">
      <sharedItems containsSemiMixedTypes="0" containsString="0" containsNumber="1">
        <n v="3725.31"/>
        <n v="4448.97"/>
        <n v="3202.31"/>
        <n v="2696.65"/>
        <n v="4305.36"/>
        <n v="5362.59"/>
        <n v="3531.69"/>
        <n v="4628.48"/>
        <n v="4491.69"/>
        <n v="5191.01"/>
        <n v="3263.99"/>
        <n v="4967.5"/>
        <n v="3082.01"/>
        <n v="3584.02"/>
        <n v="1982.73"/>
        <n v="2342.74"/>
        <n v="2177.26"/>
        <n v="4814.45"/>
        <n v="6222.35"/>
        <n v="3866.02"/>
        <n v="3116.91"/>
        <n v="3049.61"/>
        <n v="4483.69"/>
        <n v="3823.43"/>
        <n v="5238.71"/>
        <n v="5253.38"/>
        <n v="3521.37"/>
        <n v="3799.97"/>
        <n v="3159.07"/>
        <n v="4277.37"/>
        <n v="4351.38"/>
        <n v="3413.12"/>
        <n v="3893.1"/>
        <n v="3142.71"/>
        <n v="3413.78"/>
        <n v="5183.16"/>
        <n v="3494.15"/>
        <n v="4931.24"/>
        <n v="2840.24"/>
        <n v="3956.64"/>
        <n v="4608.87"/>
        <n v="2453.88"/>
        <n v="2888.21"/>
        <n v="6391.62"/>
        <n v="2823.15"/>
        <n v="4045.26"/>
        <n v="2417.61"/>
        <n v="3903.74"/>
        <n v="2935.03"/>
        <n v="2893.24"/>
        <n v="2539.87"/>
        <n v="4620.49"/>
        <n v="3987.25"/>
        <n v="5942.73"/>
        <n v="3360.08"/>
        <n v="5714.29"/>
        <n v="1504.51"/>
        <n v="3163.86"/>
        <n v="3659.37"/>
        <n v="4404.53"/>
        <n v="2256.35"/>
        <n v="3432.49"/>
        <n v="4380.18"/>
        <n v="2743.75"/>
        <n v="2675.44"/>
        <n v="3273.98"/>
        <n v="2750.27"/>
        <n v="4783.11"/>
        <n v="2920.45"/>
        <n v="4582.0"/>
        <n v="3348.43"/>
        <n v="3906.43"/>
        <n v="1663.07"/>
        <n v="2575.64"/>
        <n v="3077.16"/>
        <n v="3062.25"/>
        <n v="3488.06"/>
        <n v="2526.32"/>
        <n v="3958.84"/>
        <n v="1260.09"/>
        <n v="3513.76"/>
        <n v="4354.96"/>
        <n v="3868.8"/>
        <n v="3168.14"/>
        <n v="5450.0"/>
        <n v="4956.99"/>
        <n v="5422.14"/>
        <n v="2862.15"/>
        <n v="5368.66"/>
        <n v="4569.95"/>
        <n v="5196.95"/>
        <n v="3160.98"/>
        <n v="2633.09"/>
        <n v="4698.46"/>
        <n v="2363.56"/>
        <n v="3314.43"/>
        <n v="4154.97"/>
        <n v="1633.6"/>
        <n v="2805.84"/>
        <n v="4058.82"/>
        <n v="3961.33"/>
        <n v="3018.37"/>
        <n v="3783.74"/>
        <n v="2167.88"/>
        <n v="3876.39"/>
        <n v="4621.18"/>
        <n v="2149.6"/>
        <n v="4352.33"/>
        <n v="4395.3"/>
        <n v="3322.38"/>
        <n v="5247.08"/>
        <n v="4195.51"/>
        <n v="3790.04"/>
        <n v="3831.68"/>
        <n v="2825.8"/>
        <n v="4356.85"/>
        <n v="2499.81"/>
        <n v="4381.18"/>
        <n v="4798.87"/>
        <n v="4936.59"/>
        <n v="1301.8"/>
        <n v="3588.44"/>
        <n v="5669.36"/>
        <n v="5156.46"/>
        <n v="5170.86"/>
        <n v="1728.52"/>
        <n v="3201.91"/>
        <n v="3742.87"/>
        <n v="4151.77"/>
        <n v="4718.66"/>
        <n v="3054.77"/>
        <n v="5685.04"/>
        <n v="3880.3"/>
        <n v="3662.39"/>
        <n v="1527.27"/>
        <n v="2282.5"/>
        <n v="4967.15"/>
        <n v="2496.58"/>
        <n v="3688.89"/>
        <n v="3628.86"/>
        <n v="1062.96"/>
        <n v="3622.06"/>
        <n v="4945.37"/>
        <n v="3619.75"/>
        <n v="1714.94"/>
        <n v="3081.99"/>
        <n v="1921.46"/>
        <n v="4395.68"/>
        <n v="3467.38"/>
        <n v="2843.91"/>
        <n v="3257.32"/>
        <n v="4922.62"/>
        <n v="4552.71"/>
        <n v="2668.74"/>
        <n v="4279.75"/>
        <n v="2949.09"/>
        <n v="4494.14"/>
        <n v="4234.67"/>
        <n v="3029.96"/>
        <n v="1732.31"/>
        <n v="4587.09"/>
        <n v="2350.06"/>
        <n v="3033.24"/>
        <n v="3509.03"/>
        <n v="1671.06"/>
        <n v="3322.05"/>
        <n v="2819.3"/>
        <n v="5257.72"/>
        <n v="3753.92"/>
        <n v="3840.52"/>
        <n v="2937.38"/>
        <n v="5664.48"/>
        <n v="1747.27"/>
        <n v="2676.21"/>
        <n v="2494.43"/>
        <n v="4450.36"/>
        <n v="3922.52"/>
        <n v="4593.71"/>
        <n v="4359.12"/>
        <n v="4279.15"/>
        <n v="2052.9"/>
        <n v="6002.48"/>
        <n v="5117.16"/>
        <n v="5479.53"/>
        <n v="3607.9"/>
        <n v="3857.09"/>
        <n v="1455.75"/>
        <n v="2907.54"/>
        <n v="1762.82"/>
        <n v="3533.49"/>
        <n v="2682.74"/>
        <n v="5034.26"/>
        <n v="2640.55"/>
        <n v="4161.43"/>
        <n v="4907.67"/>
        <n v="1253.05"/>
        <n v="5539.06"/>
        <n v="3786.63"/>
        <n v="4587.0"/>
        <n v="3377.51"/>
        <n v="5319.2"/>
        <n v="3670.64"/>
        <n v="4062.72"/>
        <n v="3507.71"/>
        <n v="3955.96"/>
        <n v="3042.94"/>
        <n v="3072.2"/>
        <n v="3581.79"/>
        <n v="1656.47"/>
        <n v="3296.85"/>
        <n v="4488.18"/>
        <n v="3567.08"/>
        <n v="3438.56"/>
        <n v="2903.55"/>
        <n v="4032.65"/>
        <n v="1807.26"/>
        <n v="2502.85"/>
        <n v="2978.39"/>
        <n v="3374.62"/>
        <n v="5138.3"/>
        <n v="3143.48"/>
        <n v="3753.83"/>
        <n v="2650.41"/>
        <n v="1464.8"/>
        <n v="4840.38"/>
        <n v="2503.46"/>
        <n v="3535.4"/>
        <n v="5730.96"/>
        <n v="3203.28"/>
        <n v="5241.46"/>
        <n v="2266.39"/>
        <n v="3160.15"/>
        <n v="2572.76"/>
        <n v="3147.97"/>
        <n v="1609.07"/>
        <n v="3894.96"/>
        <n v="3943.06"/>
        <n v="1608.04"/>
        <n v="3934.12"/>
        <n v="3569.47"/>
        <n v="4632.09"/>
        <n v="1792.5"/>
        <n v="3351.16"/>
        <n v="3440.09"/>
        <n v="2285.79"/>
        <n v="4596.45"/>
        <n v="4475.44"/>
        <n v="2513.22"/>
        <n v="5073.0"/>
        <n v="5440.93"/>
        <n v="4438.26"/>
        <n v="4636.35"/>
        <n v="1987.0"/>
        <n v="3626.26"/>
        <n v="2433.49"/>
        <n v="3353.21"/>
        <n v="5186.95"/>
        <n v="4009.42"/>
        <n v="1686.57"/>
        <n v="1997.98"/>
        <n v="4103.69"/>
        <n v="3948.03"/>
        <n v="3838.48"/>
        <n v="3380.06"/>
        <n v="2008.13"/>
        <n v="4014.66"/>
        <n v="5174.03"/>
        <n v="3146.78"/>
        <n v="2791.13"/>
        <n v="5063.05"/>
        <n v="2897.45"/>
        <n v="3389.79"/>
        <n v="2469.48"/>
        <n v="3359.02"/>
        <n v="4088.08"/>
        <n v="2393.47"/>
        <n v="5057.94"/>
        <n v="4163.35"/>
        <n v="3057.29"/>
        <n v="3271.27"/>
        <n v="2137.96"/>
        <n v="2897.56"/>
        <n v="3383.26"/>
        <n v="4519.72"/>
        <n v="3397.37"/>
        <n v="4812.92"/>
        <n v="3379.1"/>
        <n v="3782.75"/>
        <n v="2732.75"/>
        <n v="4124.0"/>
        <n v="2876.39"/>
        <n v="2172.0"/>
        <n v="3862.57"/>
        <n v="3592.91"/>
        <n v="3419.22"/>
        <n v="3550.56"/>
        <n v="3828.19"/>
        <n v="3776.61"/>
        <n v="2819.02"/>
        <n v="4727.31"/>
        <n v="3811.09"/>
        <n v="3160.03"/>
        <n v="4080.57"/>
        <n v="3546.99"/>
        <n v="5709.65"/>
        <n v="2575.68"/>
        <n v="2614.86"/>
        <n v="2532.24"/>
        <n v="1843.07"/>
        <n v="2110.57"/>
        <n v="4755.67"/>
        <n v="1918.21"/>
        <n v="4167.94"/>
        <n v="3853.46"/>
        <n v="3490.11"/>
        <n v="3656.07"/>
        <n v="3052.47"/>
        <n v="4925.69"/>
        <n v="2767.45"/>
        <n v="3960.73"/>
        <n v="3278.78"/>
        <n v="3434.81"/>
        <n v="2158.01"/>
        <n v="4413.26"/>
        <n v="3928.53"/>
        <n v="1921.26"/>
        <n v="3634.45"/>
        <n v="4370.2"/>
        <n v="3890.9"/>
        <n v="2496.79"/>
        <n v="1754.75"/>
        <n v="4370.65"/>
        <n v="5345.48"/>
        <n v="3457.75"/>
        <n v="1975.37"/>
        <n v="5196.64"/>
        <n v="5714.03"/>
        <n v="1797.05"/>
        <n v="3506.15"/>
        <n v="3767.0"/>
        <n v="4808.4"/>
        <n v="2149.14"/>
        <n v="3787.02"/>
        <n v="5350.16"/>
        <n v="3682.11"/>
        <n v="2491.71"/>
        <n v="2572.89"/>
        <n v="3273.76"/>
        <n v="3587.83"/>
        <n v="2379.08"/>
        <n v="2438.86"/>
        <n v="3326.31"/>
        <n v="4067.88"/>
        <n v="4240.23"/>
        <n v="3682.35"/>
        <n v="4471.16"/>
        <n v="1937.03"/>
        <n v="3546.02"/>
        <n v="2477.11"/>
        <n v="4597.13"/>
        <n v="4351.88"/>
        <n v="2386.3"/>
        <n v="2630.58"/>
        <n v="5240.45"/>
        <n v="3924.69"/>
        <n v="1641.19"/>
        <n v="2534.19"/>
        <n v="5471.86"/>
        <n v="5550.74"/>
        <n v="3807.06"/>
        <n v="2859.43"/>
        <n v="3014.94"/>
        <n v="2747.71"/>
        <n v="4335.2"/>
        <n v="4366.9"/>
        <n v="3930.22"/>
        <n v="2954.16"/>
        <n v="5267.03"/>
        <n v="3518.44"/>
        <n v="2968.22"/>
        <n v="3730.99"/>
        <n v="2971.66"/>
        <n v="5348.44"/>
        <n v="1737.55"/>
        <n v="5623.73"/>
        <n v="4565.94"/>
        <n v="3789.31"/>
        <n v="1666.61"/>
        <n v="3362.5"/>
        <n v="4201.58"/>
        <n v="3251.01"/>
        <n v="5102.34"/>
        <n v="5108.76"/>
        <n v="4119.48"/>
        <n v="1596.92"/>
        <n v="5252.42"/>
        <n v="4315.6"/>
        <n v="1600.44"/>
        <n v="2426.0"/>
        <n v="3061.48"/>
        <n v="4157.8"/>
        <n v="2622.54"/>
        <n v="2649.3"/>
        <n v="2441.61"/>
        <n v="4025.09"/>
        <n v="3129.65"/>
        <n v="2663.81"/>
        <n v="2528.71"/>
        <n v="3155.73"/>
        <n v="3836.09"/>
        <n v="2640.87"/>
        <n v="3440.25"/>
        <n v="3696.12"/>
        <n v="1699.3"/>
        <n v="3882.77"/>
        <n v="3767.12"/>
        <n v="3153.63"/>
        <n v="3644.54"/>
        <n v="3585.78"/>
        <n v="2621.9"/>
        <n v="5897.66"/>
        <n v="4653.75"/>
        <n v="3109.28"/>
        <n v="4618.31"/>
        <n v="1279.3"/>
        <n v="5182.03"/>
        <n v="3289.92"/>
        <n v="3820.95"/>
        <n v="3712.15"/>
        <n v="3275.53"/>
        <n v="1739.7"/>
        <n v="3370.37"/>
        <n v="3360.78"/>
        <n v="2801.16"/>
        <n v="4060.85"/>
        <n v="3954.63"/>
        <n v="3235.6"/>
        <n v="728.98"/>
        <n v="2607.13"/>
        <n v="5390.31"/>
        <n v="1495.51"/>
        <n v="5200.42"/>
        <n v="3422.56"/>
        <n v="4131.82"/>
        <n v="2133.53"/>
        <n v="3013.17"/>
        <n v="2309.76"/>
        <n v="3324.25"/>
        <n v="4301.54"/>
        <n v="3021.45"/>
        <n v="4011.86"/>
        <n v="2646.6"/>
        <n v="2658.63"/>
        <n v="1672.59"/>
        <n v="4497.53"/>
        <n v="4926.71"/>
        <n v="3985.65"/>
        <n v="4757.75"/>
        <n v="2912.07"/>
        <n v="3734.03"/>
        <n v="4791.72"/>
        <n v="3950.25"/>
        <n v="3678.92"/>
        <n v="2642.05"/>
        <n v="3751.83"/>
        <n v="5217.71"/>
        <n v="3518.99"/>
        <n v="3468.79"/>
        <n v="5879.85"/>
        <n v="2882.64"/>
        <n v="3260.13"/>
        <n v="3192.78"/>
        <n v="2528.26"/>
        <n v="3351.17"/>
        <n v="3334.09"/>
        <n v="3284.52"/>
        <n v="4464.5"/>
        <n v="5533.56"/>
        <n v="2967.76"/>
        <n v="2686.53"/>
        <n v="4527.69"/>
        <n v="2882.22"/>
        <n v="3158.74"/>
        <n v="4145.17"/>
        <n v="4067.6"/>
        <n v="1364.11"/>
        <n v="2589.38"/>
        <n v="2392.24"/>
        <n v="4161.59"/>
        <n v="5479.83"/>
        <n v="1575.01"/>
        <n v="3222.4"/>
        <n v="3985.22"/>
        <n v="4755.53"/>
        <n v="3010.84"/>
        <n v="4596.04"/>
        <n v="3889.22"/>
        <n v="5064.01"/>
        <n v="2251.17"/>
        <n v="3034.23"/>
        <n v="3016.77"/>
        <n v="4677.47"/>
        <n v="4267.07"/>
        <n v="3162.32"/>
        <n v="4131.97"/>
        <n v="3548.75"/>
        <n v="3064.36"/>
        <n v="4164.09"/>
        <n v="3517.02"/>
        <n v="3982.9"/>
        <n v="4546.49"/>
        <n v="3848.17"/>
        <n v="5912.13"/>
        <n v="3262.68"/>
        <n v="3406.6"/>
        <n v="4980.25"/>
        <n v="3074.87"/>
        <n v="4822.18"/>
        <n v="4983.64"/>
        <n v="5419.85"/>
        <n v="4136.77"/>
        <n v="5322.72"/>
        <n v="5120.49"/>
        <n v="2839.62"/>
        <n v="1458.42"/>
        <n v="5107.48"/>
        <n v="994.87"/>
        <n v="4641.38"/>
        <n v="2183.77"/>
        <n v="3014.67"/>
        <n v="4845.42"/>
        <n v="2522.95"/>
        <n v="1552.02"/>
        <n v="2671.81"/>
        <n v="3696.03"/>
        <n v="2712.81"/>
        <n v="5140.63"/>
        <n v="3545.33"/>
        <n v="4392.66"/>
        <n v="2159.27"/>
        <n v="5330.5"/>
        <n v="2672.95"/>
        <n v="1410.05"/>
        <n v="3139.01"/>
        <n v="3823.05"/>
        <n v="3966.63"/>
        <n v="4395.72"/>
        <n v="5241.64"/>
        <n v="3067.14"/>
        <n v="3167.18"/>
        <n v="4580.04"/>
        <n v="2981.06"/>
        <n v="2027.04"/>
        <n v="4041.93"/>
        <n v="3154.92"/>
        <n v="5343.09"/>
        <n v="2567.76"/>
        <n v="4724.52"/>
        <n v="2881.75"/>
        <n v="3351.13"/>
        <n v="3489.89"/>
        <n v="3308.71"/>
        <n v="3909.03"/>
        <n v="4396.29"/>
        <n v="1765.86"/>
        <n v="3941.77"/>
        <n v="4390.6"/>
        <n v="5552.95"/>
        <n v="2992.25"/>
        <n v="2327.92"/>
        <n v="2216.06"/>
        <n v="3199.47"/>
        <n v="3226.95"/>
        <n v="3598.55"/>
        <n v="3728.96"/>
        <n v="4442.67"/>
        <n v="4663.75"/>
        <n v="4361.12"/>
        <n v="4218.84"/>
        <n v="2919.68"/>
        <n v="3616.08"/>
        <n v="3273.48"/>
        <n v="2769.16"/>
        <n v="5257.62"/>
        <n v="3944.01"/>
        <n v="5615.09"/>
        <n v="3395.53"/>
        <n v="4793.82"/>
        <n v="4573.23"/>
        <n v="3386.53"/>
        <n v="2462.27"/>
        <n v="2954.36"/>
        <n v="3866.71"/>
        <n v="2216.52"/>
        <n v="2817.46"/>
        <n v="4559.73"/>
        <n v="3453.0"/>
        <n v="3309.2"/>
        <n v="3751.65"/>
        <n v="3185.21"/>
        <n v="5562.87"/>
        <n v="2755.64"/>
        <n v="1651.4"/>
        <n v="2488.35"/>
        <n v="3700.75"/>
        <n v="5519.54"/>
        <n v="4790.96"/>
        <n v="4147.02"/>
        <n v="3509.04"/>
        <n v="4606.55"/>
        <n v="2468.59"/>
        <n v="1814.25"/>
        <n v="5507.73"/>
        <n v="3481.07"/>
        <n v="2276.82"/>
        <n v="4234.3"/>
        <n v="4798.16"/>
        <n v="2542.13"/>
        <n v="4380.05"/>
        <n v="3104.13"/>
        <n v="1843.2"/>
        <n v="2209.8"/>
        <n v="1765.56"/>
        <n v="3742.28"/>
        <n v="4062.12"/>
        <n v="4610.18"/>
        <n v="3304.4"/>
        <n v="5142.13"/>
        <n v="1667.21"/>
        <n v="4373.61"/>
        <n v="2984.63"/>
        <n v="3152.07"/>
        <n v="1680.13"/>
        <n v="3574.05"/>
        <n v="2631.45"/>
        <n v="3204.8"/>
        <n v="3862.54"/>
        <n v="4498.84"/>
        <n v="2639.31"/>
        <n v="1689.16"/>
        <n v="3027.42"/>
        <n v="2393.43"/>
        <n v="3969.18"/>
        <n v="2688.57"/>
        <n v="4905.94"/>
        <n v="4151.96"/>
        <n v="2484.5"/>
        <n v="2750.96"/>
        <n v="2209.72"/>
        <n v="1974.69"/>
        <n v="1321.0"/>
        <n v="5042.15"/>
        <n v="1227.58"/>
        <n v="2014.55"/>
        <n v="2965.57"/>
        <n v="5296.13"/>
        <n v="4377.23"/>
        <n v="5788.1"/>
        <n v="3854.21"/>
        <n v="1867.63"/>
        <n v="5528.93"/>
        <n v="2689.82"/>
        <n v="3633.66"/>
        <n v="3870.55"/>
        <n v="3833.28"/>
        <n v="3385.98"/>
        <n v="2698.01"/>
        <n v="3361.2"/>
        <n v="5191.97"/>
        <n v="2698.5"/>
        <n v="4179.36"/>
        <n v="3662.02"/>
        <n v="3319.13"/>
        <n v="3433.52"/>
        <n v="3818.89"/>
        <n v="4110.53"/>
        <n v="3698.83"/>
        <n v="3988.08"/>
        <n v="3194.98"/>
        <n v="2923.97"/>
        <n v="1653.11"/>
        <n v="4611.87"/>
        <n v="2867.96"/>
        <n v="4674.24"/>
        <n v="2910.63"/>
        <n v="637.96"/>
        <n v="4225.09"/>
        <n v="2601.32"/>
        <n v="3450.94"/>
        <n v="5899.46"/>
        <n v="2629.51"/>
        <n v="3065.05"/>
        <n v="4678.14"/>
        <n v="4945.67"/>
        <n v="4907.12"/>
        <n v="2587.03"/>
        <n v="4570.12"/>
        <n v="2755.13"/>
        <n v="4030.29"/>
        <n v="3959.68"/>
        <n v="4356.52"/>
        <n v="3780.11"/>
        <n v="5357.72"/>
        <n v="4049.4"/>
        <n v="1637.13"/>
        <n v="4830.61"/>
        <n v="3368.45"/>
        <n v="2714.14"/>
        <n v="2872.78"/>
        <n v="1439.52"/>
        <n v="4161.54"/>
        <n v="3499.65"/>
        <n v="5025.55"/>
        <n v="4401.95"/>
        <n v="4445.53"/>
        <n v="3868.84"/>
        <n v="3407.19"/>
        <n v="4721.95"/>
        <n v="5175.64"/>
        <n v="1682.23"/>
        <n v="3468.47"/>
        <n v="3351.34"/>
        <n v="4596.84"/>
        <n v="3548.69"/>
        <n v="3235.03"/>
        <n v="4778.04"/>
        <n v="4171.34"/>
        <n v="4769.18"/>
        <n v="2561.46"/>
        <n v="3050.08"/>
        <n v="2492.56"/>
        <n v="4478.31"/>
        <n v="3921.95"/>
        <n v="4179.19"/>
        <n v="3907.89"/>
        <n v="2162.82"/>
        <n v="2166.44"/>
        <n v="4451.42"/>
        <n v="1490.37"/>
        <n v="4559.17"/>
        <n v="4659.69"/>
        <n v="2495.54"/>
        <n v="2154.36"/>
        <n v="6055.22"/>
        <n v="1929.46"/>
        <n v="2478.51"/>
        <n v="3578.43"/>
        <n v="4833.56"/>
        <n v="3328.68"/>
        <n v="4755.9"/>
        <n v="2586.89"/>
        <n v="1535.73"/>
        <n v="4210.91"/>
        <n v="4938.86"/>
        <n v="3984.07"/>
        <n v="3102.02"/>
        <n v="3664.81"/>
        <n v="4338.08"/>
        <n v="3136.48"/>
        <n v="4669.85"/>
        <n v="2458.05"/>
        <n v="3428.37"/>
        <n v="3542.48"/>
        <n v="3929.93"/>
        <n v="3021.9"/>
        <n v="2757.48"/>
        <n v="4365.53"/>
        <n v="3635.53"/>
        <n v="1450.67"/>
        <n v="3600.84"/>
        <n v="2674.2"/>
        <n v="5662.23"/>
        <n v="4469.1"/>
        <n v="2930.8"/>
        <n v="3255.25"/>
        <n v="4157.28"/>
        <n v="4543.66"/>
        <n v="2595.96"/>
        <n v="3075.59"/>
        <n v="1392.53"/>
        <n v="5322.2"/>
        <n v="3540.75"/>
        <n v="4685.49"/>
        <n v="1561.65"/>
        <n v="3895.36"/>
        <n v="2117.43"/>
        <n v="5379.61"/>
        <n v="4444.29"/>
        <n v="5659.71"/>
        <n v="4931.33"/>
        <n v="3896.3"/>
        <n v="3983.13"/>
        <n v="3674.45"/>
        <n v="3387.87"/>
        <n v="4542.75"/>
        <n v="3432.83"/>
        <n v="3914.02"/>
        <n v="4474.08"/>
        <n v="1790.81"/>
        <n v="4729.63"/>
        <n v="2842.16"/>
        <n v="4876.54"/>
        <n v="4938.82"/>
        <n v="4144.61"/>
        <n v="3991.64"/>
        <n v="3313.36"/>
        <n v="1835.75"/>
        <n v="3371.47"/>
        <n v="3882.8"/>
        <n v="4756.76"/>
        <n v="3257.53"/>
        <n v="3239.61"/>
        <n v="3808.33"/>
        <n v="4540.9"/>
        <n v="4915.63"/>
        <n v="2234.89"/>
        <n v="4000.2"/>
        <n v="1653.56"/>
        <n v="2579.94"/>
        <n v="2110.14"/>
        <n v="2163.84"/>
        <n v="4103.4"/>
        <n v="2192.69"/>
        <n v="2412.75"/>
        <n v="1500.62"/>
        <n v="4806.75"/>
        <n v="5042.96"/>
        <n v="2702.78"/>
        <n v="5696.37"/>
        <n v="3828.77"/>
        <n v="3808.19"/>
        <n v="3919.29"/>
        <n v="2639.5"/>
        <n v="1775.28"/>
        <n v="3453.1"/>
        <n v="4121.33"/>
        <n v="3571.91"/>
        <n v="5061.38"/>
        <n v="4323.13"/>
        <n v="5816.91"/>
        <n v="3381.85"/>
        <n v="3822.37"/>
        <n v="4213.81"/>
        <n v="3091.03"/>
        <n v="5425.87"/>
        <n v="3461.76"/>
        <n v="4311.58"/>
        <n v="2344.98"/>
        <n v="4429.05"/>
        <n v="2766.44"/>
        <n v="3564.51"/>
        <n v="2622.83"/>
        <n v="4680.13"/>
        <n v="933.24"/>
        <n v="3396.02"/>
        <n v="4213.16"/>
        <n v="3445.77"/>
        <n v="4197.13"/>
        <n v="2921.41"/>
        <n v="4125.13"/>
        <n v="1678.0"/>
        <n v="3021.12"/>
        <n v="2742.76"/>
        <n v="2244.71"/>
        <n v="2329.86"/>
        <n v="3896.89"/>
        <n v="3171.07"/>
        <n v="3175.44"/>
        <n v="1496.58"/>
        <n v="3726.53"/>
        <n v="1699.89"/>
        <n v="3889.29"/>
        <n v="1299.14"/>
        <n v="5769.43"/>
        <n v="3047.42"/>
        <n v="3661.02"/>
        <n v="1610.33"/>
        <n v="3082.74"/>
        <n v="968.84"/>
        <n v="2902.81"/>
        <n v="2523.95"/>
        <n v="2778.12"/>
        <n v="3483.94"/>
        <n v="3550.49"/>
        <n v="4696.96"/>
        <n v="2797.15"/>
        <n v="5954.8"/>
        <n v="2300.05"/>
        <n v="4895.58"/>
        <n v="2812.54"/>
        <n v="5019.82"/>
        <n v="3968.92"/>
        <n v="3841.01"/>
        <n v="4139.24"/>
        <n v="3930.19"/>
        <n v="2762.03"/>
        <n v="3850.22"/>
        <n v="4761.6"/>
        <n v="4190.04"/>
        <n v="3349.02"/>
        <n v="2841.57"/>
        <n v="3763.66"/>
        <n v="4879.28"/>
        <n v="2050.8"/>
        <n v="3949.23"/>
        <n v="3361.53"/>
        <n v="4176.12"/>
        <n v="2769.92"/>
        <n v="4750.15"/>
        <n v="3744.51"/>
        <n v="4010.73"/>
        <n v="3720.94"/>
        <n v="4620.41"/>
        <n v="2077.78"/>
        <n v="3158.22"/>
        <n v="3541.39"/>
        <n v="2538.93"/>
        <n v="4475.8"/>
        <n v="4561.0"/>
        <n v="2551.64"/>
        <n v="3258.21"/>
        <n v="1548.56"/>
        <n v="4768.04"/>
        <n v="2288.74"/>
        <n v="3944.89"/>
        <n v="5456.98"/>
        <n v="4635.0"/>
        <n v="5259.24"/>
        <n v="2593.66"/>
        <n v="3233.54"/>
        <n v="2261.7"/>
        <n v="4530.4"/>
        <n v="3503.68"/>
        <n v="3919.89"/>
        <n v="2370.54"/>
        <n v="2396.71"/>
        <n v="3343.95"/>
        <n v="2638.25"/>
        <n v="2422.71"/>
        <n v="3703.13"/>
        <n v="2501.07"/>
        <n v="5079.62"/>
        <n v="2595.57"/>
        <n v="1629.92"/>
        <n v="2272.3"/>
        <n v="4142.67"/>
        <n v="3605.22"/>
        <n v="3066.56"/>
        <n v="4546.3"/>
        <n v="3027.26"/>
        <n v="2951.46"/>
        <n v="1885.26"/>
        <n v="3813.34"/>
        <n v="2144.45"/>
        <n v="3617.23"/>
        <n v="5306.76"/>
        <n v="1004.22"/>
        <n v="2611.88"/>
        <n v="1308.81"/>
        <n v="2139.19"/>
        <n v="5190.23"/>
        <n v="3012.49"/>
        <n v="4864.0"/>
        <n v="3887.27"/>
        <n v="3881.75"/>
        <n v="4440.11"/>
        <n v="3413.79"/>
        <n v="3556.89"/>
        <n v="2825.23"/>
        <n v="4501.66"/>
        <n v="3149.19"/>
        <n v="1486.09"/>
        <n v="3464.21"/>
        <n v="4888.13"/>
        <n v="3104.99"/>
        <n v="5213.68"/>
        <n v="4927.97"/>
        <n v="1952.03"/>
        <n v="3697.95"/>
        <n v="1806.78"/>
        <n v="3769.15"/>
        <n v="4285.42"/>
        <n v="3561.44"/>
        <n v="4425.82"/>
        <n v="5043.02"/>
        <n v="2924.04"/>
        <n v="5087.93"/>
        <n v="2919.97"/>
        <n v="5368.32"/>
        <n v="3833.38"/>
        <n v="3216.53"/>
        <n v="4565.26"/>
        <n v="3044.39"/>
        <n v="3212.0"/>
        <n v="2331.26"/>
        <n v="4516.3"/>
        <n v="2649.51"/>
        <n v="4117.84"/>
        <n v="3628.76"/>
      </sharedItems>
    </cacheField>
    <cacheField name="Planned overall budget" numFmtId="0">
      <sharedItems containsSemiMixedTypes="0" containsString="0" containsNumber="1">
        <n v="886.22"/>
        <n v="1115.4499999999998"/>
        <n v="406.12"/>
        <n v="639.51"/>
        <n v="747.69"/>
        <n v="715.51"/>
        <n v="1266.32"/>
        <n v="633.45"/>
        <n v="1013.78"/>
        <n v="522.69"/>
        <n v="958.69"/>
        <n v="1720.4"/>
        <n v="1463.41"/>
        <n v="708.43"/>
        <n v="515.91"/>
        <n v="1278.18"/>
        <n v="1175.3899999999999"/>
        <n v="242.13"/>
        <n v="724.0799999999999"/>
        <n v="957.7199999999999"/>
        <n v="589.12"/>
        <n v="458.02"/>
        <n v="1325.19"/>
        <n v="1205.15"/>
        <n v="1006.58"/>
        <n v="1105.41"/>
        <n v="983.67"/>
        <n v="1339.74"/>
        <n v="998.1800000000001"/>
        <n v="714.3399999999999"/>
        <n v="1093.3200000000002"/>
        <n v="877.93"/>
        <n v="1096.24"/>
        <n v="1208.57"/>
        <n v="1545.94"/>
        <n v="1165.1799999999998"/>
        <n v="545.1"/>
        <n v="873.8000000000001"/>
        <n v="1526.8400000000001"/>
        <n v="989.9899999999999"/>
        <n v="1389.24"/>
        <n v="1175.89"/>
        <n v="829.78"/>
        <n v="369.16"/>
        <n v="584.22"/>
        <n v="1022.69"/>
        <n v="1401.9"/>
        <n v="1509.71"/>
        <n v="922.0999999999999"/>
        <n v="1389.96"/>
        <n v="1344.5400000000002"/>
        <n v="782.03"/>
        <n v="1126.7"/>
        <n v="489.47"/>
        <n v="1123.64"/>
        <n v="478.65"/>
        <n v="838.24"/>
        <n v="589.94"/>
        <n v="1093.67"/>
        <n v="948.5799999999999"/>
        <n v="720.5900000000001"/>
        <n v="1521.75"/>
        <n v="589.6700000000001"/>
        <n v="1071.41"/>
        <n v="1341.53"/>
        <n v="1201.85"/>
        <n v="444.90999999999997"/>
        <n v="1026.3899999999999"/>
        <n v="1338.03"/>
        <n v="328.79"/>
        <n v="1104.4"/>
        <n v="1339.32"/>
        <n v="576.74"/>
        <n v="1016.8600000000001"/>
        <n v="1007.6"/>
        <n v="458.6"/>
        <n v="1299.06"/>
        <n v="973.98"/>
        <n v="1167.6999999999998"/>
        <n v="1431.1"/>
        <n v="1291.31"/>
        <n v="814.53"/>
        <n v="1443.95"/>
        <n v="1056.1399999999999"/>
        <n v="852.14"/>
        <n v="1308.4099999999999"/>
        <n v="855.54"/>
        <n v="562.3"/>
        <n v="505.04"/>
        <n v="650.0999999999999"/>
        <n v="936.0899999999999"/>
        <n v="515.06"/>
        <n v="762.02"/>
        <n v="542.12"/>
        <n v="1206.8200000000002"/>
        <n v="572.9200000000001"/>
        <n v="583.57"/>
        <n v="1068.6399999999999"/>
        <n v="1076.47"/>
        <n v="804.9200000000001"/>
        <n v="1169.44"/>
        <n v="520.62"/>
        <n v="1158.58"/>
        <n v="1162.02"/>
        <n v="990.73"/>
        <n v="827.69"/>
        <n v="1176.53"/>
        <n v="890.95"/>
        <n v="984.53"/>
        <n v="707.81"/>
        <n v="1197.9"/>
        <n v="628.2"/>
        <n v="925.1899999999999"/>
        <n v="1305.67"/>
        <n v="1269.36"/>
        <n v="1435.25"/>
        <n v="1158.41"/>
        <n v="684.1300000000001"/>
        <n v="1072.04"/>
        <n v="840.1300000000001"/>
        <n v="1117.79"/>
        <n v="1447.13"/>
        <n v="276.63"/>
        <n v="701.3100000000001"/>
        <n v="875.37"/>
        <n v="1254.68"/>
        <n v="1023.1"/>
        <n v="471.86"/>
        <n v="915.61"/>
        <n v="983.27"/>
        <n v="987.44"/>
        <n v="490.89"/>
        <n v="1202.0700000000002"/>
        <n v="876.18"/>
        <n v="1481.56"/>
        <n v="634.65"/>
        <n v="722.88"/>
        <n v="1050.42"/>
        <n v="1343.7600000000002"/>
        <n v="825.12"/>
        <n v="1281.5700000000002"/>
        <n v="845.87"/>
        <n v="713.06"/>
        <n v="1137.56"/>
        <n v="977.98"/>
        <n v="1287.08"/>
        <n v="1504.8799999999999"/>
        <n v="664.33"/>
        <n v="1041.69"/>
        <n v="866.97"/>
        <n v="610.54"/>
        <n v="635.5899999999999"/>
        <n v="808.8399999999999"/>
        <n v="1548.9899999999998"/>
        <n v="600.4"/>
        <n v="531.85"/>
        <n v="809.3000000000001"/>
        <n v="1492.53"/>
        <n v="1223.6"/>
        <n v="1393.47"/>
        <n v="353.98"/>
        <n v="512.27"/>
        <n v="1430.33"/>
        <n v="1309.32"/>
        <n v="1179.9299999999998"/>
        <n v="1295.1100000000001"/>
        <n v="540.96"/>
        <n v="734.67"/>
        <n v="1073.59"/>
        <n v="985.24"/>
        <n v="964.2099999999999"/>
        <n v="789.11"/>
        <n v="1241.18"/>
        <n v="782.21"/>
        <n v="1078.94"/>
        <n v="958.94"/>
        <n v="1137.74"/>
        <n v="1399.44"/>
        <n v="1581.8799999999999"/>
        <n v="550.92"/>
        <n v="1161.0"/>
        <n v="611.94"/>
        <n v="1474.26"/>
        <n v="1215.76"/>
        <n v="840.22"/>
        <n v="907.8399999999999"/>
        <n v="1414.87"/>
        <n v="1232.2199999999998"/>
        <n v="931.1299999999999"/>
        <n v="630.81"/>
        <n v="1227.96"/>
        <n v="454.70000000000005"/>
        <n v="1330.6"/>
        <n v="763.7"/>
        <n v="880.64"/>
        <n v="1432.44"/>
        <n v="1026.0700000000002"/>
        <n v="1201.44"/>
        <n v="555.42"/>
        <n v="781.4000000000001"/>
        <n v="569.7"/>
        <n v="814.41"/>
        <n v="635.55"/>
        <n v="1070.0300000000002"/>
        <n v="702.8000000000001"/>
        <n v="259.78"/>
        <n v="638.74"/>
        <n v="1212.3500000000001"/>
        <n v="790.02"/>
        <n v="901.24"/>
        <n v="1599.3"/>
        <n v="1126.65"/>
        <n v="1323.17"/>
        <n v="970.55"/>
        <n v="994.04"/>
        <n v="1714.19"/>
        <n v="408.44"/>
        <n v="690.24"/>
        <n v="1104.01"/>
        <n v="812.53"/>
        <n v="1692.8600000000001"/>
        <n v="1539.74"/>
        <n v="797.45"/>
        <n v="953.4200000000001"/>
        <n v="1021.29"/>
        <n v="1014.0600000000001"/>
        <n v="881.53"/>
        <n v="860.1800000000001"/>
        <n v="1098.99"/>
        <n v="903.4799999999999"/>
        <n v="857.45"/>
        <n v="1096.6799999999998"/>
        <n v="1181.46"/>
        <n v="823.61"/>
        <n v="1353.78"/>
        <n v="1000.59"/>
        <n v="1328.6899999999998"/>
        <n v="898.79"/>
        <n v="729.67"/>
        <n v="859.2"/>
        <n v="1581.8600000000001"/>
        <n v="961.36"/>
        <n v="272.90999999999997"/>
        <n v="1212.1"/>
        <n v="1427.21"/>
        <n v="1572.28"/>
        <n v="581.8399999999999"/>
        <n v="1326.74"/>
        <n v="862.0"/>
        <n v="701.8"/>
        <n v="746.41"/>
        <n v="1208.6100000000001"/>
        <n v="987.65"/>
        <n v="640.29"/>
        <n v="874.37"/>
        <n v="1553.14"/>
        <n v="356.35"/>
        <n v="1038.8"/>
        <n v="1397.7"/>
        <n v="581.0600000000001"/>
        <n v="734.27"/>
        <n v="1610.6"/>
        <n v="569.6500000000001"/>
        <n v="568.22"/>
        <n v="1578.48"/>
        <n v="566.69"/>
        <n v="1599.58"/>
        <n v="1046.17"/>
        <n v="486.06000000000006"/>
        <n v="293.87"/>
        <n v="1123.13"/>
        <n v="544.86"/>
        <n v="870.5899999999999"/>
        <n v="423.76"/>
        <n v="907.0500000000001"/>
        <n v="1189.97"/>
        <n v="1245.72"/>
        <n v="1240.13"/>
        <n v="1042.9"/>
        <n v="1440.22"/>
        <n v="1603.87"/>
        <n v="763.71"/>
        <n v="583.34"/>
        <n v="1007.67"/>
        <n v="790.92"/>
        <n v="1404.41"/>
        <n v="1368.65"/>
        <n v="926.13"/>
        <n v="754.5"/>
        <n v="1609.17"/>
        <n v="1439.25"/>
        <n v="1437.64"/>
        <n v="1471.1899999999998"/>
        <n v="1287.33"/>
        <n v="1155.43"/>
        <n v="610.76"/>
        <n v="771.68"/>
        <n v="567.07"/>
        <n v="1128.1399999999999"/>
        <n v="416.23999999999995"/>
        <n v="796.27"/>
        <n v="690.95"/>
        <n v="1542.15"/>
        <n v="1076.01"/>
        <n v="1114.54"/>
        <n v="1014.25"/>
        <n v="1138.38"/>
        <n v="1270.94"/>
        <n v="1183.95"/>
        <n v="1455.8600000000001"/>
        <n v="847.4000000000001"/>
        <n v="1856.56"/>
        <n v="732.25"/>
        <n v="746.7900000000001"/>
        <n v="1430.99"/>
        <n v="1264.44"/>
        <n v="1134.6399999999999"/>
        <n v="1286.2900000000002"/>
        <n v="1177.9900000000002"/>
        <n v="825.56"/>
        <n v="1440.51"/>
        <n v="771.99"/>
        <n v="1027.71"/>
        <n v="992.79"/>
        <n v="1213.56"/>
        <n v="1050.27"/>
        <n v="1407.24"/>
        <n v="1092.64"/>
        <n v="1253.68"/>
        <n v="877.7099999999999"/>
        <n v="1011.64"/>
        <n v="956.35"/>
        <n v="833.78"/>
        <n v="1346.88"/>
        <n v="901.0400000000001"/>
        <n v="461.87"/>
        <n v="811.77"/>
        <n v="1049.23"/>
        <n v="920.5600000000001"/>
        <n v="451.48"/>
        <n v="1082.81"/>
        <n v="1295.54"/>
        <n v="1345.1999999999998"/>
        <n v="624.32"/>
        <n v="1436.41"/>
        <n v="803.44"/>
        <n v="1488.06"/>
        <n v="1190.52"/>
        <n v="1102.57"/>
        <n v="1554.3899999999999"/>
        <n v="1089.96"/>
        <n v="1327.22"/>
        <n v="1109.59"/>
        <n v="603.73"/>
        <n v="1179.53"/>
        <n v="1001.39"/>
        <n v="1663.6"/>
        <n v="820.97"/>
        <n v="1371.98"/>
        <n v="930.45"/>
        <n v="1363.3"/>
        <n v="545.0600000000001"/>
        <n v="994.74"/>
        <n v="1272.6100000000001"/>
        <n v="1269.6200000000001"/>
        <n v="1614.61"/>
        <n v="1416.6"/>
        <n v="1294.59"/>
        <n v="677.0799999999999"/>
        <n v="1457.47"/>
        <n v="1129.6399999999999"/>
        <n v="1447.8799999999999"/>
        <n v="986.19"/>
        <n v="958.9700000000001"/>
        <n v="1547.6799999999998"/>
        <n v="300.47"/>
        <n v="1151.27"/>
        <n v="524.67"/>
        <n v="998.19"/>
        <n v="1183.33"/>
        <n v="950.6399999999999"/>
        <n v="954.6700000000001"/>
        <n v="980.24"/>
        <n v="1059.04"/>
        <n v="992.95"/>
        <n v="1097.39"/>
        <n v="1279.46"/>
        <n v="986.4"/>
        <n v="487.31999999999994"/>
        <n v="956.31"/>
        <n v="654.5"/>
        <n v="610.02"/>
        <n v="503.37"/>
        <n v="817.5999999999999"/>
        <n v="1059.81"/>
        <n v="1444.6"/>
        <n v="858.78"/>
        <n v="1359.6799999999998"/>
        <n v="861.5799999999999"/>
        <n v="494.4599999999999"/>
        <n v="1331.71"/>
        <n v="1140.58"/>
        <n v="1195.1999999999998"/>
        <n v="1243.6599999999999"/>
        <n v="865.6600000000001"/>
        <n v="1055.33"/>
        <n v="1272.78"/>
        <n v="1391.1200000000001"/>
        <n v="1608.8"/>
        <n v="1282.44"/>
        <n v="1153.3"/>
        <n v="747.97"/>
        <n v="935.02"/>
        <n v="1746.03"/>
        <n v="731.96"/>
        <n v="1074.88"/>
        <n v="1027.6"/>
        <n v="1050.19"/>
        <n v="779.29"/>
        <n v="1627.89"/>
        <n v="600.29"/>
        <n v="585.3"/>
        <n v="679.5"/>
        <n v="953.77"/>
        <n v="1290.13"/>
        <n v="993.01"/>
        <n v="659.51"/>
        <n v="1728.73"/>
        <n v="1103.46"/>
        <n v="1346.67"/>
        <n v="1115.74"/>
        <n v="766.04"/>
        <n v="842.6800000000001"/>
        <n v="730.1400000000001"/>
        <n v="1020.35"/>
        <n v="1056.15"/>
        <n v="1568.82"/>
        <n v="1387.8"/>
        <n v="1329.06"/>
        <n v="856.4300000000001"/>
        <n v="1845.06"/>
        <n v="444.62000000000006"/>
        <n v="674.62"/>
        <n v="901.6800000000001"/>
        <n v="823.74"/>
        <n v="975.38"/>
        <n v="1332.22"/>
        <n v="1291.21"/>
        <n v="1222.62"/>
        <n v="1380.18"/>
        <n v="720.53"/>
        <n v="1186.57"/>
        <n v="990.16"/>
        <n v="1463.27"/>
        <n v="912.68"/>
        <n v="1483.2"/>
        <n v="716.1399999999999"/>
        <n v="1212.3799999999999"/>
        <n v="1012.68"/>
        <n v="1595.27"/>
        <n v="376.54999999999995"/>
        <n v="1354.23"/>
        <n v="945.0899999999999"/>
        <n v="526.88"/>
        <n v="724.3299999999999"/>
        <n v="1351.56"/>
        <n v="870.6099999999999"/>
        <n v="936.9699999999999"/>
        <n v="768.03"/>
        <n v="827.3"/>
        <n v="1176.26"/>
        <n v="813.49"/>
        <n v="981.02"/>
        <n v="673.66"/>
        <n v="1535.9999999999998"/>
        <n v="1493.84"/>
        <n v="983.01"/>
        <n v="1244.17"/>
        <n v="503.18000000000006"/>
        <n v="790.8"/>
        <n v="1417.3"/>
        <n v="769.5899999999999"/>
        <n v="1108.19"/>
        <n v="883.05"/>
        <n v="1148.1"/>
        <n v="98.43"/>
        <n v="1712.92"/>
        <n v="1231.74"/>
        <n v="1036.02"/>
        <n v="1301.02"/>
        <n v="645.81"/>
        <n v="1354.25"/>
        <n v="1458.45"/>
        <n v="824.02"/>
        <n v="1169.47"/>
        <n v="1465.53"/>
        <n v="616.13"/>
        <n v="890.66"/>
        <n v="908.68"/>
        <n v="1238.04"/>
        <n v="1391.5"/>
        <n v="922.19"/>
        <n v="989.21"/>
        <n v="1285.46"/>
        <n v="1025.77"/>
        <n v="1028.53"/>
        <n v="714.3"/>
        <n v="1010.79"/>
        <n v="1245.57"/>
        <n v="1327.7"/>
        <n v="1511.01"/>
        <n v="859.9300000000001"/>
        <n v="388.31999999999994"/>
        <n v="705.81"/>
        <n v="1310.01"/>
        <n v="600.8"/>
        <n v="635.7"/>
        <n v="710.1600000000001"/>
        <n v="1483.08"/>
        <n v="441.56000000000006"/>
        <n v="763.3399999999999"/>
        <n v="863.31"/>
        <n v="965.54"/>
        <n v="1180.23"/>
        <n v="951.96"/>
        <n v="1477.18"/>
        <n v="1217.8799999999999"/>
        <n v="1343.93"/>
        <n v="1321.31"/>
        <n v="1190.3999999999999"/>
        <n v="1035.5700000000002"/>
        <n v="929.83"/>
        <n v="1324.09"/>
        <n v="1320.3"/>
        <n v="763.4300000000001"/>
        <n v="906.25"/>
        <n v="692.1899999999999"/>
        <n v="826.54"/>
        <n v="1144.57"/>
        <n v="1253.0800000000002"/>
        <n v="846.14"/>
        <n v="1240.46"/>
        <n v="1453.9799999999998"/>
        <n v="1309.56"/>
        <n v="538.6"/>
        <n v="897.71"/>
        <n v="764.51"/>
        <n v="403.84999999999997"/>
        <n v="992.66"/>
        <n v="721.6"/>
        <n v="704.4"/>
        <n v="374.38"/>
        <n v="1271.11"/>
        <n v="1166.53"/>
        <n v="560.84"/>
        <n v="766.44"/>
        <n v="1323.22"/>
        <n v="931.36"/>
        <n v="661.9300000000001"/>
        <n v="1280.93"/>
        <n v="1485.67"/>
        <n v="765.02"/>
        <n v="1228.3600000000001"/>
        <n v="1150.43"/>
        <n v="1784.18"/>
        <n v="924.3799999999999"/>
        <n v="1103.66"/>
        <n v="1247.1"/>
        <n v="663.43"/>
        <n v="999.41"/>
        <n v="1265.4"/>
        <n v="1073.01"/>
        <n v="822.7199999999999"/>
        <n v="1226.54"/>
        <n v="1376.07"/>
        <n v="879.31"/>
        <n v="716.2800000000001"/>
        <n v="528.94"/>
        <n v="259.25"/>
        <n v="668.68"/>
        <n v="1596.48"/>
        <n v="711.8599999999999"/>
        <n v="1516.81"/>
        <n v="873.76"/>
        <n v="510.51"/>
        <n v="693.9"/>
        <n v="1319.8400000000001"/>
        <n v="275.3"/>
        <n v="881.61"/>
        <n v="1015.3399999999999"/>
        <n v="1258.77"/>
        <n v="669.14"/>
        <n v="516.23"/>
        <n v="1044.18"/>
        <n v="976.3999999999999"/>
        <n v="843.87"/>
        <n v="1197.39"/>
        <n v="689.13"/>
        <n v="738.9200000000001"/>
        <n v="756.02"/>
        <n v="364.53999999999996"/>
        <n v="1078.8700000000001"/>
        <n v="1237.91"/>
        <n v="889.3"/>
        <n v="742.8599999999999"/>
        <n v="1038.96"/>
        <n v="1076.77"/>
        <n v="543.87"/>
        <n v="838.76"/>
        <n v="841.8"/>
        <n v="576.8199999999999"/>
        <n v="1078.08"/>
        <n v="575.54"/>
        <n v="1323.64"/>
        <n v="883.92"/>
        <n v="1744.81"/>
        <n v="1086.06"/>
        <n v="541.84"/>
        <n v="1281.6"/>
        <n v="808.3199999999999"/>
        <n v="864.01"/>
        <n v="1035.57"/>
        <n v="1537.34"/>
        <n v="908.1800000000001"/>
        <n v="1325.9599999999998"/>
        <n v="1038.5"/>
        <n v="256.96000000000004"/>
        <n v="551.05"/>
        <n v="953.1600000000001"/>
        <n v="531.8299999999999"/>
        <n v="1428.83"/>
        <n v="885.72"/>
        <n v="1573.13"/>
        <n v="1354.17"/>
        <n v="1130.31"/>
        <n v="1301.29"/>
        <n v="731.02"/>
        <n v="1809.2"/>
        <n v="1102.0"/>
        <n v="1355.52"/>
        <n v="1017.21"/>
        <n v="1014.52"/>
        <n v="713.09"/>
        <n v="1323.21"/>
        <n v="758.9200000000001"/>
        <n v="961.35"/>
        <n v="1102.73"/>
        <n v="1111.07"/>
        <n v="1162.1"/>
        <n v="1223.3700000000001"/>
        <n v="1498.0700000000002"/>
        <n v="771.09"/>
        <n v="1271.32"/>
        <n v="676.48"/>
        <n v="1038.57"/>
        <n v="1183.31"/>
        <n v="1169.12"/>
        <n v="755.55"/>
        <n v="710.3699999999999"/>
        <n v="1487.7500000000002"/>
        <n v="850.1200000000001"/>
        <n v="1153.47"/>
        <n v="797.7"/>
        <n v="1494.13"/>
        <n v="1696.16"/>
        <n v="1019.73"/>
        <n v="1102.4"/>
        <n v="367.40999999999997"/>
        <n v="344.71000000000004"/>
        <n v="1758.8300000000002"/>
        <n v="625.9000000000001"/>
        <n v="1131.3400000000001"/>
        <n v="686.61"/>
        <n v="1037.5600000000002"/>
        <n v="1482.27"/>
        <n v="1184.86"/>
        <n v="1333.08"/>
        <n v="960.3100000000001"/>
        <n v="1115.42"/>
        <n v="1344.0700000000002"/>
        <n v="833.7"/>
        <n v="697.3800000000001"/>
        <n v="1498.81"/>
        <n v="1494.2"/>
        <n v="1311.13"/>
        <n v="1766.0700000000002"/>
        <n v="923.8"/>
        <n v="857.04"/>
        <n v="788.1600000000001"/>
        <n v="520.5"/>
        <n v="930.6799999999998"/>
        <n v="974.81"/>
        <n v="1176.1999999999998"/>
        <n v="843.76"/>
        <n v="930.97"/>
        <n v="1123.23"/>
        <n v="847.8"/>
        <n v="1284.95"/>
        <n v="517.01"/>
        <n v="598.4"/>
        <n v="789.88"/>
        <n v="1541.63"/>
        <n v="108.66"/>
        <n v="1160.87"/>
        <n v="1383.41"/>
        <n v="996.62"/>
        <n v="843.4"/>
        <n v="1488.3"/>
        <n v="1590.1299999999999"/>
        <n v="1634.79"/>
        <n v="371.38"/>
        <n v="917.5799999999999"/>
        <n v="668.61"/>
        <n v="1093.6399999999999"/>
        <n v="520.74"/>
        <n v="871.8699999999999"/>
        <n v="1280.1499999999999"/>
        <n v="995.19"/>
        <n v="818.45"/>
        <n v="1081.98"/>
        <n v="824.62"/>
        <n v="1251.33"/>
        <n v="659.02"/>
        <n v="956.3"/>
        <n v="962.61"/>
        <n v="965.58"/>
        <n v="1068.18"/>
        <n v="1172.75"/>
        <n v="1431.93"/>
        <n v="845.7"/>
        <n v="1191.81"/>
        <n v="1075.64"/>
        <n v="735.59"/>
        <n v="411.23999999999995"/>
        <n v="951.4599999999999"/>
        <n v="1329.2"/>
        <n v="1961.1799999999998"/>
        <n v="1132.03"/>
        <n v="1861.93"/>
        <n v="317.89"/>
        <n v="792.49"/>
        <n v="1316.33"/>
        <n v="444.21999999999997"/>
        <n v="948.8700000000001"/>
        <n v="1764.1100000000001"/>
        <n v="1314.96"/>
        <n v="1091.73"/>
        <n v="889.38"/>
        <n v="1027.63"/>
        <n v="647.44"/>
        <n v="1745.7"/>
        <n v="1324.62"/>
        <n v="877.4"/>
        <n v="1450.4299999999998"/>
        <n v="655.8599999999999"/>
        <n v="881.23"/>
        <n v="383.59999999999997"/>
        <n v="759.27"/>
        <n v="972.55"/>
        <n v="727.97"/>
        <n v="725.4599999999999"/>
        <n v="837.5200000000001"/>
        <n v="754.8000000000001"/>
        <n v="1399.37"/>
        <n v="1084.21"/>
        <n v="1075.68"/>
        <n v="1045.94"/>
        <n v="872.6500000000001"/>
        <n v="1668.56"/>
        <n v="1447.3600000000001"/>
        <n v="1567.81"/>
        <n v="821.25"/>
        <n v="655.8700000000001"/>
        <n v="1101.45"/>
        <n v="1099.03"/>
        <n v="915.0"/>
        <n v="714.74"/>
        <n v="887.6600000000001"/>
        <n v="1199.67"/>
        <n v="1259.6299999999999"/>
        <n v="631.5"/>
        <n v="657.77"/>
        <n v="1255.02"/>
        <n v="1415.61"/>
        <n v="647.3"/>
        <n v="653.2"/>
        <n v="749.8699999999999"/>
        <n v="887.97"/>
        <n v="1148.47"/>
        <n v="952.81"/>
        <n v="1414.95"/>
        <n v="1136.05"/>
        <n v="1675.08"/>
        <n v="419.84000000000003"/>
        <n v="1092.01"/>
        <n v="1479.81"/>
        <n v="1050.75"/>
        <n v="1355.55"/>
        <n v="731.17"/>
        <n v="450.54"/>
        <n v="1170.0700000000002"/>
        <n v="551.9"/>
        <n v="342.03999999999996"/>
        <n v="841.01"/>
        <n v="1306.63"/>
        <n v="406.24"/>
        <n v="1052.15"/>
        <n v="574.79"/>
        <n v="1134.17"/>
        <n v="1124.03"/>
        <n v="803.09"/>
        <n v="1143.78"/>
        <n v="293.65999999999997"/>
        <n v="647.56"/>
        <n v="913.8299999999999"/>
        <n v="1194.02"/>
        <n v="1097.3"/>
        <n v="1357.65"/>
        <n v="578.7"/>
        <n v="1101.59"/>
        <n v="973.89"/>
        <n v="482.85"/>
        <n v="999.23"/>
        <n v="1041.0900000000001"/>
        <n v="1281.25"/>
        <n v="1148.57"/>
        <n v="740.38"/>
        <n v="789.79"/>
        <n v="978.3800000000001"/>
        <n v="985.3599999999999"/>
        <n v="885.07"/>
        <n v="904.62"/>
        <n v="1114.75"/>
        <n v="1610.16"/>
        <n v="429.67999999999995"/>
        <n v="1049.53"/>
        <n v="867.38"/>
        <n v="975.9"/>
        <n v="1233.8000000000002"/>
        <n v="921.97"/>
        <n v="1643.54"/>
        <n v="726.09"/>
        <n v="779.53"/>
        <n v="421.94"/>
        <n v="959.97"/>
        <n v="892.8499999999999"/>
        <n v="977.79"/>
        <n v="1322.91"/>
        <n v="1687.04"/>
        <n v="1316.8600000000001"/>
        <n v="689.6999999999999"/>
        <n v="743.3800000000001"/>
        <n v="1315.22"/>
        <n v="488.34"/>
        <n v="1070.46"/>
        <n v="1087.03"/>
        <n v="816.24"/>
        <n v="1020.58"/>
        <n v="1020.13"/>
        <n v="902.1700000000001"/>
        <n v="1220.47"/>
        <n v="732.45"/>
        <n v="1219.21"/>
        <n v="772.7300000000001"/>
        <n v="986.8500000000001"/>
        <n v="716.07"/>
        <n v="1553.7"/>
        <n v="1350.24"/>
        <n v="1296.78"/>
        <n v="1389.8799999999999"/>
        <n v="992.3199999999999"/>
        <n v="1709.42"/>
        <n v="314.33000000000004"/>
        <n v="1596.1499999999999"/>
        <n v="1030.6100000000001"/>
        <n v="1679.93"/>
        <n v="1326.91"/>
        <n v="1759.43"/>
        <n v="490.31"/>
        <n v="1181.8500000000001"/>
        <n v="1329.1699999999998"/>
        <n v="806.09"/>
        <n v="762.21"/>
        <n v="779.0999999999999"/>
        <n v="1179.16"/>
        <n v="425.15999999999997"/>
        <n v="1080.71"/>
        <n v="254.37"/>
        <n v="1147.8300000000002"/>
        <n v="1017.64"/>
        <n v="1167.93"/>
        <n v="604.6899999999999"/>
        <n v="744.4100000000001"/>
        <n v="948.3"/>
        <n v="939.99"/>
        <n v="603.78"/>
        <n v="775.28"/>
        <n v="1137.1399999999999"/>
        <n v="937.14"/>
        <n v="1305.41"/>
        <n v="920.38"/>
        <n v="1439.96"/>
        <n v="1174.3"/>
        <n v="1069.72"/>
        <n v="1411.93"/>
        <n v="1104.32"/>
        <n v="1117.62"/>
        <n v="934.96"/>
        <n v="1535.46"/>
        <n v="1056.46"/>
        <n v="1026.42"/>
        <n v="1278.2"/>
        <n v="1761.94"/>
        <n v="1426.3799999999999"/>
        <n v="766.56"/>
        <n v="478.94"/>
        <n v="1730.23"/>
        <n v="384.65999999999997"/>
        <n v="1908.74"/>
        <n v="1123.6499999999999"/>
        <n v="1059.76"/>
        <n v="1150.13"/>
        <n v="1247.69"/>
        <n v="1248.74"/>
        <n v="1133.21"/>
        <n v="965.3499999999999"/>
        <n v="1073.29"/>
        <n v="1171.77"/>
        <n v="771.93"/>
        <n v="1000.02"/>
        <n v="1034.79"/>
        <n v="1330.22"/>
        <n v="1008.88"/>
        <n v="1489.57"/>
        <n v="1570.13"/>
        <n v="1250.65"/>
        <n v="1657.98"/>
        <n v="618.02"/>
        <n v="1005.5799999999999"/>
        <n v="1272.91"/>
        <n v="1446.43"/>
        <n v="1214.55"/>
        <n v="1070.77"/>
        <n v="1098.31"/>
        <n v="1020.8000000000001"/>
        <n v="570.7"/>
        <n v="700.75"/>
        <n v="876.1600000000001"/>
        <n v="1193.05"/>
        <n v="1064.91"/>
        <n v="687.35"/>
        <n v="1655.19"/>
        <n v="725.64"/>
        <n v="744.4200000000001"/>
        <n v="1404.57"/>
        <n v="1048.53"/>
        <n v="1205.6399999999999"/>
        <n v="1032.34"/>
        <n v="450.85"/>
        <n v="873.1500000000001"/>
        <n v="1038.6200000000001"/>
        <n v="1134.7"/>
        <n v="350.38"/>
        <n v="1202.44"/>
        <n v="1417.67"/>
        <n v="909.1299999999999"/>
        <n v="1258.45"/>
        <n v="349.67"/>
        <n v="1160.01"/>
        <n v="804.4"/>
        <n v="842.0999999999999"/>
        <n v="126.03"/>
        <n v="547.77"/>
        <n v="157.25"/>
        <n v="381.36"/>
        <n v="894.8599999999999"/>
        <n v="1275.48"/>
        <n v="1423.1799999999998"/>
        <n v="1516.32"/>
        <n v="1456.66"/>
        <n v="1230.2600000000002"/>
        <n v="661.28"/>
        <n v="802.42"/>
        <n v="984.0"/>
        <n v="852.6800000000001"/>
        <n v="1131.92"/>
        <n v="632.74"/>
        <n v="747.11"/>
        <n v="1394.8"/>
        <n v="1321.35"/>
        <n v="1090.9"/>
        <n v="557.31"/>
        <n v="1431.6600000000003"/>
        <n v="502.62"/>
        <n v="1356.51"/>
        <n v="775.5600000000001"/>
        <n v="1109.47"/>
      </sharedItems>
    </cacheField>
    <cacheField name=" actual budget" numFmtId="0">
      <sharedItems containsSemiMixedTypes="0" containsString="0" containsNumber="1">
        <n v="975.12"/>
        <n v="1110.08"/>
        <n v="425.8"/>
        <n v="693.49"/>
        <n v="658.83"/>
        <n v="698.38"/>
        <n v="1244.5900000000001"/>
        <n v="699.3699999999999"/>
        <n v="981.03"/>
        <n v="468.67999999999995"/>
        <n v="981.17"/>
        <n v="1717.7700000000002"/>
        <n v="1282.42"/>
        <n v="772.38"/>
        <n v="503.40999999999997"/>
        <n v="1415.99"/>
        <n v="1301.6799999999998"/>
        <n v="247.73999999999998"/>
        <n v="658.12"/>
        <n v="903.8499999999999"/>
        <n v="544.36"/>
        <n v="484.32"/>
        <n v="1489.7900000000002"/>
        <n v="1245.34"/>
        <n v="1055.83"/>
        <n v="1065.0700000000002"/>
        <n v="1090.55"/>
        <n v="1110.06"/>
        <n v="985.3499999999999"/>
        <n v="674.36"/>
        <n v="1038.42"/>
        <n v="872.71"/>
        <n v="1212.66"/>
        <n v="1288.62"/>
        <n v="1527.8600000000001"/>
        <n v="1248.3"/>
        <n v="623.0"/>
        <n v="876.93"/>
        <n v="1633.17"/>
        <n v="1010.1500000000001"/>
        <n v="1283.54"/>
        <n v="1110.62"/>
        <n v="866.76"/>
        <n v="342.76"/>
        <n v="634.38"/>
        <n v="969.9199999999998"/>
        <n v="1440.5300000000002"/>
        <n v="1497.25"/>
        <n v="853.23"/>
        <n v="1533.04"/>
        <n v="1467.17"/>
        <n v="777.97"/>
        <n v="1225.34"/>
        <n v="435.59000000000003"/>
        <n v="1140.8500000000001"/>
        <n v="487.35"/>
        <n v="860.67"/>
        <n v="573.6999999999999"/>
        <n v="1148.1599999999999"/>
        <n v="989.58"/>
        <n v="674.89"/>
        <n v="1630.45"/>
        <n v="622.84"/>
        <n v="1117.72"/>
        <n v="1180.57"/>
        <n v="1337.32"/>
        <n v="390.56"/>
        <n v="923.1400000000001"/>
        <n v="1265.0900000000001"/>
        <n v="323.02"/>
        <n v="1007.2299999999999"/>
        <n v="1154.99"/>
        <n v="623.42"/>
        <n v="934.6500000000001"/>
        <n v="1151.8"/>
        <n v="514.94"/>
        <n v="1290.6000000000001"/>
        <n v="813.6800000000001"/>
        <n v="1136.77"/>
        <n v="1377.99"/>
        <n v="1372.7600000000002"/>
        <n v="946.42"/>
        <n v="1626.6"/>
        <n v="983.1400000000001"/>
        <n v="955.5999999999999"/>
        <n v="1446.76"/>
        <n v="899.89"/>
        <n v="527.3199999999999"/>
        <n v="523.16"/>
        <n v="630.66"/>
        <n v="918.0899999999999"/>
        <n v="544.57"/>
        <n v="750.6800000000001"/>
        <n v="518.9200000000001"/>
        <n v="1188.78"/>
        <n v="556.4"/>
        <n v="537.9599999999999"/>
        <n v="1069.05"/>
        <n v="1001.77"/>
        <n v="804.1700000000001"/>
        <n v="1107.69"/>
        <n v="452.17"/>
        <n v="1310.37"/>
        <n v="1191.72"/>
        <n v="869.0199999999999"/>
        <n v="761.64"/>
        <n v="1077.82"/>
        <n v="857.36"/>
        <n v="913.41"/>
        <n v="768.08"/>
        <n v="1263.86"/>
        <n v="611.75"/>
        <n v="954.63"/>
        <n v="1221.04"/>
        <n v="1198.3899999999999"/>
        <n v="1521.58"/>
        <n v="1216.88"/>
        <n v="729.03"/>
        <n v="1035.36"/>
        <n v="958.0799999999999"/>
        <n v="1127.38"/>
        <n v="1272.53"/>
        <n v="236.76"/>
        <n v="700.51"/>
        <n v="951.07"/>
        <n v="1223.0400000000002"/>
        <n v="1086.5"/>
        <n v="442.27000000000004"/>
        <n v="912.33"/>
        <n v="994.0500000000001"/>
        <n v="902.3199999999999"/>
        <n v="463.15000000000003"/>
        <n v="1115.52"/>
        <n v="848.39"/>
        <n v="1651.1"/>
        <n v="626.4899999999999"/>
        <n v="604.24"/>
        <n v="1140.57"/>
        <n v="1297.47"/>
        <n v="719.2600000000001"/>
        <n v="1255.5299999999997"/>
        <n v="793.95"/>
        <n v="764.32"/>
        <n v="1251.91"/>
        <n v="1029.79"/>
        <n v="1233.72"/>
        <n v="1467.59"/>
        <n v="679.0"/>
        <n v="1095.19"/>
        <n v="824.8399999999999"/>
        <n v="702.64"/>
        <n v="666.0699999999999"/>
        <n v="796.03"/>
        <n v="1567.71"/>
        <n v="651.2"/>
        <n v="540.18"/>
        <n v="777.52"/>
        <n v="1279.99"/>
        <n v="1226.5500000000002"/>
        <n v="1470.32"/>
        <n v="307.37"/>
        <n v="517.12"/>
        <n v="1568.68"/>
        <n v="1497.6200000000001"/>
        <n v="1325.77"/>
        <n v="1280.06"/>
        <n v="510.44"/>
        <n v="667.3499999999999"/>
        <n v="1020.97"/>
        <n v="1085.19"/>
        <n v="897.93"/>
        <n v="733.59"/>
        <n v="1196.77"/>
        <n v="756.94"/>
        <n v="1038.75"/>
        <n v="892.0899999999999"/>
        <n v="1305.0900000000001"/>
        <n v="1305.83"/>
        <n v="1460.17"/>
        <n v="538.33"/>
        <n v="1204.66"/>
        <n v="549.54"/>
        <n v="1642.81"/>
        <n v="1356.35"/>
        <n v="940.27"/>
        <n v="977.74"/>
        <n v="1426.21"/>
        <n v="1391.13"/>
        <n v="809.07"/>
        <n v="662.13"/>
        <n v="1222.74"/>
        <n v="426.39"/>
        <n v="797.3799999999999"/>
        <n v="770.0"/>
        <n v="1498.46"/>
        <n v="929.3"/>
        <n v="1125.1100000000001"/>
        <n v="563.84"/>
        <n v="877.18"/>
        <n v="536.78"/>
        <n v="832.4300000000001"/>
        <n v="589.71"/>
        <n v="1174.5099999999998"/>
        <n v="780.42"/>
        <n v="249.57"/>
        <n v="663.02"/>
        <n v="1157.61"/>
        <n v="796.14"/>
        <n v="898.0"/>
        <n v="1861.44"/>
        <n v="1198.78"/>
        <n v="1190.3"/>
        <n v="1012.0999999999999"/>
        <n v="1037.23"/>
        <n v="1907.57"/>
        <n v="371.85"/>
        <n v="633.53"/>
        <n v="1016.53"/>
        <n v="792.87"/>
        <n v="1582.98"/>
        <n v="1679.96"/>
        <n v="893.45"/>
        <n v="925.26"/>
        <n v="1036.39"/>
        <n v="1093.46"/>
        <n v="869.3199999999999"/>
        <n v="889.64"/>
        <n v="1227.38"/>
        <n v="832.94"/>
        <n v="880.48"/>
        <n v="999.19"/>
        <n v="1061.15"/>
        <n v="937.53"/>
        <n v="1464.99"/>
        <n v="1013.1500000000001"/>
        <n v="1233.8500000000001"/>
        <n v="871.52"/>
        <n v="635.5"/>
        <n v="964.1899999999999"/>
        <n v="1512.0"/>
        <n v="958.5999999999999"/>
        <n v="250.81"/>
        <n v="1296.79"/>
        <n v="1503.62"/>
        <n v="1483.3"/>
        <n v="649.9200000000001"/>
        <n v="1164.1399999999999"/>
        <n v="856.4999999999999"/>
        <n v="761.3900000000001"/>
        <n v="648.1500000000001"/>
        <n v="1028.52"/>
        <n v="961.79"/>
        <n v="673.94"/>
        <n v="955.9200000000001"/>
        <n v="1372.02"/>
        <n v="386.72999999999996"/>
        <n v="1050.06"/>
        <n v="1372.22"/>
        <n v="630.65"/>
        <n v="792.94"/>
        <n v="1726.8400000000001"/>
        <n v="562.55"/>
        <n v="559.01"/>
        <n v="1699.57"/>
        <n v="557.91"/>
        <n v="1494.59"/>
        <n v="976.85"/>
        <n v="546.97"/>
        <n v="280.54"/>
        <n v="1197.65"/>
        <n v="547.79"/>
        <n v="954.46"/>
        <n v="444.34000000000003"/>
        <n v="852.88"/>
        <n v="1158.36"/>
        <n v="1116.05"/>
        <n v="1200.29"/>
        <n v="1070.06"/>
        <n v="1588.75"/>
        <n v="1638.6000000000001"/>
        <n v="858.6800000000001"/>
        <n v="630.24"/>
        <n v="968.76"/>
        <n v="751.22"/>
        <n v="1322.25"/>
        <n v="1452.4899999999998"/>
        <n v="889.29"/>
        <n v="757.3"/>
        <n v="1839.66"/>
        <n v="1522.07"/>
        <n v="1441.44"/>
        <n v="1572.3500000000001"/>
        <n v="1371.62"/>
        <n v="1235.24"/>
        <n v="581.23"/>
        <n v="752.48"/>
        <n v="471.46"/>
        <n v="1154.2800000000002"/>
        <n v="434.99"/>
        <n v="845.69"/>
        <n v="696.51"/>
        <n v="1547.75"/>
        <n v="1014.96"/>
        <n v="1092.36"/>
        <n v="1061.19"/>
        <n v="1185.81"/>
        <n v="1300.15"/>
        <n v="984.53"/>
        <n v="1615.93"/>
        <n v="878.4300000000001"/>
        <n v="1716.1100000000001"/>
        <n v="716.26"/>
        <n v="671.16"/>
        <n v="1372.8600000000001"/>
        <n v="1279.98"/>
        <n v="1138.31"/>
        <n v="1239.84"/>
        <n v="1018.3800000000001"/>
        <n v="820.8199999999999"/>
        <n v="1449.01"/>
        <n v="890.56"/>
        <n v="939.6899999999999"/>
        <n v="914.46"/>
        <n v="1284.05"/>
        <n v="1087.12"/>
        <n v="1503.36"/>
        <n v="1112.15"/>
        <n v="1340.9"/>
        <n v="862.22"/>
        <n v="1102.08"/>
        <n v="828.64"/>
        <n v="936.8800000000001"/>
        <n v="1225.79"/>
        <n v="873.65"/>
        <n v="484.01"/>
        <n v="861.89"/>
        <n v="982.8"/>
        <n v="832.41"/>
        <n v="459.55999999999995"/>
        <n v="1089.73"/>
        <n v="1221.2199999999998"/>
        <n v="1242.73"/>
        <n v="563.18"/>
        <n v="1505.8"/>
        <n v="760.23"/>
        <n v="1703.33"/>
        <n v="1347.46"/>
        <n v="1103.68"/>
        <n v="1536.65"/>
        <n v="1178.72"/>
        <n v="1544.36"/>
        <n v="1136.08"/>
        <n v="610.06"/>
        <n v="1090.73"/>
        <n v="976.6199999999999"/>
        <n v="1777.5500000000002"/>
        <n v="858.28"/>
        <n v="1274.83"/>
        <n v="1004.12"/>
        <n v="1363.8100000000002"/>
        <n v="592.61"/>
        <n v="953.7800000000001"/>
        <n v="1266.65"/>
        <n v="1250.71"/>
        <n v="1430.45"/>
        <n v="1441.34"/>
        <n v="1399.28"/>
        <n v="748.39"/>
        <n v="1426.9399999999998"/>
        <n v="1037.32"/>
        <n v="1646.37"/>
        <n v="809.35"/>
        <n v="1075.62"/>
        <n v="1513.23"/>
        <n v="303.31"/>
        <n v="1124.27"/>
        <n v="489.78"/>
        <n v="924.5200000000001"/>
        <n v="1135.24"/>
        <n v="979.77"/>
        <n v="999.5999999999999"/>
        <n v="976.78"/>
        <n v="1128.35"/>
        <n v="950.6800000000001"/>
        <n v="1074.56"/>
        <n v="1435.81"/>
        <n v="910.53"/>
        <n v="465.47"/>
        <n v="1097.64"/>
        <n v="680.46"/>
        <n v="502.91"/>
        <n v="508.01"/>
        <n v="721.95"/>
        <n v="1195.3600000000001"/>
        <n v="1276.43"/>
        <n v="905.22"/>
        <n v="1489.3400000000001"/>
        <n v="881.3399999999999"/>
        <n v="557.77"/>
        <n v="1403.63"/>
        <n v="1265.29"/>
        <n v="1262.4499999999998"/>
        <n v="1402.77"/>
        <n v="997.6800000000001"/>
        <n v="1005.51"/>
        <n v="1232.18"/>
        <n v="1573.6200000000001"/>
        <n v="1345.56"/>
        <n v="1367.21"/>
        <n v="1144.4499999999998"/>
        <n v="681.51"/>
        <n v="795.52"/>
        <n v="1854.23"/>
        <n v="759.8399999999999"/>
        <n v="1026.73"/>
        <n v="1093.61"/>
        <n v="975.77"/>
        <n v="796.1500000000001"/>
        <n v="1651.79"/>
        <n v="621.77"/>
        <n v="598.62"/>
        <n v="735.51"/>
        <n v="1055.67"/>
        <n v="1285.1"/>
        <n v="1013.61"/>
        <n v="623.12"/>
        <n v="1952.4299999999998"/>
        <n v="1111.6499999999999"/>
        <n v="1304.75"/>
        <n v="1074.0"/>
        <n v="774.58"/>
        <n v="820.25"/>
        <n v="677.0799999999999"/>
        <n v="959.9200000000001"/>
        <n v="1080.58"/>
        <n v="1566.6899999999998"/>
        <n v="1554.19"/>
        <n v="1367.91"/>
        <n v="902.5300000000001"/>
        <n v="1784.23"/>
        <n v="446.65"/>
        <n v="689.24"/>
        <n v="824.25"/>
        <n v="873.93"/>
        <n v="967.44"/>
        <n v="1277.23"/>
        <n v="1348.92"/>
        <n v="1258.9"/>
        <n v="1389.3500000000001"/>
        <n v="686.23"/>
        <n v="1040.6599999999999"/>
        <n v="1034.42"/>
        <n v="1489.12"/>
        <n v="1028.48"/>
        <n v="1317.77"/>
        <n v="729.65"/>
        <n v="1220.85"/>
        <n v="1150.79"/>
        <n v="1555.64"/>
        <n v="402.41999999999996"/>
        <n v="1193.92"/>
        <n v="889.82"/>
        <n v="564.7800000000001"/>
        <n v="712.99"/>
        <n v="1292.1599999999999"/>
        <n v="761.63"/>
        <n v="1060.64"/>
        <n v="719.0400000000001"/>
        <n v="758.6500000000001"/>
        <n v="1200.71"/>
        <n v="723.6400000000001"/>
        <n v="1001.65"/>
        <n v="776.8"/>
        <n v="1421.6699999999998"/>
        <n v="1620.87"/>
        <n v="970.4"/>
        <n v="1189.26"/>
        <n v="487.30999999999995"/>
        <n v="807.19"/>
        <n v="1492.81"/>
        <n v="864.28"/>
        <n v="1099.1"/>
        <n v="893.37"/>
        <n v="1133.76"/>
        <n v="101.07000000000001"/>
        <n v="1974.33"/>
        <n v="1172.87"/>
        <n v="977.5600000000001"/>
        <n v="1390.99"/>
        <n v="708.96"/>
        <n v="1285.7"/>
        <n v="1579.5300000000002"/>
        <n v="725.66"/>
        <n v="1136.0500000000002"/>
        <n v="1651.17"/>
        <n v="606.9"/>
        <n v="777.31"/>
        <n v="927.35"/>
        <n v="1312.7399999999998"/>
        <n v="1279.79"/>
        <n v="897.26"/>
        <n v="1004.5300000000001"/>
        <n v="1419.01"/>
        <n v="1145.22"/>
        <n v="1119.4099999999999"/>
        <n v="659.04"/>
        <n v="1108.02"/>
        <n v="1276.75"/>
        <n v="1302.9899999999998"/>
        <n v="1367.0"/>
        <n v="802.8499999999999"/>
        <n v="365.26"/>
        <n v="700.3199999999999"/>
        <n v="1436.1799999999998"/>
        <n v="646.14"/>
        <n v="709.6300000000001"/>
        <n v="802.7299999999999"/>
        <n v="1336.48"/>
        <n v="438.08"/>
        <n v="672.23"/>
        <n v="844.19"/>
        <n v="1009.6499999999999"/>
        <n v="997.3399999999999"/>
        <n v="1227.02"/>
        <n v="1035.68"/>
        <n v="1528.17"/>
        <n v="1271.35"/>
        <n v="1187.3899999999999"/>
        <n v="1306.37"/>
        <n v="1168.1399999999999"/>
        <n v="1009.6400000000001"/>
        <n v="1002.48"/>
        <n v="1468.1499999999999"/>
        <n v="1120.78"/>
        <n v="774.99"/>
        <n v="955.73"/>
        <n v="771.98"/>
        <n v="787.54"/>
        <n v="1040.1000000000001"/>
        <n v="1242.41"/>
        <n v="944.29"/>
        <n v="1106.26"/>
        <n v="1271.8500000000001"/>
        <n v="1202.1599999999999"/>
        <n v="513.52"/>
        <n v="826.63"/>
        <n v="732.24"/>
        <n v="416.74"/>
        <n v="853.75"/>
        <n v="768.0"/>
        <n v="689.2"/>
        <n v="334.79"/>
        <n v="1288.75"/>
        <n v="1182.21"/>
        <n v="573.72"/>
        <n v="780.9899999999999"/>
        <n v="1448.93"/>
        <n v="916.11"/>
        <n v="588.34"/>
        <n v="1264.8899999999999"/>
        <n v="1679.4099999999999"/>
        <n v="756.29"/>
        <n v="1217.28"/>
        <n v="1148.9099999999999"/>
        <n v="1974.0299999999997"/>
        <n v="952.5"/>
        <n v="1114.48"/>
        <n v="1159.49"/>
        <n v="653.38"/>
        <n v="1077.96"/>
        <n v="1384.97"/>
        <n v="1054.65"/>
        <n v="870.79"/>
        <n v="1143.9499999999998"/>
        <n v="1245.58"/>
        <n v="1002.9300000000001"/>
        <n v="707.8499999999999"/>
        <n v="541.52"/>
        <n v="264.87"/>
        <n v="738.75"/>
        <n v="1518.1399999999999"/>
        <n v="750.8"/>
        <n v="1484.47"/>
        <n v="742.95"/>
        <n v="466.34000000000003"/>
        <n v="655.4399999999999"/>
        <n v="1266.89"/>
        <n v="259.18"/>
        <n v="786.1199999999999"/>
        <n v="863.6299999999999"/>
        <n v="1086.99"/>
        <n v="632.67"/>
        <n v="489.15"/>
        <n v="1143.85"/>
        <n v="824.7900000000001"/>
        <n v="931.76"/>
        <n v="641.5"/>
        <n v="804.3"/>
        <n v="635.6700000000001"/>
        <n v="347.32"/>
        <n v="1210.6499999999999"/>
        <n v="1291.72"/>
        <n v="941.9699999999999"/>
        <n v="710.47"/>
        <n v="1008.52"/>
        <n v="1105.5"/>
        <n v="588.4699999999999"/>
        <n v="816.92"/>
        <n v="875.63"/>
        <n v="479.37"/>
        <n v="984.91"/>
        <n v="526.09"/>
        <n v="1309.85"/>
        <n v="999.2800000000001"/>
        <n v="1640.83"/>
        <n v="1074.1200000000001"/>
        <n v="532.03"/>
        <n v="1164.47"/>
        <n v="853.19"/>
        <n v="864.86"/>
        <n v="997.17"/>
        <n v="1432.75"/>
        <n v="902.58"/>
        <n v="1229.15"/>
        <n v="926.37"/>
        <n v="279.04999999999995"/>
        <n v="548.39"/>
        <n v="1014.65"/>
        <n v="517.87"/>
        <n v="1413.25"/>
        <n v="824.8499999999999"/>
        <n v="1829.65"/>
        <n v="1373.4499999999998"/>
        <n v="978.19"/>
        <n v="1311.3"/>
        <n v="813.21"/>
        <n v="1636.59"/>
        <n v="1140.0100000000002"/>
        <n v="1343.9899999999998"/>
        <n v="1158.3999999999999"/>
        <n v="1178.54"/>
        <n v="647.67"/>
        <n v="1356.9299999999998"/>
        <n v="792.69"/>
        <n v="988.07"/>
        <n v="948.5999999999999"/>
        <n v="1232.05"/>
        <n v="1037.3700000000001"/>
        <n v="1239.97"/>
        <n v="1573.16"/>
        <n v="760.96"/>
        <n v="1270.01"/>
        <n v="623.41"/>
        <n v="1031.6299999999999"/>
        <n v="1160.12"/>
        <n v="1311.28"/>
        <n v="774.5600000000001"/>
        <n v="728.43"/>
        <n v="1585.83"/>
        <n v="812.8399999999999"/>
        <n v="1085.1200000000001"/>
        <n v="823.8"/>
        <n v="1335.28"/>
        <n v="1709.2"/>
        <n v="998.5999999999999"/>
        <n v="977.5300000000001"/>
        <n v="420.67"/>
        <n v="368.02000000000004"/>
        <n v="2012.1100000000001"/>
        <n v="700.37"/>
        <n v="1172.2600000000002"/>
        <n v="805.34"/>
        <n v="1128.14"/>
        <n v="1363.08"/>
        <n v="1280.8600000000001"/>
        <n v="1197.04"/>
        <n v="984.0799999999999"/>
        <n v="994.76"/>
        <n v="1293.95"/>
        <n v="875.88"/>
        <n v="680.16"/>
        <n v="1543.9099999999999"/>
        <n v="1329.5299999999997"/>
        <n v="1267.5500000000002"/>
        <n v="1802.1699999999998"/>
        <n v="975.79"/>
        <n v="892.9300000000001"/>
        <n v="784.25"/>
        <n v="548.0500000000001"/>
        <n v="867.9200000000001"/>
        <n v="984.5"/>
        <n v="1156.5"/>
        <n v="867.99"/>
        <n v="985.4"/>
        <n v="1182.87"/>
        <n v="879.5000000000001"/>
        <n v="1260.77"/>
        <n v="523.6"/>
        <n v="634.01"/>
        <n v="814.66"/>
        <n v="1440.1000000000001"/>
        <n v="97.91"/>
        <n v="1209.99"/>
        <n v="1460.21"/>
        <n v="994.79"/>
        <n v="809.7599999999999"/>
        <n v="1662.49"/>
        <n v="1789.74"/>
        <n v="1616.4"/>
        <n v="317.54"/>
        <n v="784.9"/>
        <n v="693.89"/>
        <n v="1002.14"/>
        <n v="541.78"/>
        <n v="824.31"/>
        <n v="1414.83"/>
        <n v="1040.53"/>
        <n v="857.6500000000001"/>
        <n v="982.36"/>
        <n v="851.78"/>
        <n v="1205.1899999999998"/>
        <n v="693.66"/>
        <n v="952.62"/>
        <n v="920.38"/>
        <n v="1000.2"/>
        <n v="1177.4"/>
        <n v="1279.27"/>
        <n v="1509.55"/>
        <n v="745.5699999999999"/>
        <n v="1165.45"/>
        <n v="1016.38"/>
        <n v="797.8199999999999"/>
        <n v="459.62"/>
        <n v="884.6300000000001"/>
        <n v="1418.15"/>
        <n v="2008.1499999999999"/>
        <n v="951.7899999999998"/>
        <n v="1621.2200000000003"/>
        <n v="357.38000000000005"/>
        <n v="793.78"/>
        <n v="1460.4699999999998"/>
        <n v="428.78000000000003"/>
        <n v="836.6299999999999"/>
        <n v="1633.72"/>
        <n v="1411.84"/>
        <n v="1057.19"/>
        <n v="895.72"/>
        <n v="1115.93"/>
        <n v="695.7900000000001"/>
        <n v="1477.12"/>
        <n v="1373.82"/>
        <n v="876.9"/>
        <n v="1417.76"/>
        <n v="647.0699999999999"/>
        <n v="742.08"/>
        <n v="372.75"/>
        <n v="690.45"/>
        <n v="1061.53"/>
        <n v="847.2900000000001"/>
        <n v="788.9499999999999"/>
        <n v="889.02"/>
        <n v="843.93"/>
        <n v="1240.35"/>
        <n v="1203.29"/>
        <n v="1039.8700000000001"/>
        <n v="1157.9"/>
        <n v="826.01"/>
        <n v="1783.51"/>
        <n v="1331.8899999999999"/>
        <n v="1609.96"/>
        <n v="798.77"/>
        <n v="665.0699999999999"/>
        <n v="1091.0700000000002"/>
        <n v="1028.68"/>
        <n v="792.4300000000001"/>
        <n v="649.8699999999999"/>
        <n v="931.0699999999999"/>
        <n v="1183.3600000000001"/>
        <n v="1219.32"/>
        <n v="651.8699999999999"/>
        <n v="612.87"/>
        <n v="1199.75"/>
        <n v="1343.8899999999999"/>
        <n v="714.11"/>
        <n v="595.64"/>
        <n v="729.81"/>
        <n v="882.35"/>
        <n v="1099.19"/>
        <n v="927.3299999999999"/>
        <n v="1294.7800000000002"/>
        <n v="1232.8200000000002"/>
        <n v="1750.77"/>
        <n v="437.1"/>
        <n v="968.5"/>
        <n v="1458.6999999999998"/>
        <n v="988.0900000000001"/>
        <n v="1512.32"/>
        <n v="661.91"/>
        <n v="411.3"/>
        <n v="1162.6"/>
        <n v="519.69"/>
        <n v="299.59"/>
        <n v="777.0"/>
        <n v="1212.76"/>
        <n v="386.96000000000004"/>
        <n v="997.53"/>
        <n v="600.87"/>
        <n v="1076.3600000000001"/>
        <n v="1074.86"/>
        <n v="720.4"/>
        <n v="1100.68"/>
        <n v="301.34999999999997"/>
        <n v="662.03"/>
        <n v="881.95"/>
        <n v="1201.1100000000001"/>
        <n v="1250.9"/>
        <n v="1461.5700000000002"/>
        <n v="518.0699999999999"/>
        <n v="1118.85"/>
        <n v="973.1500000000001"/>
        <n v="434.59"/>
        <n v="1152.25"/>
        <n v="962.6099999999999"/>
        <n v="1338.84"/>
        <n v="1020.3500000000001"/>
        <n v="739.9200000000001"/>
        <n v="808.3199999999999"/>
        <n v="906.27"/>
        <n v="1113.56"/>
        <n v="889.6800000000001"/>
        <n v="860.3"/>
        <n v="1008.29"/>
        <n v="1604.17"/>
        <n v="372.86"/>
        <n v="1127.96"/>
        <n v="953.2900000000001"/>
        <n v="970.5100000000001"/>
        <n v="1179.67"/>
        <n v="864.6600000000001"/>
        <n v="1611.32"/>
        <n v="764.1399999999999"/>
        <n v="709.0699999999999"/>
        <n v="411.11999999999995"/>
        <n v="938.3"/>
        <n v="969.0699999999999"/>
        <n v="980.35"/>
        <n v="1364.63"/>
        <n v="1193.95"/>
        <n v="1717.67"/>
        <n v="1405.74"/>
        <n v="666.26"/>
        <n v="672.6700000000001"/>
        <n v="1386.6599999999999"/>
        <n v="457.8"/>
        <n v="1002.58"/>
        <n v="1012.22"/>
        <n v="904.22"/>
        <n v="970.79"/>
        <n v="1046.72"/>
        <n v="1041.03"/>
        <n v="1318.21"/>
        <n v="791.45"/>
        <n v="1248.74"/>
        <n v="773.98"/>
        <n v="1003.5"/>
        <n v="638.28"/>
        <n v="1555.6699999999998"/>
        <n v="1272.67"/>
        <n v="1226.27"/>
        <n v="1255.44"/>
        <n v="891.54"/>
        <n v="1605.89"/>
        <n v="333.41999999999996"/>
        <n v="1645.34"/>
        <n v="1094.4299999999998"/>
        <n v="1673.83"/>
        <n v="1386.45"/>
        <n v="1703.2599999999998"/>
        <n v="433.33000000000004"/>
        <n v="1317.07"/>
        <n v="1388.98"/>
        <n v="875.8299999999999"/>
        <n v="805.04"/>
        <n v="754.1199999999999"/>
        <n v="1315.41"/>
        <n v="470.74"/>
        <n v="1174.17"/>
        <n v="229.69"/>
        <n v="1238.44"/>
        <n v="1127.3500000000001"/>
        <n v="1149.23"/>
        <n v="555.5699999999999"/>
        <n v="679.0300000000001"/>
        <n v="993.77"/>
        <n v="905.4300000000001"/>
        <n v="585.94"/>
        <n v="798.58"/>
        <n v="1116.02"/>
        <n v="915.52"/>
        <n v="1304.1999999999998"/>
        <n v="924.6"/>
        <n v="1363.02"/>
        <n v="1116.21"/>
        <n v="1120.96"/>
        <n v="1339.73"/>
        <n v="949.38"/>
        <n v="1040.28"/>
        <n v="918.87"/>
        <n v="1621.37"/>
        <n v="1207.99"/>
        <n v="1014.52"/>
        <n v="1147.4"/>
        <n v="1820.48"/>
        <n v="1415.3899999999999"/>
        <n v="500.33000000000004"/>
        <n v="1730.22"/>
        <n v="399.14"/>
        <n v="2007.77"/>
        <n v="1020.24"/>
        <n v="969.51"/>
        <n v="1216.75"/>
        <n v="1291.51"/>
        <n v="1284.58"/>
        <n v="1188.07"/>
        <n v="986.65"/>
        <n v="1097.44"/>
        <n v="1159.42"/>
        <n v="709.2"/>
        <n v="1125.85"/>
        <n v="1112.29"/>
        <n v="1206.95"/>
        <n v="914.28"/>
        <n v="1537.77"/>
        <n v="1639.0"/>
        <n v="1272.3600000000001"/>
        <n v="1568.01"/>
        <n v="534.47"/>
        <n v="1316.79"/>
        <n v="1099.72"/>
        <n v="1180.66"/>
        <n v="1566.92"/>
        <n v="1094.11"/>
        <n v="1021.29"/>
        <n v="1011.0699999999999"/>
        <n v="954.21"/>
        <n v="647.47"/>
        <n v="685.88"/>
        <n v="916.95"/>
        <n v="1162.26"/>
        <n v="1191.07"/>
        <n v="767.36"/>
        <n v="1808.97"/>
        <n v="780.53"/>
        <n v="777.6099999999999"/>
        <n v="1473.25"/>
        <n v="1172.6899999999998"/>
        <n v="1092.77"/>
        <n v="1091.0"/>
        <n v="462.69000000000005"/>
        <n v="889.17"/>
        <n v="1048.54"/>
        <n v="1009.59"/>
        <n v="335.68"/>
        <n v="1150.4299999999998"/>
        <n v="1441.26"/>
        <n v="966.02"/>
        <n v="1219.53"/>
        <n v="310.74"/>
        <n v="1074.91"/>
        <n v="738.35"/>
        <n v="845.78"/>
        <n v="128.82"/>
        <n v="571.35"/>
        <n v="152.53"/>
        <n v="425.04"/>
        <n v="871.8399999999999"/>
        <n v="1282.99"/>
        <n v="1533.83"/>
        <n v="1369.4499999999998"/>
        <n v="1545.01"/>
        <n v="1042.93"/>
        <n v="704.76"/>
        <n v="762.9200000000001"/>
        <n v="904.28"/>
        <n v="814.3"/>
        <n v="1193.47"/>
        <n v="628.25"/>
        <n v="696.98"/>
        <n v="1417.3899999999999"/>
        <n v="1445.6699999999998"/>
        <n v="1229.8"/>
        <n v="540.3299999999999"/>
        <n v="1573.92"/>
        <n v="444.90000000000003"/>
        <n v="1351.6499999999999"/>
        <n v="688.75"/>
        <n v="1149.6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udget"/>
  </cacheSource>
  <cacheFields>
    <cacheField name="Date" numFmtId="164">
      <sharedItems containsSemiMixedTypes="0" containsDate="1" containsString="0"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6T00:00:00Z"/>
        <d v="2024-06-17T00:00:00Z"/>
        <d v="2024-06-18T00:00:00Z"/>
        <d v="2024-06-19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4T00:00:00Z"/>
        <d v="2024-08-15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3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7T00:00:00Z"/>
        <d v="202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8T00:00:00Z"/>
        <d v="2025-03-19T00:00:00Z"/>
        <d v="2025-03-20T00:00:00Z"/>
        <d v="2025-03-21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  <d v="2025-04-01T00:00:00Z"/>
        <d v="2025-04-02T00:00:00Z"/>
        <d v="2025-04-03T00:00:00Z"/>
        <d v="2025-04-05T00:00:00Z"/>
        <d v="2025-04-06T00:00:00Z"/>
        <d v="2025-04-07T00:00:00Z"/>
        <d v="2025-04-08T00:00:00Z"/>
        <d v="2025-04-09T00:00:00Z"/>
        <d v="2025-04-10T00:00:00Z"/>
        <d v="2025-04-11T00:00:00Z"/>
        <d v="2025-04-13T00:00:00Z"/>
        <d v="2025-04-15T00:00:00Z"/>
        <d v="2025-04-16T00:00:00Z"/>
        <d v="2025-04-17T00:00:00Z"/>
        <d v="2025-04-18T00:00:00Z"/>
        <d v="2025-04-20T00:00:00Z"/>
        <d v="2025-04-21T00:00:00Z"/>
        <d v="2025-04-22T00:00:00Z"/>
      </sharedItems>
    </cacheField>
    <cacheField name="Month" numFmtId="0">
      <sharedItems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Need Item" numFmtId="0">
      <sharedItems>
        <s v="Bank Fees"/>
        <s v="Gym"/>
        <s v="Car"/>
        <s v="Health"/>
        <s v="Phone"/>
        <s v="Internet"/>
        <s v="Fuel"/>
        <s v="Transport"/>
        <s v="Groceries"/>
        <s v="Rent"/>
        <s v="Maintenance"/>
      </sharedItems>
    </cacheField>
    <cacheField name="Planned Need" numFmtId="0">
      <sharedItems containsSemiMixedTypes="0" containsString="0" containsNumber="1">
        <n v="71.62"/>
        <n v="470.0"/>
        <n v="151.04"/>
        <n v="228.41"/>
        <n v="351.2"/>
        <n v="204.67"/>
        <n v="515.18"/>
        <n v="519.2"/>
        <n v="409.94"/>
        <n v="122.58"/>
        <n v="592.57"/>
        <n v="960.85"/>
        <n v="546.58"/>
        <n v="288.63"/>
        <n v="132.95"/>
        <n v="964.66"/>
        <n v="819.22"/>
        <n v="22.88"/>
        <n v="24.16"/>
        <n v="666.68"/>
        <n v="311.48"/>
        <n v="112.23"/>
        <n v="973.26"/>
        <n v="579.85"/>
        <n v="352.18"/>
        <n v="145.01"/>
        <n v="518.1"/>
        <n v="935.2"/>
        <n v="492.97"/>
        <n v="366.91"/>
        <n v="685.25"/>
        <n v="460.64"/>
        <n v="443.54"/>
        <n v="630.85"/>
        <n v="636.35"/>
        <n v="860.89"/>
        <n v="329.97"/>
        <n v="753.99"/>
        <n v="812.05"/>
        <n v="570.25"/>
        <n v="547.06"/>
        <n v="661.32"/>
        <n v="451.02"/>
        <n v="120.55"/>
        <n v="75.95"/>
        <n v="424.71"/>
        <n v="483.59"/>
        <n v="974.58"/>
        <n v="693.67"/>
        <n v="894.5"/>
        <n v="765.94"/>
        <n v="391.58"/>
        <n v="607.17"/>
        <n v="221.94"/>
        <n v="697.07"/>
        <n v="138.64"/>
        <n v="295.68"/>
        <n v="61.45"/>
        <n v="588.82"/>
        <n v="190.51"/>
        <n v="329.61"/>
        <n v="706.19"/>
        <n v="177.5"/>
        <n v="779.72"/>
        <n v="723.4"/>
        <n v="930.59"/>
        <n v="22.27"/>
        <n v="572.6"/>
        <n v="624.96"/>
        <n v="60.24"/>
        <n v="900.37"/>
        <n v="797.01"/>
        <n v="89.92"/>
        <n v="431.54"/>
        <n v="613.4"/>
        <n v="181.78"/>
        <n v="452.36"/>
        <n v="528.91"/>
        <n v="370.07"/>
        <n v="832.79"/>
        <n v="810.23"/>
        <n v="634.22"/>
        <n v="738.71"/>
        <n v="486.99"/>
        <n v="596.29"/>
        <n v="927.36"/>
        <n v="719.18"/>
        <n v="91.19"/>
        <n v="391.79"/>
        <n v="426.32"/>
        <n v="187.63"/>
        <n v="261.51"/>
        <n v="243.78"/>
        <n v="213.91"/>
        <n v="677.5"/>
        <n v="107.58"/>
        <n v="264.6"/>
        <n v="220.78"/>
        <n v="735.97"/>
        <n v="325.99"/>
        <n v="458.57"/>
        <n v="132.85"/>
        <n v="782.15"/>
        <n v="420.33"/>
        <n v="752.1"/>
        <n v="145.9"/>
        <n v="728.16"/>
        <n v="130.13"/>
        <n v="325.96"/>
        <n v="168.96"/>
        <n v="692.66"/>
        <n v="110.63"/>
        <n v="575.27"/>
        <n v="949.61"/>
        <n v="797.4"/>
        <n v="851.13"/>
        <n v="696.69"/>
        <n v="283.41"/>
        <n v="170.51"/>
        <n v="199.73"/>
        <n v="760.84"/>
        <n v="722.63"/>
        <n v="50.46"/>
        <n v="153.55"/>
        <n v="717.31"/>
        <n v="794.67"/>
        <n v="504.45"/>
        <n v="65.79"/>
        <n v="405.62"/>
        <n v="208.89"/>
        <n v="442.68"/>
        <n v="229.57"/>
        <n v="633.12"/>
        <n v="401.29"/>
        <n v="610.74"/>
        <n v="252.65"/>
        <n v="597.52"/>
        <n v="573.16"/>
        <n v="670.72"/>
        <n v="574.09"/>
        <n v="772.02"/>
        <n v="688.62"/>
        <n v="94.28"/>
        <n v="789.07"/>
        <n v="309.26"/>
        <n v="726.37"/>
        <n v="967.39"/>
        <n v="564.45"/>
        <n v="518.17"/>
        <n v="233.31"/>
        <n v="206.59"/>
        <n v="313.27"/>
        <n v="316.05"/>
        <n v="943.29"/>
        <n v="212.92"/>
        <n v="334.6"/>
        <n v="548.46"/>
        <n v="989.66"/>
        <n v="675.11"/>
        <n v="872.57"/>
        <n v="37.85"/>
        <n v="359.5"/>
        <n v="981.33"/>
        <n v="863.57"/>
        <n v="560.26"/>
        <n v="945.82"/>
        <n v="500.94"/>
        <n v="327.9"/>
        <n v="644.65"/>
        <n v="800.86"/>
        <n v="386.76"/>
        <n v="197.37"/>
        <n v="909.57"/>
        <n v="372.72"/>
        <n v="514.35"/>
        <n v="211.27"/>
        <n v="586.74"/>
        <n v="813.96"/>
        <n v="929.16"/>
        <n v="472.28"/>
        <n v="881.92"/>
        <n v="255.01"/>
        <n v="799.74"/>
        <n v="920.55"/>
        <n v="110.28"/>
        <n v="147.37"/>
        <n v="848.27"/>
        <n v="855.42"/>
        <n v="732.91"/>
        <n v="558.22"/>
        <n v="866.63"/>
        <n v="188.48"/>
        <n v="603.02"/>
        <n v="462.25"/>
        <n v="294.05"/>
        <n v="783.42"/>
        <n v="378.98"/>
        <n v="366.01"/>
        <n v="262.87"/>
        <n v="133.63"/>
        <n v="160.07"/>
        <n v="185.22"/>
        <n v="645.44"/>
        <n v="462.06"/>
        <n v="157.67"/>
        <n v="476.69"/>
        <n v="618.35"/>
        <n v="157.29"/>
        <n v="341.57"/>
        <n v="903.12"/>
        <n v="857.59"/>
        <n v="909.51"/>
        <n v="233.18"/>
        <n v="604.21"/>
        <n v="919.47"/>
        <n v="115.43"/>
        <n v="314.82"/>
        <n v="605.31"/>
        <n v="678.63"/>
        <n v="893.94"/>
        <n v="846.58"/>
        <n v="175.71"/>
        <n v="347.66"/>
        <n v="294.27"/>
        <n v="864.5"/>
        <n v="427.87"/>
        <n v="289.95"/>
        <n v="761.59"/>
        <n v="411.03"/>
        <n v="321.89"/>
        <n v="168.97"/>
        <n v="502.67"/>
        <n v="25.75"/>
        <n v="658.6"/>
        <n v="503.8"/>
        <n v="959.54"/>
        <n v="294.9"/>
        <n v="661.29"/>
        <n v="253.97"/>
        <n v="627.33"/>
        <n v="421.62"/>
        <n v="224.15"/>
        <n v="610.93"/>
        <n v="858.09"/>
        <n v="874.79"/>
        <n v="26.03"/>
        <n v="858.26"/>
        <n v="542.85"/>
        <n v="349.58"/>
        <n v="308.99"/>
        <n v="760.21"/>
        <n v="193.59"/>
        <n v="226.56"/>
        <n v="524.21"/>
        <n v="880.86"/>
        <n v="119.77"/>
        <n v="305.18"/>
        <n v="542.25"/>
        <n v="399.8"/>
        <n v="74.07"/>
        <n v="725.86"/>
        <n v="344.6"/>
        <n v="145.44"/>
        <n v="781.34"/>
        <n v="253.4"/>
        <n v="755.21"/>
        <n v="922.83"/>
        <n v="97.88"/>
        <n v="259.26"/>
        <n v="762.08"/>
        <n v="331.59"/>
        <n v="449.76"/>
        <n v="106.62"/>
        <n v="507.23"/>
        <n v="527.34"/>
        <n v="708.49"/>
        <n v="508.63"/>
        <n v="743.61"/>
        <n v="977.8"/>
        <n v="961.52"/>
        <n v="56.14"/>
        <n v="453.44"/>
        <n v="542.81"/>
        <n v="296.34"/>
        <n v="867.33"/>
        <n v="919.88"/>
        <n v="223.82"/>
        <n v="96.53"/>
        <n v="858.29"/>
        <n v="698.07"/>
        <n v="906.34"/>
        <n v="746.41"/>
        <n v="601.07"/>
        <n v="562.09"/>
        <n v="191.91"/>
        <n v="101.64"/>
        <n v="100.42"/>
        <n v="859.65"/>
        <n v="315.78"/>
        <n v="256.38"/>
        <n v="356.82"/>
        <n v="728.97"/>
        <n v="613.92"/>
        <n v="823.49"/>
        <n v="491.01"/>
        <n v="559.32"/>
        <n v="394.97"/>
        <n v="972.79"/>
        <n v="834.57"/>
        <n v="197.46"/>
        <n v="922.11"/>
        <n v="439.83"/>
        <n v="426.72"/>
        <n v="495.33"/>
        <n v="673.12"/>
        <n v="667.93"/>
        <n v="792.05"/>
        <n v="939.07"/>
        <n v="287.99"/>
        <n v="988.36"/>
        <n v="532.2"/>
        <n v="710.89"/>
        <n v="461.78"/>
        <n v="612.35"/>
        <n v="467.8"/>
        <n v="600.3"/>
        <n v="886.36"/>
        <n v="636.58"/>
        <n v="327.44"/>
        <n v="868.52"/>
        <n v="679.82"/>
        <n v="486.95"/>
        <n v="838.29"/>
        <n v="340.48"/>
        <n v="101.41"/>
        <n v="207.86"/>
        <n v="431.11"/>
        <n v="555.83"/>
        <n v="67.25"/>
        <n v="469.34"/>
        <n v="924.34"/>
        <n v="733.18"/>
        <n v="116.89"/>
        <n v="723.89"/>
        <n v="486.35"/>
        <n v="853.63"/>
        <n v="842.65"/>
        <n v="402.12"/>
        <n v="828.84"/>
        <n v="717.51"/>
        <n v="621.57"/>
        <n v="439.33"/>
        <n v="220.95"/>
        <n v="779.11"/>
        <n v="518.14"/>
        <n v="889.02"/>
        <n v="324.12"/>
        <n v="689.03"/>
        <n v="638.35"/>
        <n v="860.66"/>
        <n v="107.38"/>
        <n v="748.61"/>
        <n v="620.95"/>
        <n v="777.01"/>
        <n v="769.18"/>
        <n v="907.78"/>
        <n v="892.74"/>
        <n v="279.01"/>
        <n v="588.48"/>
        <n v="873.03"/>
        <n v="928.67"/>
        <n v="790.95"/>
        <n v="681.72"/>
        <n v="943.16"/>
        <n v="39.1"/>
        <n v="316.79"/>
        <n v="76.57"/>
        <n v="702.72"/>
        <n v="523.86"/>
        <n v="210.55"/>
        <n v="321.31"/>
        <n v="447.32"/>
        <n v="355.49"/>
        <n v="562.04"/>
        <n v="348.42"/>
        <n v="478.84"/>
        <n v="313.04"/>
        <n v="72.41"/>
        <n v="152.91"/>
        <n v="85.96"/>
        <n v="96.36"/>
        <n v="29.48"/>
        <n v="392.81"/>
        <n v="135.9"/>
        <n v="498.61"/>
        <n v="223.41"/>
        <n v="676.16"/>
        <n v="68.39"/>
        <n v="221.14"/>
        <n v="946.84"/>
        <n v="557.32"/>
        <n v="959.93"/>
        <n v="475.55"/>
        <n v="93.45"/>
        <n v="497.43"/>
        <n v="520.31"/>
        <n v="901.94"/>
        <n v="884.29"/>
        <n v="629.39"/>
        <n v="710.96"/>
        <n v="410.11"/>
        <n v="88.44"/>
        <n v="804.79"/>
        <n v="293.76"/>
        <n v="535.64"/>
        <n v="377.98"/>
        <n v="444.33"/>
        <n v="899.86"/>
        <n v="146.27"/>
        <n v="248.86"/>
        <n v="68.08"/>
        <n v="654.78"/>
        <n v="867.31"/>
        <n v="853.53"/>
        <n v="510.66"/>
        <n v="931.85"/>
        <n v="603.18"/>
        <n v="899.07"/>
        <n v="409.56"/>
        <n v="175.63"/>
        <n v="198.65"/>
        <n v="105.15"/>
        <n v="340.17"/>
        <n v="457.32"/>
        <n v="847.78"/>
        <n v="764.65"/>
        <n v="823.26"/>
        <n v="634.24"/>
        <n v="961.93"/>
        <n v="301.66"/>
        <n v="209.4"/>
        <n v="424.66"/>
        <n v="382.19"/>
        <n v="708.1"/>
        <n v="645.3"/>
        <n v="557.95"/>
        <n v="785.21"/>
        <n v="769.44"/>
        <n v="264.4"/>
        <n v="734.8"/>
        <n v="856.13"/>
        <n v="742.85"/>
        <n v="236.47"/>
        <n v="744.72"/>
        <n v="366.62"/>
        <n v="752.14"/>
        <n v="715.68"/>
        <n v="948.66"/>
        <n v="53.75"/>
        <n v="858.69"/>
        <n v="597.4"/>
        <n v="250.2"/>
        <n v="575.39"/>
        <n v="863.73"/>
        <n v="493.71"/>
        <n v="406.59"/>
        <n v="269.6"/>
        <n v="341.8"/>
        <n v="65.82"/>
        <n v="492.68"/>
        <n v="97.1"/>
        <n v="997.78"/>
        <n v="755.89"/>
        <n v="340.08"/>
        <n v="542.71"/>
        <n v="62.6"/>
        <n v="446.11"/>
        <n v="917.12"/>
        <n v="233.87"/>
        <n v="169.08"/>
        <n v="420.0"/>
        <n v="405.16"/>
        <n v="41.81"/>
        <n v="939.17"/>
        <n v="562.63"/>
        <n v="267.49"/>
        <n v="773.83"/>
        <n v="200.6"/>
        <n v="953.13"/>
        <n v="865.0"/>
        <n v="616.22"/>
        <n v="294.29"/>
        <n v="842.59"/>
        <n v="174.43"/>
        <n v="416.63"/>
        <n v="339.07"/>
        <n v="578.06"/>
        <n v="615.47"/>
        <n v="518.89"/>
        <n v="475.76"/>
        <n v="438.01"/>
        <n v="336.1"/>
        <n v="464.87"/>
        <n v="428.62"/>
        <n v="129.91"/>
        <n v="766.62"/>
        <n v="459.11"/>
        <n v="831.44"/>
        <n v="217.49"/>
        <n v="162.29"/>
        <n v="47.25"/>
        <n v="914.5"/>
        <n v="28.11"/>
        <n v="32.26"/>
        <n v="140.97"/>
        <n v="674.29"/>
        <n v="22.94"/>
        <n v="42.71"/>
        <n v="654.31"/>
        <n v="529.93"/>
        <n v="735.65"/>
        <n v="480.64"/>
        <n v="614.52"/>
        <n v="586.83"/>
        <n v="544.51"/>
        <n v="976.72"/>
        <n v="637.07"/>
        <n v="910.48"/>
        <n v="436.42"/>
        <n v="627.19"/>
        <n v="730.55"/>
        <n v="861.98"/>
        <n v="265.57"/>
        <n v="588.29"/>
        <n v="577.93"/>
        <n v="677.26"/>
        <n v="588.63"/>
        <n v="787.99"/>
        <n v="618.97"/>
        <n v="703.45"/>
        <n v="901.65"/>
        <n v="889.83"/>
        <n v="27.74"/>
        <n v="532.66"/>
        <n v="32.42"/>
        <n v="139.06"/>
        <n v="674.02"/>
        <n v="413.63"/>
        <n v="265.74"/>
        <n v="163.31"/>
        <n v="770.52"/>
        <n v="403.45"/>
        <n v="35.67"/>
        <n v="249.08"/>
        <n v="525.95"/>
        <n v="550.6"/>
        <n v="133.87"/>
        <n v="739.61"/>
        <n v="750.08"/>
        <n v="317.29"/>
        <n v="474.92"/>
        <n v="624.34"/>
        <n v="517.54"/>
        <n v="317.39"/>
        <n v="876.17"/>
        <n v="192.25"/>
        <n v="280.76"/>
        <n v="814.01"/>
        <n v="400.52"/>
        <n v="285.93"/>
        <n v="718.45"/>
        <n v="726.92"/>
        <n v="123.93"/>
        <n v="607.36"/>
        <n v="314.77"/>
        <n v="161.45"/>
        <n v="280.85"/>
        <n v="923.24"/>
        <n v="52.71"/>
        <n v="713.44"/>
        <n v="484.17"/>
        <n v="141.28"/>
        <n v="253.32"/>
        <n v="776.58"/>
        <n v="21.89"/>
        <n v="700.46"/>
        <n v="297.84"/>
        <n v="978.14"/>
        <n v="169.52"/>
        <n v="98.31"/>
        <n v="605.33"/>
        <n v="435.76"/>
        <n v="422.51"/>
        <n v="380.55"/>
        <n v="343.71"/>
        <n v="366.66"/>
        <n v="199.35"/>
        <n v="175.38"/>
        <n v="736.37"/>
        <n v="756.69"/>
        <n v="637.81"/>
        <n v="340.76"/>
        <n v="246.96"/>
        <n v="914.71"/>
        <n v="471.44"/>
        <n v="344.53"/>
        <n v="627.86"/>
        <n v="22.14"/>
        <n v="604.79"/>
        <n v="100.49"/>
        <n v="833.12"/>
        <n v="474.03"/>
        <n v="957.83"/>
        <n v="625.96"/>
        <n v="227.45"/>
        <n v="760.36"/>
        <n v="286.09"/>
        <n v="478.64"/>
        <n v="441.92"/>
        <n v="703.25"/>
        <n v="169.8"/>
        <n v="874.62"/>
        <n v="651.2"/>
        <n v="115.29"/>
        <n v="222.62"/>
        <n v="522.71"/>
        <n v="253.27"/>
        <n v="917.36"/>
        <n v="557.53"/>
        <n v="844.56"/>
        <n v="787.08"/>
        <n v="417.31"/>
        <n v="510.69"/>
        <n v="411.82"/>
        <n v="883.74"/>
        <n v="525.12"/>
        <n v="763.31"/>
        <n v="325.37"/>
        <n v="681.0"/>
        <n v="332.91"/>
        <n v="418.89"/>
        <n v="156.57"/>
        <n v="64.32"/>
        <n v="898.28"/>
        <n v="163.78"/>
        <n v="865.77"/>
        <n v="477.68"/>
        <n v="595.59"/>
        <n v="808.08"/>
        <n v="408.17"/>
        <n v="318.04"/>
        <n v="634.39"/>
        <n v="315.14"/>
        <n v="397.84"/>
        <n v="163.45"/>
        <n v="888.09"/>
        <n v="982.55"/>
        <n v="144.65"/>
        <n v="942.61"/>
        <n v="905.56"/>
        <n v="261.85"/>
        <n v="683.1"/>
        <n v="29.86"/>
        <n v="249.78"/>
        <n v="987.68"/>
        <n v="271.86"/>
        <n v="511.79"/>
        <n v="578.09"/>
        <n v="317.79"/>
        <n v="972.95"/>
        <n v="526.86"/>
        <n v="952.69"/>
        <n v="418.22"/>
        <n v="238.48"/>
        <n v="500.11"/>
        <n v="380.21"/>
        <n v="603.34"/>
        <n v="566.99"/>
        <n v="767.74"/>
        <n v="684.96"/>
        <n v="895.08"/>
        <n v="392.34"/>
        <n v="652.67"/>
        <n v="293.12"/>
        <n v="417.92"/>
        <n v="230.26"/>
        <n v="32.15"/>
        <n v="342.15"/>
        <n v="668.12"/>
        <n v="613.76"/>
        <n v="816.36"/>
        <n v="516.82"/>
        <n v="818.66"/>
        <n v="90.27"/>
        <n v="273.79"/>
        <n v="229.12"/>
        <n v="804.49"/>
        <n v="38.6"/>
        <n v="732.37"/>
        <n v="999.32"/>
        <n v="615.34"/>
        <n v="256.0"/>
        <n v="730.38"/>
        <n v="710.56"/>
        <n v="810.81"/>
        <n v="207.07"/>
        <n v="160.5"/>
        <n v="112.1"/>
        <n v="929.89"/>
        <n v="458.79"/>
        <n v="246.22"/>
        <n v="648.56"/>
        <n v="350.37"/>
        <n v="209.35"/>
        <n v="685.56"/>
        <n v="474.55"/>
        <n v="731.65"/>
        <n v="96.22"/>
        <n v="629.17"/>
        <n v="470.77"/>
        <n v="291.71"/>
        <n v="709.34"/>
        <n v="512.56"/>
        <n v="943.08"/>
        <n v="89.71"/>
        <n v="391.88"/>
        <n v="558.58"/>
        <n v="535.29"/>
        <n v="74.91"/>
        <n v="707.93"/>
        <n v="576.6"/>
        <n v="970.55"/>
        <n v="738.59"/>
        <n v="993.2"/>
        <n v="276.52"/>
        <n v="81.73"/>
        <n v="660.88"/>
        <n v="206.48"/>
        <n v="568.34"/>
        <n v="869.07"/>
        <n v="744.49"/>
        <n v="303.07"/>
        <n v="259.76"/>
        <n v="411.19"/>
        <n v="389.32"/>
        <n v="929.33"/>
        <n v="698.46"/>
        <n v="141.01"/>
        <n v="899.62"/>
        <n v="214.95"/>
        <n v="743.51"/>
        <n v="294.03"/>
        <n v="188.28"/>
        <n v="811.18"/>
        <n v="593.0"/>
        <n v="224.32"/>
        <n v="397.41"/>
        <n v="568.52"/>
        <n v="936.71"/>
        <n v="868.5"/>
        <n v="340.32"/>
        <n v="536.58"/>
        <n v="795.86"/>
        <n v="480.89"/>
        <n v="873.59"/>
        <n v="499.89"/>
        <n v="264.31"/>
        <n v="571.69"/>
        <n v="900.1"/>
        <n v="103.1"/>
        <n v="108.69"/>
        <n v="494.85"/>
        <n v="812.15"/>
        <n v="679.3"/>
        <n v="236.64"/>
        <n v="224.68"/>
        <n v="459.66"/>
        <n v="629.04"/>
        <n v="44.97"/>
        <n v="121.01"/>
        <n v="67.41"/>
        <n v="342.16"/>
        <n v="708.3"/>
        <n v="269.75"/>
        <n v="856.32"/>
        <n v="351.09"/>
        <n v="955.37"/>
        <n v="119.25"/>
        <n v="584.41"/>
        <n v="593.4"/>
        <n v="666.11"/>
        <n v="731.41"/>
        <n v="368.61"/>
        <n v="90.62"/>
        <n v="630.7"/>
        <n v="379.02"/>
        <n v="323.43"/>
        <n v="371.98"/>
        <n v="709.81"/>
        <n v="219.04"/>
        <n v="545.69"/>
        <n v="461.52"/>
        <n v="730.01"/>
        <n v="437.41"/>
        <n v="319.68"/>
        <n v="350.24"/>
        <n v="59.11"/>
        <n v="414.37"/>
        <n v="655.9"/>
        <n v="585.92"/>
        <n v="769.17"/>
        <n v="616.92"/>
        <n v="273.69"/>
        <n v="661.27"/>
        <n v="465.76"/>
        <n v="116.53"/>
        <n v="506.67"/>
        <n v="408.52"/>
        <n v="837.83"/>
        <n v="375.97"/>
        <n v="112.52"/>
        <n v="205.02"/>
        <n v="536.45"/>
        <n v="788.14"/>
        <n v="497.91"/>
        <n v="482.48"/>
        <n v="512.67"/>
        <n v="792.19"/>
        <n v="152.44"/>
        <n v="567.64"/>
        <n v="261.61"/>
        <n v="114.07"/>
        <n v="434.16"/>
        <n v="366.0"/>
        <n v="782.47"/>
        <n v="301.95"/>
        <n v="375.08"/>
        <n v="172.02"/>
        <n v="850.59"/>
        <n v="783.56"/>
        <n v="637.27"/>
        <n v="764.22"/>
        <n v="752.48"/>
        <n v="897.77"/>
        <n v="827.08"/>
        <n v="151.92"/>
        <n v="390.16"/>
        <n v="497.85"/>
        <n v="82.52"/>
        <n v="261.19"/>
        <n v="274.83"/>
        <n v="214.03"/>
        <n v="347.57"/>
        <n v="382.47"/>
        <n v="244.47"/>
        <n v="494.72"/>
        <n v="295.12"/>
        <n v="282.32"/>
        <n v="351.86"/>
        <n v="269.92"/>
        <n v="611.6"/>
        <n v="800.27"/>
        <n v="777.78"/>
        <n v="657.09"/>
        <n v="689.39"/>
        <n v="65.6"/>
        <n v="841.96"/>
        <n v="80.9"/>
        <n v="985.77"/>
        <n v="575.49"/>
        <n v="977.56"/>
        <n v="727.62"/>
        <n v="932.56"/>
        <n v="216.77"/>
        <n v="854.26"/>
        <n v="798.78"/>
        <n v="53.85"/>
        <n v="539.86"/>
        <n v="141.47"/>
        <n v="637.37"/>
        <n v="178.69"/>
        <n v="458.39"/>
        <n v="25.86"/>
        <n v="888.33"/>
        <n v="999.39"/>
        <n v="337.11"/>
        <n v="366.26"/>
        <n v="112.38"/>
        <n v="223.08"/>
        <n v="196.42"/>
        <n v="170.97"/>
        <n v="454.67"/>
        <n v="291.64"/>
        <n v="609.64"/>
        <n v="537.52"/>
        <n v="749.2"/>
        <n v="497.32"/>
        <n v="560.02"/>
        <n v="721.49"/>
        <n v="555.54"/>
        <n v="448.05"/>
        <n v="727.21"/>
        <n v="976.24"/>
        <n v="727.73"/>
        <n v="298.67"/>
        <n v="744.85"/>
        <n v="804.22"/>
        <n v="753.56"/>
        <n v="179.53"/>
        <n v="334.81"/>
        <n v="964.54"/>
        <n v="37.23"/>
        <n v="991.68"/>
        <n v="759.66"/>
        <n v="435.9"/>
        <n v="817.21"/>
        <n v="398.1"/>
        <n v="457.27"/>
        <n v="869.1"/>
        <n v="233.83"/>
        <n v="522.72"/>
        <n v="474.16"/>
        <n v="356.38"/>
        <n v="144.73"/>
        <n v="255.07"/>
        <n v="936.04"/>
        <n v="442.28"/>
        <n v="803.31"/>
        <n v="965.32"/>
        <n v="674.6"/>
        <n v="871.97"/>
        <n v="484.3"/>
        <n v="789.62"/>
        <n v="573.7"/>
        <n v="915.32"/>
        <n v="793.87"/>
        <n v="750.29"/>
        <n v="704.21"/>
        <n v="791.28"/>
        <n v="696.66"/>
        <n v="105.31"/>
        <n v="293.02"/>
        <n v="550.23"/>
        <n v="667.49"/>
        <n v="488.07"/>
        <n v="199.33"/>
        <n v="908.59"/>
        <n v="280.53"/>
        <n v="241.5"/>
        <n v="921.37"/>
        <n v="775.29"/>
        <n v="905.52"/>
        <n v="396.45"/>
        <n v="317.1"/>
        <n v="216.86"/>
        <n v="524.86"/>
        <n v="668.82"/>
        <n v="182.2"/>
        <n v="322.18"/>
        <n v="697.56"/>
        <n v="312.26"/>
        <n v="697.77"/>
        <n v="256.11"/>
        <n v="638.32"/>
        <n v="481.73"/>
        <n v="438.36"/>
        <n v="99.61"/>
        <n v="98.81"/>
        <n v="93.42"/>
        <n v="105.24"/>
        <n v="408.09"/>
        <n v="741.44"/>
        <n v="585.5"/>
        <n v="768.46"/>
        <n v="885.77"/>
        <n v="701.96"/>
        <n v="438.14"/>
        <n v="257.59"/>
        <n v="549.25"/>
        <n v="237.56"/>
        <n v="405.71"/>
        <n v="352.51"/>
        <n v="308.96"/>
        <n v="849.74"/>
        <n v="934.8"/>
        <n v="473.24"/>
        <n v="151.54"/>
        <n v="830.95"/>
        <n v="196.49"/>
        <n v="664.25"/>
        <n v="418.24"/>
        <n v="636.99"/>
      </sharedItems>
    </cacheField>
    <cacheField name="Actual Need" numFmtId="0">
      <sharedItems containsSemiMixedTypes="0" containsString="0" containsNumber="1">
        <n v="77.1"/>
        <n v="410.41"/>
        <n v="142.69"/>
        <n v="215.34"/>
        <n v="319.32"/>
        <n v="233.65"/>
        <n v="506.83"/>
        <n v="593.89"/>
        <n v="414.51"/>
        <n v="134.59"/>
        <n v="562.5"/>
        <n v="1028.39"/>
        <n v="505.39"/>
        <n v="291.11"/>
        <n v="108.76"/>
        <n v="1128.28"/>
        <n v="902.63"/>
        <n v="20.73"/>
        <n v="27.69"/>
        <n v="583.27"/>
        <n v="256.88"/>
        <n v="131.06"/>
        <n v="1085.66"/>
        <n v="567.29"/>
        <n v="388.87"/>
        <n v="133.81"/>
        <n v="566.56"/>
        <n v="755.13"/>
        <n v="448.63"/>
        <n v="337.6"/>
        <n v="684.22"/>
        <n v="399.16"/>
        <n v="459.9"/>
        <n v="675.94"/>
        <n v="619.2"/>
        <n v="951.68"/>
        <n v="393.76"/>
        <n v="771.06"/>
        <n v="862.88"/>
        <n v="585.58"/>
        <n v="482.51"/>
        <n v="639.52"/>
        <n v="438.24"/>
        <n v="97.87"/>
        <n v="83.78"/>
        <n v="343.69"/>
        <n v="557.74"/>
        <n v="900.75"/>
        <n v="610.5"/>
        <n v="997.47"/>
        <n v="880.79"/>
        <n v="410.3"/>
        <n v="692.78"/>
        <n v="207.61"/>
        <n v="737.0"/>
        <n v="141.77"/>
        <n v="304.37"/>
        <n v="62.35"/>
        <n v="679.66"/>
        <n v="168.83"/>
        <n v="320.69"/>
        <n v="845.65"/>
        <n v="186.65"/>
        <n v="836.46"/>
        <n v="586.71"/>
        <n v="1063.21"/>
        <n v="22.82"/>
        <n v="460.91"/>
        <n v="667.62"/>
        <n v="58.47"/>
        <n v="836.18"/>
        <n v="692.5"/>
        <n v="82.34"/>
        <n v="376.7"/>
        <n v="721.75"/>
        <n v="205.34"/>
        <n v="434.98"/>
        <n v="432.94"/>
        <n v="302.63"/>
        <n v="835.23"/>
        <n v="962.39"/>
        <n v="757.43"/>
        <n v="849.43"/>
        <n v="449.65"/>
        <n v="698.78"/>
        <n v="1037.03"/>
        <n v="740.22"/>
        <n v="82.33"/>
        <n v="396.19"/>
        <n v="407.77"/>
        <n v="221.17"/>
        <n v="294.02"/>
        <n v="282.64"/>
        <n v="182.55"/>
        <n v="640.99"/>
        <n v="93.14"/>
        <n v="220.63"/>
        <n v="228.47"/>
        <n v="700.52"/>
        <n v="309.18"/>
        <n v="429.56"/>
        <n v="119.33"/>
        <n v="907.99"/>
        <n v="474.07"/>
        <n v="631.42"/>
        <n v="144.26"/>
        <n v="642.22"/>
        <n v="123.56"/>
        <n v="301.32"/>
        <n v="180.11"/>
        <n v="810.29"/>
        <n v="106.65"/>
        <n v="670.67"/>
        <n v="911.0"/>
        <n v="709.26"/>
        <n v="996.05"/>
        <n v="797.84"/>
        <n v="322.41"/>
        <n v="202.3"/>
        <n v="223.78"/>
        <n v="749.48"/>
        <n v="598.57"/>
        <n v="45.01"/>
        <n v="138.67"/>
        <n v="798.84"/>
        <n v="727.82"/>
        <n v="589.6"/>
        <n v="67.62"/>
        <n v="375.81"/>
        <n v="242.82"/>
        <n v="422.97"/>
        <n v="199.35"/>
        <n v="556.8"/>
        <n v="360.32"/>
        <n v="704.14"/>
        <n v="285.97"/>
        <n v="482.55"/>
        <n v="671.51"/>
        <n v="580.93"/>
        <n v="460.42"/>
        <n v="668.31"/>
        <n v="623.87"/>
        <n v="111.47"/>
        <n v="939.34"/>
        <n v="260.65"/>
        <n v="754.4"/>
        <n v="918.33"/>
        <n v="577.04"/>
        <n v="502.52"/>
        <n v="255.46"/>
        <n v="237.63"/>
        <n v="304.08"/>
        <n v="331.02"/>
        <n v="924.07"/>
        <n v="241.42"/>
        <n v="331.64"/>
        <n v="483.33"/>
        <n v="838.28"/>
        <n v="598.62"/>
        <n v="986.91"/>
        <n v="33.62"/>
        <n v="359.8"/>
        <n v="1103.7"/>
        <n v="1018.04"/>
        <n v="643.61"/>
        <n v="975.05"/>
        <n v="471.78"/>
        <n v="302.09"/>
        <n v="582.94"/>
        <n v="927.52"/>
        <n v="390.21"/>
        <n v="158.02"/>
        <n v="906.24"/>
        <n v="348.18"/>
        <n v="570.13"/>
        <n v="245.23"/>
        <n v="672.03"/>
        <n v="740.23"/>
        <n v="782.01"/>
        <n v="461.54"/>
        <n v="890.05"/>
        <n v="219.38"/>
        <n v="954.64"/>
        <n v="1081.82"/>
        <n v="105.68"/>
        <n v="150.77"/>
        <n v="870.07"/>
        <n v="947.86"/>
        <n v="649.82"/>
        <n v="588.92"/>
        <n v="884.92"/>
        <n v="151.58"/>
        <n v="663.18"/>
        <n v="518.56"/>
        <n v="287.59"/>
        <n v="833.84"/>
        <n v="344.93"/>
        <n v="315.11"/>
        <n v="269.67"/>
        <n v="115.14"/>
        <n v="78.99"/>
        <n v="180.87"/>
        <n v="173.52"/>
        <n v="681.79"/>
        <n v="536.85"/>
        <n v="142.36"/>
        <n v="507.18"/>
        <n v="535.23"/>
        <n v="141.44"/>
        <n v="345.29"/>
        <n v="1059.75"/>
        <n v="947.08"/>
        <n v="754.99"/>
        <n v="198.22"/>
        <n v="604.1"/>
        <n v="1066.84"/>
        <n v="94.06"/>
        <n v="280.43"/>
        <n v="547.78"/>
        <n v="668.83"/>
        <n v="724.2"/>
        <n v="1012.77"/>
        <n v="166.81"/>
        <n v="336.55"/>
        <n v="312.61"/>
        <n v="944.86"/>
        <n v="444.94"/>
        <n v="242.79"/>
        <n v="899.8"/>
        <n v="345.23"/>
        <n v="301.53"/>
        <n v="142.83"/>
        <n v="476.51"/>
        <n v="23.9"/>
        <n v="685.65"/>
        <n v="500.05"/>
        <n v="915.31"/>
        <n v="339.3"/>
        <n v="574.36"/>
        <n v="298.34"/>
        <n v="631.87"/>
        <n v="462.84"/>
        <n v="724.85"/>
        <n v="1028.67"/>
        <n v="817.06"/>
        <n v="25.57"/>
        <n v="721.23"/>
        <n v="536.55"/>
        <n v="406.87"/>
        <n v="252.33"/>
        <n v="623.12"/>
        <n v="164.49"/>
        <n v="253.17"/>
        <n v="565.94"/>
        <n v="780.87"/>
        <n v="123.13"/>
        <n v="295.87"/>
        <n v="472.48"/>
        <n v="451.34"/>
        <n v="76.09"/>
        <n v="849.02"/>
        <n v="339.83"/>
        <n v="117.0"/>
        <n v="902.42"/>
        <n v="261.14"/>
        <n v="629.68"/>
        <n v="845.71"/>
        <n v="110.74"/>
        <n v="250.29"/>
        <n v="830.4"/>
        <n v="370.6"/>
        <n v="489.09"/>
        <n v="115.11"/>
        <n v="433.79"/>
        <n v="642.23"/>
        <n v="485.66"/>
        <n v="750.25"/>
        <n v="1113.58"/>
        <n v="1049.9"/>
        <n v="66.88"/>
        <n v="493.89"/>
        <n v="464.31"/>
        <n v="251.72"/>
        <n v="737.17"/>
        <n v="962.67"/>
        <n v="188.31"/>
        <n v="95.63"/>
        <n v="967.02"/>
        <n v="754.04"/>
        <n v="833.47"/>
        <n v="874.57"/>
        <n v="707.59"/>
        <n v="587.85"/>
        <n v="180.77"/>
        <n v="85.44"/>
        <n v="80.73"/>
        <n v="866.61"/>
        <n v="345.94"/>
        <n v="277.46"/>
        <n v="384.29"/>
        <n v="762.9"/>
        <n v="602.63"/>
        <n v="765.4"/>
        <n v="565.62"/>
        <n v="640.38"/>
        <n v="434.29"/>
        <n v="789.19"/>
        <n v="960.29"/>
        <n v="225.04"/>
        <n v="812.76"/>
        <n v="465.63"/>
        <n v="368.03"/>
        <n v="457.87"/>
        <n v="721.84"/>
        <n v="731.2"/>
        <n v="817.42"/>
        <n v="791.19"/>
        <n v="326.98"/>
        <n v="925.85"/>
        <n v="625.03"/>
        <n v="598.31"/>
        <n v="371.77"/>
        <n v="627.91"/>
        <n v="440.73"/>
        <n v="638.38"/>
        <n v="873.44"/>
        <n v="682.55"/>
        <n v="334.18"/>
        <n v="980.75"/>
        <n v="549.76"/>
        <n v="572.96"/>
        <n v="692.12"/>
        <n v="394.39"/>
        <n v="107.33"/>
        <n v="222.62"/>
        <n v="350.27"/>
        <n v="470.82"/>
        <n v="56.18"/>
        <n v="526.02"/>
        <n v="791.9"/>
        <n v="692.93"/>
        <n v="122.44"/>
        <n v="848.31"/>
        <n v="465.98"/>
        <n v="984.54"/>
        <n v="967.68"/>
        <n v="377.09"/>
        <n v="912.94"/>
        <n v="770.81"/>
        <n v="737.88"/>
        <n v="409.34"/>
        <n v="223.84"/>
        <n v="732.11"/>
        <n v="503.37"/>
        <n v="912.54"/>
        <n v="280.8"/>
        <n v="631.62"/>
        <n v="663.9"/>
        <n v="894.73"/>
        <n v="127.44"/>
        <n v="677.2"/>
        <n v="615.44"/>
        <n v="737.53"/>
        <n v="662.84"/>
        <n v="990.61"/>
        <n v="1054.57"/>
        <n v="322.0"/>
        <n v="647.92"/>
        <n v="801.02"/>
        <n v="1110.05"/>
        <n v="634.45"/>
        <n v="797.17"/>
        <n v="988.61"/>
        <n v="35.91"/>
        <n v="279.78"/>
        <n v="86.67"/>
        <n v="664.82"/>
        <n v="602.38"/>
        <n v="186.9"/>
        <n v="363.74"/>
        <n v="459.35"/>
        <n v="386.88"/>
        <n v="586.17"/>
        <n v="349.02"/>
        <n v="506.54"/>
        <n v="254.68"/>
        <n v="71.14"/>
        <n v="166.02"/>
        <n v="97.27"/>
        <n v="87.01"/>
        <n v="30.85"/>
        <n v="333.93"/>
        <n v="134.75"/>
        <n v="490.72"/>
        <n v="228.95"/>
        <n v="788.62"/>
        <n v="58.91"/>
        <n v="251.33"/>
        <n v="1082.29"/>
        <n v="588.42"/>
        <n v="1026.36"/>
        <n v="516.64"/>
        <n v="86.89"/>
        <n v="467.43"/>
        <n v="545.72"/>
        <n v="1031.13"/>
        <n v="737.26"/>
        <n v="728.69"/>
        <n v="652.28"/>
        <n v="366.12"/>
        <n v="101.15"/>
        <n v="823.05"/>
        <n v="330.78"/>
        <n v="528.9"/>
        <n v="641.05"/>
        <n v="363.6"/>
        <n v="426.73"/>
        <n v="947.07"/>
        <n v="157.1"/>
        <n v="281.29"/>
        <n v="61.86"/>
        <n v="785.68"/>
        <n v="889.85"/>
        <n v="874.09"/>
        <n v="500.28"/>
        <n v="1018.44"/>
        <n v="548.93"/>
        <n v="934.05"/>
        <n v="364.15"/>
        <n v="204.41"/>
        <n v="160.86"/>
        <n v="121.81"/>
        <n v="279.12"/>
        <n v="455.98"/>
        <n v="924.67"/>
        <n v="840.17"/>
        <n v="800.44"/>
        <n v="689.5"/>
        <n v="932.47"/>
        <n v="277.5"/>
        <n v="225.67"/>
        <n v="349.98"/>
        <n v="403.15"/>
        <n v="739.34"/>
        <n v="551.21"/>
        <n v="808.23"/>
        <n v="808.75"/>
        <n v="245.78"/>
        <n v="632.92"/>
        <n v="878.56"/>
        <n v="709.44"/>
        <n v="248.58"/>
        <n v="693.26"/>
        <n v="341.72"/>
        <n v="756.72"/>
        <n v="824.61"/>
        <n v="926.78"/>
        <n v="59.8"/>
        <n v="697.46"/>
        <n v="587.69"/>
        <n v="250.03"/>
        <n v="561.01"/>
        <n v="786.3"/>
        <n v="419.95"/>
        <n v="464.92"/>
        <n v="228.37"/>
        <n v="436.11"/>
        <n v="388.76"/>
        <n v="54.49"/>
        <n v="499.4"/>
        <n v="98.21"/>
        <n v="908.4"/>
        <n v="791.24"/>
        <n v="315.68"/>
        <n v="470.07"/>
        <n v="51.62"/>
        <n v="437.45"/>
        <n v="1044.05"/>
        <n v="273.45"/>
        <n v="193.27"/>
        <n v="461.44"/>
        <n v="367.4"/>
        <n v="34.92"/>
        <n v="1100.3"/>
        <n v="485.54"/>
        <n v="239.8"/>
        <n v="825.39"/>
        <n v="239.57"/>
        <n v="882.09"/>
        <n v="1015.83"/>
        <n v="543.78"/>
        <n v="291.6"/>
        <n v="999.03"/>
        <n v="163.38"/>
        <n v="344.5"/>
        <n v="326.01"/>
        <n v="626.29"/>
        <n v="492.61"/>
        <n v="500.34"/>
        <n v="461.36"/>
        <n v="481.27"/>
        <n v="396.97"/>
        <n v="543.17"/>
        <n v="377.62"/>
        <n v="150.06"/>
        <n v="767.31"/>
        <n v="454.34"/>
        <n v="759.04"/>
        <n v="198.14"/>
        <n v="150.84"/>
        <n v="54.67"/>
        <n v="1061.61"/>
        <n v="23.76"/>
        <n v="29.5"/>
        <n v="141.99"/>
        <n v="658.33"/>
        <n v="26.65"/>
        <n v="47.49"/>
        <n v="645.26"/>
        <n v="575.39"/>
        <n v="590.36"/>
        <n v="495.93"/>
        <n v="705.44"/>
        <n v="578.99"/>
        <n v="610.34"/>
        <n v="874.37"/>
        <n v="643.13"/>
        <n v="938.0"/>
        <n v="449.9"/>
        <n v="732.76"/>
        <n v="823.54"/>
        <n v="705.09"/>
        <n v="224.47"/>
        <n v="656.14"/>
        <n v="645.7"/>
        <n v="642.39"/>
        <n v="514.83"/>
        <n v="749.73"/>
        <n v="699.77"/>
        <n v="648.66"/>
        <n v="728.0"/>
        <n v="745.74"/>
        <n v="28.95"/>
        <n v="435.22"/>
        <n v="26.62"/>
        <n v="122.32"/>
        <n v="551.79"/>
        <n v="420.01"/>
        <n v="296.49"/>
        <n v="143.3"/>
        <n v="785.91"/>
        <n v="423.98"/>
        <n v="36.28"/>
        <n v="243.99"/>
        <n v="629.64"/>
        <n v="506.38"/>
        <n v="122.25"/>
        <n v="771.95"/>
        <n v="845.43"/>
        <n v="269.98"/>
        <n v="569.75"/>
        <n v="556.4"/>
        <n v="1008.99"/>
        <n v="581.84"/>
        <n v="304.26"/>
        <n v="717.08"/>
        <n v="169.6"/>
        <n v="315.24"/>
        <n v="927.12"/>
        <n v="377.33"/>
        <n v="298.79"/>
        <n v="673.52"/>
        <n v="690.21"/>
        <n v="123.06"/>
        <n v="594.14"/>
        <n v="325.46"/>
        <n v="186.07"/>
        <n v="323.52"/>
        <n v="781.39"/>
        <n v="55.73"/>
        <n v="675.18"/>
        <n v="391.65"/>
        <n v="115.5"/>
        <n v="218.17"/>
        <n v="702.74"/>
        <n v="24.55"/>
        <n v="600.28"/>
        <n v="275.65"/>
        <n v="849.65"/>
        <n v="135.7"/>
        <n v="104.3"/>
        <n v="668.15"/>
        <n v="374.49"/>
        <n v="487.69"/>
        <n v="444.36"/>
        <n v="291.44"/>
        <n v="403.31"/>
        <n v="167.56"/>
        <n v="160.3"/>
        <n v="837.76"/>
        <n v="793.2"/>
        <n v="679.93"/>
        <n v="359.6"/>
        <n v="290.99"/>
        <n v="938.96"/>
        <n v="522.29"/>
        <n v="322.14"/>
        <n v="665.31"/>
        <n v="19.81"/>
        <n v="491.28"/>
        <n v="91.42"/>
        <n v="821.62"/>
        <n v="560.33"/>
        <n v="979.12"/>
        <n v="669.74"/>
        <n v="221.32"/>
        <n v="655.02"/>
        <n v="342.61"/>
        <n v="469.49"/>
        <n v="372.64"/>
        <n v="637.14"/>
        <n v="168.73"/>
        <n v="743.71"/>
        <n v="544.71"/>
        <n v="131.51"/>
        <n v="183.69"/>
        <n v="548.25"/>
        <n v="241.82"/>
        <n v="915.18"/>
        <n v="460.01"/>
        <n v="957.66"/>
        <n v="803.28"/>
        <n v="337.48"/>
        <n v="503.72"/>
        <n v="482.49"/>
        <n v="853.07"/>
        <n v="569.73"/>
        <n v="650.56"/>
        <n v="339.94"/>
        <n v="812.75"/>
        <n v="300.53"/>
        <n v="125.78"/>
        <n v="67.6"/>
        <n v="753.01"/>
        <n v="155.27"/>
        <n v="750.45"/>
        <n v="547.98"/>
        <n v="795.95"/>
        <n v="587.67"/>
        <n v="872.6"/>
        <n v="354.86"/>
        <n v="338.56"/>
        <n v="654.3"/>
        <n v="375.89"/>
        <n v="392.22"/>
        <n v="176.83"/>
        <n v="1004.51"/>
        <n v="221.16"/>
        <n v="938.99"/>
        <n v="126.67"/>
        <n v="814.65"/>
        <n v="866.88"/>
        <n v="313.42"/>
        <n v="615.73"/>
        <n v="30.4"/>
        <n v="275.41"/>
        <n v="1170.89"/>
        <n v="311.13"/>
        <n v="537.19"/>
        <n v="681.51"/>
        <n v="358.23"/>
        <n v="810.81"/>
        <n v="583.19"/>
        <n v="805.54"/>
        <n v="446.26"/>
        <n v="236.87"/>
        <n v="589.01"/>
        <n v="354.36"/>
        <n v="582.53"/>
        <n v="597.43"/>
        <n v="625.75"/>
        <n v="597.69"/>
        <n v="879.74"/>
        <n v="364.16"/>
        <n v="677.0"/>
        <n v="323.32"/>
        <n v="451.3"/>
        <n v="221.97"/>
        <n v="27.1"/>
        <n v="287.97"/>
        <n v="689.93"/>
        <n v="712.92"/>
        <n v="891.79"/>
        <n v="594.69"/>
        <n v="745.01"/>
        <n v="92.11"/>
        <n v="307.53"/>
        <n v="263.73"/>
        <n v="778.48"/>
        <n v="36.09"/>
        <n v="812.23"/>
        <n v="1113.93"/>
        <n v="630.36"/>
        <n v="271.9"/>
        <n v="859.1"/>
        <n v="831.27"/>
        <n v="786.98"/>
        <n v="174.1"/>
        <n v="141.09"/>
        <n v="127.98"/>
        <n v="831.56"/>
        <n v="487.43"/>
        <n v="207.87"/>
        <n v="728.99"/>
        <n v="393.28"/>
        <n v="186.92"/>
        <n v="634.42"/>
        <n v="458.37"/>
        <n v="768.54"/>
        <n v="85.24"/>
        <n v="574.21"/>
        <n v="431.11"/>
        <n v="269.16"/>
        <n v="838.1"/>
        <n v="600.07"/>
        <n v="1050.56"/>
        <n v="95.19"/>
        <n v="394.05"/>
        <n v="473.92"/>
        <n v="595.31"/>
        <n v="74.42"/>
        <n v="663.24"/>
        <n v="592.37"/>
        <n v="954.88"/>
        <n v="616.55"/>
        <n v="852.23"/>
        <n v="313.74"/>
        <n v="86.81"/>
        <n v="765.53"/>
        <n v="216.56"/>
        <n v="498.26"/>
        <n v="769.67"/>
        <n v="821.12"/>
        <n v="330.36"/>
        <n v="286.99"/>
        <n v="473.87"/>
        <n v="426.04"/>
        <n v="764.16"/>
        <n v="755.58"/>
        <n v="115.89"/>
        <n v="780.19"/>
        <n v="207.97"/>
        <n v="614.32"/>
        <n v="289.46"/>
        <n v="195.44"/>
        <n v="885.57"/>
        <n v="225.9"/>
        <n v="436.5"/>
        <n v="646.54"/>
        <n v="818.79"/>
        <n v="1019.72"/>
        <n v="349.67"/>
        <n v="909.97"/>
        <n v="506.74"/>
        <n v="418.24"/>
        <n v="857.61"/>
        <n v="477.53"/>
        <n v="295.22"/>
        <n v="469.71"/>
        <n v="863.91"/>
        <n v="97.33"/>
        <n v="109.41"/>
        <n v="571.77"/>
        <n v="782.44"/>
        <n v="709.02"/>
        <n v="201.6"/>
        <n v="203.67"/>
        <n v="382.09"/>
        <n v="570.45"/>
        <n v="38.68"/>
        <n v="115.42"/>
        <n v="55.75"/>
        <n v="398.65"/>
        <n v="690.29"/>
        <n v="242.69"/>
        <n v="764.73"/>
        <n v="401.22"/>
        <n v="1014.78"/>
        <n v="107.13"/>
        <n v="515.6"/>
        <n v="487.88"/>
        <n v="553.21"/>
        <n v="855.15"/>
        <n v="313.4"/>
        <n v="83.18"/>
        <n v="563.16"/>
        <n v="340.49"/>
        <n v="280.23"/>
        <n v="369.21"/>
        <n v="702.88"/>
        <n v="176.65"/>
        <n v="554.68"/>
        <n v="492.18"/>
        <n v="632.87"/>
        <n v="446.07"/>
        <n v="258.14"/>
        <n v="391.33"/>
        <n v="63.46"/>
        <n v="423.68"/>
        <n v="582.12"/>
        <n v="624.24"/>
        <n v="870.5"/>
        <n v="713.62"/>
        <n v="224.2"/>
        <n v="720.41"/>
        <n v="515.94"/>
        <n v="112.69"/>
        <n v="590.02"/>
        <n v="359.3"/>
        <n v="843.63"/>
        <n v="367.43"/>
        <n v="110.17"/>
        <n v="213.11"/>
        <n v="540.42"/>
        <n v="891.5"/>
        <n v="537.51"/>
        <n v="500.62"/>
        <n v="470.34"/>
        <n v="684.8"/>
        <n v="136.19"/>
        <n v="676.09"/>
        <n v="278.69"/>
        <n v="130.58"/>
        <n v="483.1"/>
        <n v="382.06"/>
        <n v="636.1"/>
        <n v="293.65"/>
        <n v="370.63"/>
        <n v="147.47"/>
        <n v="823.45"/>
        <n v="849.26"/>
        <n v="673.48"/>
        <n v="786.91"/>
        <n v="648.09"/>
        <n v="914.99"/>
        <n v="923.59"/>
        <n v="128.76"/>
        <n v="326.69"/>
        <n v="593.33"/>
        <n v="83.93"/>
        <n v="222.68"/>
        <n v="293.32"/>
        <n v="205.49"/>
        <n v="295.61"/>
        <n v="374.84"/>
        <n v="282.99"/>
        <n v="536.61"/>
        <n v="272.42"/>
        <n v="288.47"/>
        <n v="326.55"/>
        <n v="245.02"/>
        <n v="527.28"/>
        <n v="868.65"/>
        <n v="758.47"/>
        <n v="667.59"/>
        <n v="562.18"/>
        <n v="68.6"/>
        <n v="757.0"/>
        <n v="92.29"/>
        <n v="1074.77"/>
        <n v="611.3"/>
        <n v="888.91"/>
        <n v="748.44"/>
        <n v="860.0"/>
        <n v="210.04"/>
        <n v="996.49"/>
        <n v="925.66"/>
        <n v="44.75"/>
        <n v="590.68"/>
        <n v="134.93"/>
        <n v="764.24"/>
        <n v="190.54"/>
        <n v="495.48"/>
        <n v="29.8"/>
        <n v="1012.52"/>
        <n v="1105.98"/>
        <n v="391.52"/>
        <n v="302.12"/>
        <n v="123.34"/>
        <n v="279.61"/>
        <n v="196.22"/>
        <n v="180.9"/>
        <n v="142.89"/>
        <n v="447.93"/>
        <n v="248.12"/>
        <n v="659.03"/>
        <n v="563.7"/>
        <n v="636.95"/>
        <n v="492.05"/>
        <n v="575.88"/>
        <n v="674.01"/>
        <n v="466.11"/>
        <n v="405.77"/>
        <n v="726.36"/>
        <n v="1121.06"/>
        <n v="860.97"/>
        <n v="309.17"/>
        <n v="599.66"/>
        <n v="773.21"/>
        <n v="732.13"/>
        <n v="205.62"/>
        <n v="384.24"/>
        <n v="1067.11"/>
        <n v="30.49"/>
        <n v="1037.15"/>
        <n v="616.79"/>
        <n v="435.71"/>
        <n v="897.78"/>
        <n v="436.24"/>
        <n v="422.31"/>
        <n v="958.59"/>
        <n v="225.06"/>
        <n v="597.72"/>
        <n v="428.16"/>
        <n v="334.73"/>
        <n v="172.02"/>
        <n v="300.86"/>
        <n v="849.64"/>
        <n v="383.3"/>
        <n v="862.08"/>
        <n v="939.77"/>
        <n v="855.57"/>
        <n v="390.67"/>
        <n v="871.25"/>
        <n v="625.66"/>
        <n v="875.24"/>
        <n v="830.29"/>
        <n v="708.75"/>
        <n v="671.89"/>
        <n v="677.5"/>
        <n v="647.73"/>
        <n v="118.25"/>
        <n v="307.13"/>
        <n v="595.76"/>
        <n v="698.04"/>
        <n v="546.59"/>
        <n v="235.53"/>
        <n v="1074.81"/>
        <n v="278.46"/>
        <n v="226.23"/>
        <n v="930.93"/>
        <n v="866.04"/>
        <n v="763.61"/>
        <n v="398.42"/>
        <n v="332.41"/>
        <n v="206.67"/>
        <n v="521.72"/>
        <n v="562.35"/>
        <n v="186.45"/>
        <n v="287.08"/>
        <n v="730.65"/>
        <n v="332.28"/>
        <n v="645.98"/>
        <n v="210.67"/>
        <n v="542.74"/>
        <n v="457.19"/>
        <n v="386.43"/>
        <n v="102.22"/>
        <n v="88.9"/>
        <n v="85.19"/>
        <n v="109.48"/>
        <n v="457.58"/>
        <n v="735.73"/>
        <n v="625.02"/>
        <n v="644.41"/>
        <n v="1050.68"/>
        <n v="610.51"/>
        <n v="442.91"/>
        <n v="299.29"/>
        <n v="541.76"/>
        <n v="259.23"/>
        <n v="447.84"/>
        <n v="330.38"/>
        <n v="327.48"/>
        <n v="800.01"/>
        <n v="1082.33"/>
        <n v="527.45"/>
        <n v="162.49"/>
        <n v="970.84"/>
        <n v="179.45"/>
        <n v="687.55"/>
        <n v="383.44"/>
        <n v="651.62"/>
      </sharedItems>
    </cacheField>
    <cacheField name="Want Item" numFmtId="0">
      <sharedItems>
        <s v="Eating out"/>
        <s v="Netflix"/>
        <s v="Clothes"/>
        <s v="Coffee"/>
        <s v="Entertainment"/>
        <s v="Spotify"/>
        <s v="Drinks"/>
        <s v="Travel"/>
        <s v="Gifts"/>
        <s v="Beauty"/>
      </sharedItems>
    </cacheField>
    <cacheField name="Planned Want" numFmtId="0">
      <sharedItems containsSemiMixedTypes="0" containsString="0" containsNumber="1">
        <n v="390.19"/>
        <n v="175.31"/>
        <n v="205.03"/>
        <n v="7.7"/>
        <n v="96.27"/>
        <n v="125.22"/>
        <n v="290.5"/>
        <n v="7.73"/>
        <n v="227.53"/>
        <n v="169.77"/>
        <n v="341.75"/>
        <n v="447.93"/>
        <n v="499.49"/>
        <n v="363.5"/>
        <n v="277.36"/>
        <n v="173.28"/>
        <n v="206.56"/>
        <n v="124.41"/>
        <n v="279.39"/>
        <n v="223.9"/>
        <n v="55.8"/>
        <n v="254.57"/>
        <n v="304.01"/>
        <n v="184.26"/>
        <n v="301.3"/>
        <n v="471.69"/>
        <n v="446.66"/>
        <n v="326.72"/>
        <n v="195.21"/>
        <n v="90.59"/>
        <n v="325.42"/>
        <n v="195.12"/>
        <n v="467.86"/>
        <n v="331.28"/>
        <n v="462.6"/>
        <n v="38.55"/>
        <n v="201.61"/>
        <n v="91.19"/>
        <n v="308.6"/>
        <n v="401.81"/>
        <n v="467.43"/>
        <n v="148.1"/>
        <n v="185.19"/>
        <n v="162.69"/>
        <n v="106.72"/>
        <n v="335.18"/>
        <n v="432.21"/>
        <n v="57.91"/>
        <n v="105.55"/>
        <n v="259.72"/>
        <n v="405.17"/>
        <n v="129.0"/>
        <n v="479.62"/>
        <n v="53.79"/>
        <n v="388.4"/>
        <n v="103.17"/>
        <n v="268.72"/>
        <n v="143.91"/>
        <n v="217.24"/>
        <n v="279.46"/>
        <n v="223.05"/>
        <n v="316.85"/>
        <n v="65.24"/>
        <n v="44.6"/>
        <n v="482.7"/>
        <n v="126.37"/>
        <n v="384.89"/>
        <n v="161.9"/>
        <n v="448.0"/>
        <n v="199.12"/>
        <n v="72.85"/>
        <n v="51.41"/>
        <n v="298.48"/>
        <n v="382.13"/>
        <n v="47.09"/>
        <n v="74.01"/>
        <n v="456.6"/>
        <n v="380.49"/>
        <n v="499.73"/>
        <n v="120.2"/>
        <n v="65.07"/>
        <n v="46.18"/>
        <n v="496.55"/>
        <n v="281.4"/>
        <n v="155.08"/>
        <n v="196.92"/>
        <n v="62.88"/>
        <n v="54.25"/>
        <n v="73.73"/>
        <n v="120.85"/>
        <n v="442.12"/>
        <n v="113.04"/>
        <n v="106.57"/>
        <n v="291.32"/>
        <n v="282.95"/>
        <n v="231.79"/>
        <n v="274.57"/>
        <n v="476.58"/>
        <n v="127.49"/>
        <n v="195.35"/>
        <n v="477.9"/>
        <n v="240.37"/>
        <n v="108.92"/>
        <n v="255.83"/>
        <n v="55.57"/>
        <n v="394.06"/>
        <n v="272.04"/>
        <n v="262.94"/>
        <n v="229.52"/>
        <n v="153.21"/>
        <n v="355.85"/>
        <n v="241.64"/>
        <n v="164.78"/>
        <n v="159.68"/>
        <n v="169.03"/>
        <n v="203.86"/>
        <n v="156.27"/>
        <n v="39.91"/>
        <n v="401.66"/>
        <n v="302.61"/>
        <n v="77.85"/>
        <n v="261.26"/>
        <n v="159.65"/>
        <n v="458.85"/>
        <n v="117.45"/>
        <n v="326.31"/>
        <n v="233.03"/>
        <n v="89.6"/>
        <n v="213.97"/>
        <n v="374.38"/>
        <n v="126.56"/>
        <n v="209.69"/>
        <n v="350.32"/>
        <n v="452.83"/>
        <n v="464.96"/>
        <n v="347.77"/>
        <n v="41.82"/>
        <n v="271.74"/>
        <n v="381.16"/>
        <n v="116.03"/>
        <n v="469.4"/>
        <n v="94.78"/>
        <n v="449.71"/>
        <n v="68.41"/>
        <n v="280.41"/>
        <n v="73.91"/>
        <n v="450.13"/>
        <n v="21.38"/>
        <n v="163.57"/>
        <n v="151.38"/>
        <n v="89.36"/>
        <n v="7.74"/>
        <n v="352.03"/>
        <n v="235.31"/>
        <n v="163.74"/>
        <n v="108.32"/>
        <n v="242.02"/>
        <n v="230.35"/>
        <n v="156.25"/>
        <n v="120.98"/>
        <n v="258.33"/>
        <n v="137.17"/>
        <n v="417.95"/>
        <n v="318.45"/>
        <n v="129.92"/>
        <n v="16.42"/>
        <n v="19.67"/>
        <n v="362.25"/>
        <n v="156.53"/>
        <n v="31.46"/>
        <n v="276.81"/>
        <n v="275.12"/>
        <n v="93.31"/>
        <n v="61.4"/>
        <n v="437.67"/>
        <n v="337.31"/>
        <n v="478.58"/>
        <n v="109.87"/>
        <n v="398.25"/>
        <n v="56.89"/>
        <n v="134.43"/>
        <n v="28.49"/>
        <n v="210.47"/>
        <n v="25.25"/>
        <n v="330.21"/>
        <n v="266.2"/>
        <n v="482.51"/>
        <n v="276.18"/>
        <n v="68.42"/>
        <n v="31.04"/>
        <n v="215.34"/>
        <n v="122.0"/>
        <n v="358.47"/>
        <n v="8.38"/>
        <n v="101.46"/>
        <n v="228.25"/>
        <n v="441.69"/>
        <n v="469.86"/>
        <n v="22.9"/>
        <n v="223.58"/>
        <n v="21.43"/>
        <n v="469.32"/>
        <n v="165.73"/>
        <n v="309.19"/>
        <n v="135.41"/>
        <n v="31.92"/>
        <n v="97.83"/>
        <n v="368.72"/>
        <n v="288.25"/>
        <n v="121.9"/>
        <n v="459.27"/>
        <n v="227.09"/>
        <n v="106.08"/>
        <n v="498.42"/>
        <n v="34.4"/>
        <n v="369.04"/>
        <n v="253.21"/>
        <n v="137.01"/>
        <n v="330.61"/>
        <n v="19.17"/>
        <n v="310.03"/>
        <n v="242.86"/>
        <n v="346.78"/>
        <n v="388.27"/>
        <n v="410.78"/>
        <n v="93.23"/>
        <n v="19.74"/>
        <n v="474.41"/>
        <n v="194.63"/>
        <n v="222.55"/>
        <n v="66.82"/>
        <n v="463.94"/>
        <n v="180.57"/>
        <n v="360.29"/>
        <n v="469.62"/>
        <n v="255.45"/>
        <n v="302.32"/>
        <n v="484.23"/>
        <n v="48.73"/>
        <n v="334.43"/>
        <n v="486.06"/>
        <n v="499.32"/>
        <n v="25.48"/>
        <n v="462.06"/>
        <n v="492.18"/>
        <n v="439.06"/>
        <n v="283.85"/>
        <n v="78.7"/>
        <n v="223.67"/>
        <n v="287.97"/>
        <n v="405.75"/>
        <n v="436.2"/>
        <n v="493.07"/>
        <n v="229.29"/>
        <n v="171.32"/>
        <n v="366.54"/>
        <n v="207.83"/>
        <n v="409.71"/>
        <n v="485.27"/>
        <n v="38.49"/>
        <n v="295.34"/>
        <n v="431.11"/>
        <n v="100.92"/>
        <n v="225.24"/>
        <n v="495.05"/>
        <n v="218.42"/>
        <n v="451.87"/>
        <n v="70.05"/>
        <n v="45.21"/>
        <n v="13.63"/>
        <n v="236.18"/>
        <n v="25.55"/>
        <n v="62.05"/>
        <n v="257.8"/>
        <n v="315.72"/>
        <n v="208.04"/>
        <n v="159.16"/>
        <n v="285.73"/>
        <n v="52.92"/>
        <n v="184.66"/>
        <n v="278.64"/>
        <n v="213.98"/>
        <n v="41.6"/>
        <n v="27.23"/>
        <n v="466.94"/>
        <n v="318.31"/>
        <n v="157.92"/>
        <n v="223.94"/>
        <n v="474.3"/>
        <n v="284.23"/>
        <n v="475.21"/>
        <n v="495.32"/>
        <n v="441.71"/>
        <n v="394.19"/>
        <n v="112.49"/>
        <n v="16.23"/>
        <n v="331.83"/>
        <n v="302.31"/>
        <n v="247.97"/>
        <n v="72.0"/>
        <n v="83.57"/>
        <n v="246.77"/>
        <n v="440.52"/>
        <n v="87.58"/>
        <n v="276.49"/>
        <n v="342.37"/>
        <n v="333.41"/>
        <n v="376.28"/>
        <n v="28.58"/>
        <n v="486.8"/>
        <n v="241.97"/>
        <n v="439.78"/>
        <n v="7.24"/>
        <n v="229.85"/>
        <n v="474.72"/>
        <n v="210.1"/>
        <n v="341.37"/>
        <n v="444.85"/>
        <n v="101.77"/>
        <n v="232.76"/>
        <n v="40.2"/>
        <n v="181.11"/>
        <n v="272.24"/>
        <n v="58.7"/>
        <n v="289.18"/>
        <n v="135.59"/>
        <n v="380.2"/>
        <n v="18.01"/>
        <n v="469.45"/>
        <n v="471.85"/>
        <n v="65.9"/>
        <n v="175.7"/>
        <n v="270.58"/>
        <n v="306.23"/>
        <n v="276.45"/>
        <n v="69.3"/>
        <n v="113.83"/>
        <n v="261.58"/>
        <n v="146.11"/>
        <n v="122.09"/>
        <n v="381.03"/>
        <n v="277.37"/>
        <n v="135.91"/>
        <n v="405.34"/>
        <n v="324.58"/>
        <n v="111.12"/>
        <n v="468.24"/>
        <n v="244.66"/>
        <n v="289.15"/>
        <n v="428.76"/>
        <n v="337.03"/>
        <n v="310.5"/>
        <n v="264.97"/>
        <n v="298.7"/>
        <n v="345.7"/>
        <n v="472.67"/>
        <n v="474.7"/>
        <n v="57.15"/>
        <n v="381.34"/>
        <n v="36.17"/>
        <n v="440.63"/>
        <n v="414.57"/>
        <n v="193.57"/>
        <n v="333.46"/>
        <n v="315.14"/>
        <n v="379.88"/>
        <n v="401.25"/>
        <n v="332.29"/>
        <n v="25.99"/>
        <n v="478.0"/>
        <n v="8.22"/>
        <n v="353.53"/>
        <n v="105.39"/>
        <n v="266.42"/>
        <n v="299.14"/>
        <n v="169.53"/>
        <n v="431.23"/>
        <n v="313.2"/>
        <n v="161.54"/>
        <n v="447.15"/>
        <n v="341.01"/>
        <n v="148.44"/>
        <n v="379.91"/>
        <n v="434.17"/>
        <n v="135.73"/>
        <n v="461.27"/>
        <n v="434.48"/>
        <n v="429.03"/>
        <n v="350.78"/>
        <n v="408.2"/>
        <n v="162.54"/>
        <n v="38.48"/>
        <n v="192.29"/>
        <n v="151.22"/>
        <n v="460.44"/>
        <n v="491.46"/>
        <n v="220.01"/>
        <n v="464.71"/>
        <n v="356.62"/>
        <n v="54.78"/>
        <n v="14.56"/>
        <n v="101.92"/>
        <n v="114.7"/>
        <n v="383.75"/>
        <n v="320.79"/>
        <n v="282.86"/>
        <n v="359.44"/>
        <n v="447.23"/>
        <n v="430.47"/>
        <n v="296.94"/>
        <n v="142.14"/>
        <n v="315.27"/>
        <n v="355.38"/>
        <n v="482.05"/>
        <n v="390.93"/>
        <n v="171.72"/>
        <n v="192.16"/>
        <n v="397.94"/>
        <n v="82.14"/>
        <n v="250.3"/>
        <n v="312.6"/>
        <n v="255.75"/>
        <n v="465.53"/>
        <n v="78.19"/>
        <n v="78.35"/>
        <n v="105.99"/>
        <n v="45.23"/>
        <n v="463.52"/>
        <n v="438.36"/>
        <n v="425.57"/>
        <n v="401.13"/>
        <n v="96.04"/>
        <n v="224.12"/>
        <n v="358.83"/>
        <n v="321.29"/>
        <n v="465.8"/>
        <n v="314.47"/>
        <n v="190.43"/>
        <n v="415.75"/>
        <n v="36.34"/>
        <n v="482.25"/>
        <n v="34.54"/>
        <n v="109.73"/>
        <n v="54.98"/>
        <n v="201.08"/>
        <n v="225.1"/>
        <n v="493.71"/>
        <n v="380.06"/>
        <n v="324.53"/>
        <n v="329.9"/>
        <n v="345.1"/>
        <n v="326.27"/>
        <n v="18.92"/>
        <n v="256.1"/>
        <n v="204.93"/>
        <n v="378.45"/>
        <n v="141.18"/>
        <n v="126.23"/>
        <n v="433.21"/>
        <n v="104.21"/>
        <n v="6.71"/>
        <n v="306.14"/>
        <n v="226.91"/>
        <n v="128.78"/>
        <n v="200.57"/>
        <n v="160.22"/>
        <n v="485.74"/>
        <n v="444.76"/>
        <n v="84.47"/>
        <n v="481.28"/>
        <n v="386.7"/>
        <n v="408.92"/>
        <n v="116.56"/>
        <n v="455.36"/>
        <n v="480.0"/>
        <n v="191.56"/>
        <n v="382.19"/>
        <n v="261.22"/>
        <n v="268.03"/>
        <n v="434.73"/>
        <n v="154.51"/>
        <n v="492.2"/>
        <n v="293.37"/>
        <n v="345.94"/>
        <n v="30.46"/>
        <n v="491.48"/>
        <n v="380.72"/>
        <n v="282.42"/>
        <n v="175.07"/>
        <n v="148.91"/>
        <n v="186.53"/>
        <n v="482.17"/>
        <n v="185.51"/>
        <n v="485.64"/>
        <n v="310.76"/>
        <n v="264.4"/>
        <n v="375.53"/>
        <n v="441.77"/>
        <n v="408.14"/>
        <n v="38.71"/>
        <n v="383.98"/>
        <n v="444.21"/>
        <n v="472.53"/>
        <n v="213.69"/>
        <n v="122.73"/>
        <n v="489.75"/>
        <n v="214.02"/>
        <n v="440.93"/>
        <n v="275.78"/>
        <n v="238.3"/>
        <n v="83.24"/>
        <n v="197.01"/>
        <n v="62.6"/>
        <n v="392.09"/>
        <n v="290.94"/>
        <n v="432.87"/>
        <n v="328.54"/>
        <n v="114.52"/>
        <n v="371.81"/>
        <n v="161.25"/>
        <n v="266.47"/>
        <n v="110.53"/>
        <n v="334.56"/>
        <n v="57.21"/>
        <n v="477.15"/>
        <n v="347.81"/>
        <n v="298.66"/>
        <n v="247.23"/>
        <n v="241.3"/>
        <n v="299.66"/>
        <n v="281.14"/>
        <n v="366.76"/>
        <n v="182.1"/>
        <n v="170.16"/>
        <n v="76.87"/>
        <n v="29.87"/>
        <n v="100.3"/>
        <n v="83.26"/>
        <n v="280.66"/>
        <n v="204.54"/>
        <n v="335.39"/>
        <n v="448.72"/>
        <n v="14.53"/>
        <n v="291.59"/>
        <n v="260.98"/>
        <n v="478.83"/>
        <n v="217.59"/>
        <n v="99.67"/>
        <n v="283.64"/>
        <n v="185.53"/>
        <n v="163.11"/>
        <n v="453.76"/>
        <n v="453.68"/>
        <n v="157.45"/>
        <n v="466.77"/>
        <n v="390.71"/>
        <n v="213.54"/>
        <n v="379.09"/>
        <n v="497.62"/>
        <n v="468.13"/>
        <n v="170.31"/>
        <n v="311.31"/>
        <n v="389.61"/>
        <n v="426.49"/>
        <n v="131.39"/>
        <n v="461.31"/>
        <n v="350.31"/>
        <n v="439.38"/>
        <n v="303.78"/>
        <n v="241.51"/>
        <n v="322.83"/>
        <n v="318.64"/>
        <n v="132.29"/>
        <n v="192.09"/>
        <n v="300.09"/>
        <n v="66.31"/>
        <n v="119.35"/>
        <n v="86.01"/>
        <n v="304.93"/>
        <n v="359.79"/>
        <n v="264.21"/>
        <n v="448.74"/>
        <n v="60.19"/>
        <n v="204.89"/>
        <n v="381.59"/>
        <n v="193.02"/>
        <n v="70.91"/>
        <n v="253.45"/>
        <n v="73.86"/>
        <n v="275.6"/>
        <n v="150.92"/>
        <n v="133.94"/>
        <n v="238.55"/>
        <n v="95.62"/>
        <n v="481.1"/>
        <n v="37.91"/>
        <n v="13.45"/>
        <n v="468.95"/>
        <n v="18.74"/>
        <n v="326.82"/>
        <n v="91.66"/>
        <n v="167.84"/>
        <n v="228.9"/>
        <n v="361.92"/>
        <n v="83.19"/>
        <n v="15.48"/>
        <n v="129.18"/>
        <n v="56.16"/>
        <n v="473.83"/>
        <n v="240.65"/>
        <n v="317.92"/>
        <n v="32.58"/>
        <n v="383.81"/>
        <n v="456.25"/>
        <n v="249.84"/>
        <n v="216.06"/>
        <n v="289.1"/>
        <n v="321.28"/>
        <n v="197.66"/>
        <n v="321.39"/>
        <n v="337.89"/>
        <n v="324.24"/>
        <n v="319.25"/>
        <n v="42.0"/>
        <n v="20.07"/>
        <n v="192.43"/>
        <n v="15.33"/>
        <n v="162.64"/>
        <n v="382.34"/>
        <n v="21.34"/>
        <n v="337.7"/>
        <n v="135.2"/>
        <n v="446.26"/>
        <n v="394.3"/>
        <n v="117.5"/>
        <n v="459.41"/>
        <n v="134.39"/>
        <n v="369.59"/>
        <n v="319.12"/>
        <n v="201.09"/>
        <n v="444.19"/>
        <n v="397.39"/>
        <n v="461.41"/>
        <n v="82.29"/>
        <n v="480.33"/>
        <n v="273.64"/>
        <n v="385.22"/>
        <n v="287.3"/>
        <n v="142.4"/>
        <n v="192.65"/>
        <n v="428.69"/>
        <n v="172.11"/>
        <n v="401.92"/>
        <n v="54.68"/>
        <n v="460.1"/>
        <n v="347.5"/>
        <n v="287.81"/>
        <n v="7.44"/>
        <n v="385.51"/>
        <n v="309.34"/>
        <n v="350.91"/>
        <n v="383.79"/>
        <n v="132.63"/>
        <n v="59.93"/>
        <n v="38.58"/>
        <n v="418.22"/>
        <n v="81.37"/>
        <n v="323.31"/>
        <n v="5.27"/>
        <n v="239.86"/>
        <n v="352.96"/>
        <n v="495.93"/>
        <n v="176.85"/>
        <n v="69.34"/>
        <n v="444.63"/>
        <n v="464.32"/>
        <n v="112.19"/>
        <n v="50.23"/>
        <n v="442.2"/>
        <n v="362.95"/>
        <n v="493.84"/>
        <n v="113.88"/>
        <n v="150.56"/>
        <n v="293.59"/>
        <n v="74.97"/>
        <n v="300.83"/>
        <n v="443.32"/>
        <n v="349.65"/>
        <n v="50.8"/>
        <n v="149.52"/>
        <n v="28.1"/>
        <n v="179.16"/>
        <n v="203.88"/>
        <n v="372.88"/>
        <n v="223.57"/>
        <n v="257.3"/>
        <n v="376.1"/>
        <n v="27.81"/>
        <n v="297.64"/>
        <n v="43.62"/>
        <n v="186.7"/>
        <n v="362.5"/>
        <n v="463.13"/>
        <n v="483.78"/>
        <n v="464.61"/>
        <n v="37.62"/>
        <n v="470.84"/>
        <n v="493.52"/>
        <n v="76.01"/>
        <n v="42.33"/>
        <n v="387.45"/>
        <n v="251.5"/>
        <n v="169.46"/>
        <n v="161.64"/>
        <n v="233.72"/>
        <n v="290.99"/>
        <n v="269.65"/>
        <n v="360.46"/>
        <n v="307.28"/>
        <n v="254.59"/>
        <n v="252.65"/>
        <n v="345.88"/>
        <n v="277.64"/>
        <n v="42.4"/>
        <n v="430.98"/>
        <n v="393.24"/>
        <n v="371.27"/>
        <n v="87.18"/>
        <n v="251.39"/>
        <n v="119.37"/>
        <n v="440.07"/>
        <n v="493.77"/>
        <n v="329.35"/>
        <n v="371.01"/>
        <n v="30.05"/>
        <n v="305.01"/>
        <n v="177.14"/>
        <n v="155.54"/>
        <n v="94.97"/>
        <n v="478.09"/>
        <n v="211.12"/>
        <n v="431.57"/>
        <n v="130.12"/>
        <n v="219.84"/>
        <n v="190.55"/>
        <n v="322.55"/>
        <n v="161.02"/>
        <n v="375.65"/>
        <n v="166.18"/>
        <n v="331.85"/>
        <n v="73.65"/>
        <n v="23.32"/>
        <n v="284.3"/>
        <n v="35.4"/>
        <n v="7.86"/>
        <n v="391.75"/>
        <n v="379.52"/>
        <n v="150.33"/>
        <n v="147.84"/>
        <n v="139.87"/>
        <n v="468.55"/>
        <n v="79.84"/>
        <n v="260.48"/>
        <n v="447.65"/>
        <n v="493.99"/>
        <n v="425.83"/>
        <n v="208.51"/>
        <n v="303.35"/>
        <n v="90.89"/>
        <n v="183.88"/>
        <n v="366.92"/>
        <n v="400.99"/>
        <n v="348.29"/>
        <n v="136.58"/>
        <n v="143.74"/>
        <n v="97.82"/>
        <n v="208.76"/>
        <n v="405.57"/>
        <n v="319.86"/>
        <n v="204.0"/>
        <n v="499.66"/>
        <n v="283.0"/>
        <n v="293.78"/>
        <n v="195.97"/>
        <n v="430.36"/>
        <n v="137.74"/>
        <n v="465.98"/>
        <n v="284.38"/>
        <n v="13.54"/>
        <n v="264.05"/>
        <n v="453.57"/>
        <n v="86.11"/>
        <n v="141.17"/>
        <n v="84.03"/>
        <n v="33.26"/>
        <n v="223.25"/>
        <n v="63.13"/>
        <n v="7.78"/>
        <n v="199.46"/>
        <n v="168.34"/>
        <n v="23.22"/>
        <n v="174.58"/>
        <n v="43.86"/>
        <n v="181.92"/>
        <n v="427.82"/>
        <n v="49.29"/>
        <n v="299.0"/>
        <n v="213.53"/>
        <n v="91.01"/>
        <n v="131.43"/>
        <n v="375.4"/>
        <n v="34.88"/>
        <n v="383.54"/>
        <n v="223.27"/>
        <n v="440.9"/>
        <n v="301.19"/>
        <n v="16.13"/>
        <n v="236.95"/>
        <n v="418.14"/>
        <n v="322.15"/>
        <n v="201.89"/>
        <n v="220.4"/>
        <n v="21.01"/>
        <n v="56.67"/>
        <n v="332.73"/>
        <n v="266.85"/>
        <n v="472.72"/>
        <n v="143.92"/>
        <n v="461.62"/>
        <n v="374.14"/>
        <n v="378.0"/>
        <n v="490.51"/>
        <n v="465.04"/>
        <n v="270.73"/>
        <n v="20.95"/>
        <n v="173.29"/>
        <n v="75.65"/>
        <n v="92.27"/>
        <n v="258.38"/>
        <n v="259.48"/>
        <n v="238.75"/>
        <n v="167.15"/>
        <n v="322.28"/>
        <n v="173.4"/>
        <n v="477.03"/>
        <n v="241.62"/>
        <n v="364.49"/>
        <n v="410.68"/>
        <n v="266.68"/>
        <n v="390.15"/>
        <n v="449.3"/>
        <n v="223.73"/>
        <n v="267.03"/>
        <n v="11.65"/>
        <n v="467.06"/>
        <n v="287.29"/>
        <n v="279.97"/>
        <n v="40.38"/>
        <n v="299.25"/>
        <n v="445.05"/>
        <n v="261.92"/>
        <n v="427.19"/>
        <n v="498.94"/>
        <n v="402.74"/>
        <n v="161.96"/>
        <n v="398.54"/>
        <n v="210.24"/>
        <n v="498.46"/>
        <n v="100.97"/>
        <n v="335.38"/>
        <n v="105.04"/>
        <n v="176.92"/>
        <n v="53.55"/>
        <n v="454.72"/>
        <n v="58.49"/>
        <n v="370.55"/>
        <n v="221.6"/>
        <n v="102.62"/>
        <n v="413.3"/>
        <n v="161.55"/>
        <n v="140.09"/>
        <n v="7.22"/>
        <n v="443.86"/>
        <n v="56.52"/>
        <n v="439.58"/>
        <n v="477.04"/>
        <n v="362.16"/>
        <n v="327.4"/>
        <n v="349.44"/>
        <n v="287.4"/>
        <n v="230.48"/>
        <n v="208.33"/>
        <n v="203.11"/>
        <n v="365.76"/>
        <n v="413.41"/>
        <n v="189.54"/>
        <n v="383.14"/>
        <n v="491.04"/>
        <n v="387.09"/>
        <n v="190.94"/>
        <n v="106.05"/>
        <n v="23.94"/>
        <n v="263.46"/>
        <n v="453.85"/>
        <n v="458.18"/>
        <n v="321.06"/>
        <n v="389.1"/>
        <n v="7.95"/>
        <n v="479.9"/>
        <n v="210.03"/>
        <n v="459.03"/>
        <n v="71.78"/>
        <n v="394.08"/>
        <n v="163.9"/>
        <n v="396.79"/>
        <n v="311.25"/>
        <n v="22.37"/>
        <n v="319.7"/>
        <n v="278.89"/>
        <n v="223.06"/>
        <n v="382.64"/>
        <n v="433.25"/>
        <n v="326.29"/>
        <n v="105.97"/>
        <n v="231.47"/>
        <n v="411.23"/>
        <n v="197.77"/>
        <n v="92.89"/>
        <n v="349.3"/>
        <n v="88.67"/>
        <n v="40.97"/>
        <n v="77.31"/>
        <n v="144.1"/>
        <n v="263.36"/>
        <n v="395.05"/>
        <n v="238.31"/>
        <n v="224.78"/>
        <n v="271.3"/>
        <n v="194.23"/>
        <n v="188.43"/>
        <n v="21.27"/>
        <n v="111.1"/>
        <n v="420.04"/>
        <n v="23.11"/>
        <n v="278.79"/>
        <n v="48.99"/>
        <n v="139.91"/>
        <n v="162.99"/>
        <n v="168.31"/>
        <n v="351.07"/>
        <n v="35.9"/>
        <n v="368.59"/>
        <n v="354.22"/>
        <n v="137.9"/>
        <n v="386.36"/>
        <n v="224.93"/>
        <n v="274.55"/>
        <n v="397.9"/>
        <n v="68.22"/>
        <n v="296.16"/>
        <n v="264.52"/>
        <n v="125.79"/>
        <n v="5.52"/>
        <n v="9.58"/>
        <n v="23.85"/>
        <n v="91.3"/>
        <n v="98.01"/>
        <n v="219.79"/>
        <n v="376.09"/>
        <n v="285.04"/>
        <n v="487.42"/>
        <n v="137.2"/>
        <n v="197.35"/>
        <n v="128.7"/>
        <n v="212.77"/>
        <n v="117.7"/>
        <n v="252.05"/>
        <n v="32.98"/>
        <n v="18.6"/>
        <n v="57.18"/>
        <n v="314.43"/>
        <n v="23.98"/>
        <n v="462.35"/>
        <n v="244.35"/>
        <n v="261.42"/>
        <n v="128.11"/>
        <n v="127.07"/>
      </sharedItems>
    </cacheField>
    <cacheField name="Actual Want" numFmtId="0">
      <sharedItems containsSemiMixedTypes="0" containsString="0" containsNumber="1">
        <n v="456.27"/>
        <n v="176.36"/>
        <n v="223.49"/>
        <n v="7.03"/>
        <n v="98.93"/>
        <n v="112.29"/>
        <n v="295.29"/>
        <n v="8.8"/>
        <n v="190.93"/>
        <n v="148.93"/>
        <n v="393.5"/>
        <n v="396.14"/>
        <n v="408.81"/>
        <n v="433.62"/>
        <n v="288.07"/>
        <n v="171.16"/>
        <n v="236.51"/>
        <n v="146.64"/>
        <n v="269.61"/>
        <n v="265.9"/>
        <n v="57.93"/>
        <n v="273.96"/>
        <n v="362.48"/>
        <n v="158.06"/>
        <n v="318.56"/>
        <n v="493.86"/>
        <n v="504.82"/>
        <n v="268.44"/>
        <n v="212.04"/>
        <n v="105.52"/>
        <n v="285.26"/>
        <n v="233.43"/>
        <n v="535.11"/>
        <n v="342.9"/>
        <n v="525.53"/>
        <n v="37.16"/>
        <n v="214.11"/>
        <n v="80.49"/>
        <n v="317.34"/>
        <n v="403.61"/>
        <n v="453.07"/>
        <n v="167.98"/>
        <n v="214.39"/>
        <n v="149.65"/>
        <n v="97.93"/>
        <n v="360.39"/>
        <n v="387.16"/>
        <n v="62.91"/>
        <n v="96.0"/>
        <n v="264.3"/>
        <n v="403.22"/>
        <n v="109.09"/>
        <n v="486.46"/>
        <n v="50.15"/>
        <n v="359.41"/>
        <n v="113.5"/>
        <n v="249.02"/>
        <n v="151.45"/>
        <n v="223.29"/>
        <n v="302.0"/>
        <n v="183.68"/>
        <n v="280.62"/>
        <n v="53.38"/>
        <n v="39.49"/>
        <n v="456.26"/>
        <n v="127.01"/>
        <n v="323.72"/>
        <n v="145.79"/>
        <n v="373.07"/>
        <n v="191.25"/>
        <n v="61.92"/>
        <n v="42.47"/>
        <n v="342.21"/>
        <n v="375.48"/>
        <n v="55.62"/>
        <n v="88.11"/>
        <n v="489.44"/>
        <n v="310.23"/>
        <n v="488.55"/>
        <n v="102.86"/>
        <n v="62.01"/>
        <n v="41.23"/>
        <n v="563.21"/>
        <n v="300.54"/>
        <n v="155.14"/>
        <n v="204.15"/>
        <n v="72.03"/>
        <n v="55.61"/>
        <n v="83.94"/>
        <n v="140.23"/>
        <n v="356.38"/>
        <n v="92.47"/>
        <n v="87.49"/>
        <n v="295.72"/>
        <n v="271.49"/>
        <n v="243.32"/>
        <n v="267.46"/>
        <n v="435.76"/>
        <n v="117.31"/>
        <n v="179.15"/>
        <n v="416.63"/>
        <n v="198.27"/>
        <n v="88.9"/>
        <n v="223.39"/>
        <n v="45.43"/>
        <n v="344.33"/>
        <n v="271.0"/>
        <n v="302.11"/>
        <n v="223.1"/>
        <n v="174.81"/>
        <n v="308.5"/>
        <n v="274.28"/>
        <n v="134.88"/>
        <n v="132.58"/>
        <n v="191.32"/>
        <n v="203.72"/>
        <n v="148.57"/>
        <n v="36.6"/>
        <n v="380.74"/>
        <n v="355.25"/>
        <n v="90.42"/>
        <n v="291.9"/>
        <n v="132.9"/>
        <n v="480.09"/>
        <n v="105.15"/>
        <n v="343.27"/>
        <n v="257.14"/>
        <n v="84.98"/>
        <n v="247.89"/>
        <n v="344.87"/>
        <n v="103.57"/>
        <n v="202.25"/>
        <n v="316.2"/>
        <n v="462.72"/>
        <n v="476.57"/>
        <n v="300.59"/>
        <n v="38.04"/>
        <n v="250.04"/>
        <n v="371.06"/>
        <n v="133.76"/>
        <n v="539.64"/>
        <n v="107.77"/>
        <n v="482.51"/>
        <n v="58.57"/>
        <n v="331.39"/>
        <n v="74.37"/>
        <n v="461.75"/>
        <n v="24.74"/>
        <n v="171.99"/>
        <n v="148.04"/>
        <n v="100.94"/>
        <n v="8.44"/>
        <n v="319.4"/>
        <n v="221.79"/>
        <n v="144.67"/>
        <n v="121.24"/>
        <n v="274.06"/>
        <n v="200.87"/>
        <n v="171.96"/>
        <n v="106.22"/>
        <n v="224.08"/>
        <n v="141.23"/>
        <n v="438.0"/>
        <n v="348.36"/>
        <n v="146.76"/>
        <n v="19.65"/>
        <n v="20.73"/>
        <n v="327.57"/>
        <n v="163.66"/>
        <n v="29.11"/>
        <n v="256.7"/>
        <n v="261.83"/>
        <n v="80.68"/>
        <n v="59.72"/>
        <n v="364.51"/>
        <n v="318.27"/>
        <n v="561.6"/>
        <n v="112.52"/>
        <n v="450.64"/>
        <n v="56.79"/>
        <n v="142.45"/>
        <n v="30.78"/>
        <n v="202.29"/>
        <n v="21.28"/>
        <n v="381.39"/>
        <n v="282.48"/>
        <n v="463.66"/>
        <n v="327.15"/>
        <n v="54.79"/>
        <n v="27.71"/>
        <n v="180.65"/>
        <n v="131.48"/>
        <n v="291.09"/>
        <n v="8.68"/>
        <n v="89.13"/>
        <n v="247.4"/>
        <n v="356.58"/>
        <n v="410.35"/>
        <n v="24.8"/>
        <n v="256.21"/>
        <n v="24.24"/>
        <n v="499.12"/>
        <n v="184.03"/>
        <n v="364.08"/>
        <n v="150.91"/>
        <n v="31.16"/>
        <n v="104.42"/>
        <n v="409.09"/>
        <n v="249.26"/>
        <n v="109.06"/>
        <n v="540.17"/>
        <n v="215.1"/>
        <n v="119.26"/>
        <n v="528.55"/>
        <n v="35.13"/>
        <n v="342.76"/>
        <n v="231.9"/>
        <n v="147.28"/>
        <n v="317.98"/>
        <n v="21.49"/>
        <n v="275.33"/>
        <n v="211.02"/>
        <n v="409.21"/>
        <n v="394.7"/>
        <n v="422.48"/>
        <n v="94.25"/>
        <n v="23.67"/>
        <n v="545.38"/>
        <n v="177.2"/>
        <n v="214.19"/>
        <n v="58.63"/>
        <n v="400.54"/>
        <n v="173.84"/>
        <n v="432.33"/>
        <n v="513.83"/>
        <n v="277.39"/>
        <n v="257.88"/>
        <n v="420.0"/>
        <n v="40.43"/>
        <n v="401.22"/>
        <n v="430.44"/>
        <n v="449.34"/>
        <n v="24.81"/>
        <n v="430.8"/>
        <n v="411.6"/>
        <n v="447.4"/>
        <n v="316.94"/>
        <n v="71.32"/>
        <n v="210.66"/>
        <n v="303.06"/>
        <n v="363.98"/>
        <n v="394.01"/>
        <n v="504.0"/>
        <n v="266.33"/>
        <n v="193.72"/>
        <n v="299.7"/>
        <n v="239.95"/>
        <n v="394.76"/>
        <n v="465.78"/>
        <n v="33.81"/>
        <n v="330.31"/>
        <n v="402.96"/>
        <n v="120.01"/>
        <n v="215.83"/>
        <n v="452.71"/>
        <n v="207.74"/>
        <n v="531.58"/>
        <n v="79.55"/>
        <n v="53.6"/>
        <n v="12.52"/>
        <n v="252.87"/>
        <n v="25.89"/>
        <n v="72.7"/>
        <n v="273.64"/>
        <n v="341.01"/>
        <n v="239.25"/>
        <n v="171.27"/>
        <n v="335.75"/>
        <n v="61.84"/>
        <n v="167.74"/>
        <n v="240.74"/>
        <n v="240.61"/>
        <n v="37.83"/>
        <n v="24.86"/>
        <n v="466.36"/>
        <n v="364.9"/>
        <n v="151.21"/>
        <n v="260.55"/>
        <n v="462.87"/>
        <n v="333.86"/>
        <n v="553.96"/>
        <n v="568.77"/>
        <n v="367.56"/>
        <n v="317.03"/>
        <n v="116.58"/>
        <n v="18.45"/>
        <n v="346.59"/>
        <n v="242.67"/>
        <n v="264.5"/>
        <n v="58.78"/>
        <n v="95.38"/>
        <n v="218.2"/>
        <n v="413.12"/>
        <n v="93.83"/>
        <n v="312.15"/>
        <n v="323.78"/>
        <n v="345.99"/>
        <n v="370.13"/>
        <n v="23.4"/>
        <n v="535.07"/>
        <n v="245.84"/>
        <n v="366.77"/>
        <n v="8.29"/>
        <n v="229.59"/>
        <n v="526.33"/>
        <n v="205.69"/>
        <n v="279.29"/>
        <n v="371.33"/>
        <n v="110.23"/>
        <n v="191.16"/>
        <n v="43.74"/>
        <n v="217.3"/>
        <n v="300.6"/>
        <n v="52.86"/>
        <n v="310.49"/>
        <n v="133.52"/>
        <n v="427.9"/>
        <n v="16.49"/>
        <n v="498.48"/>
        <n v="458.5"/>
        <n v="52.99"/>
        <n v="164.46"/>
        <n v="285.95"/>
        <n v="342.32"/>
        <n v="240.42"/>
        <n v="65.65"/>
        <n v="124.23"/>
        <n v="240.15"/>
        <n v="159.68"/>
        <n v="120.55"/>
        <n v="330.75"/>
        <n v="325.78"/>
        <n v="152.89"/>
        <n v="344.69"/>
        <n v="328.52"/>
        <n v="127.92"/>
        <n v="543.92"/>
        <n v="269.31"/>
        <n v="251.4"/>
        <n v="363.9"/>
        <n v="376.22"/>
        <n v="352.2"/>
        <n v="316.76"/>
        <n v="314.08"/>
        <n v="297.72"/>
        <n v="460.96"/>
        <n v="513.4"/>
        <n v="64.22"/>
        <n v="388.45"/>
        <n v="40.45"/>
        <n v="407.91"/>
        <n v="441.58"/>
        <n v="223.26"/>
        <n v="366.95"/>
        <n v="320.67"/>
        <n v="304.18"/>
        <n v="333.14"/>
        <n v="268.07"/>
        <n v="24.19"/>
        <n v="444.01"/>
        <n v="9.8"/>
        <n v="371.74"/>
        <n v="98.54"/>
        <n v="267.01"/>
        <n v="254.73"/>
        <n v="182.1"/>
        <n v="447.41"/>
        <n v="255.1"/>
        <n v="133.86"/>
        <n v="358.04"/>
        <n v="402.71"/>
        <n v="148.8"/>
        <n v="339.44"/>
        <n v="477.28"/>
        <n v="114.7"/>
        <n v="429.67"/>
        <n v="507.26"/>
        <n v="459.17"/>
        <n v="328.43"/>
        <n v="474.44"/>
        <n v="159.18"/>
        <n v="34.47"/>
        <n v="171.76"/>
        <n v="163.51"/>
        <n v="537.49"/>
        <n v="393.6"/>
        <n v="221.96"/>
        <n v="440.3"/>
        <n v="387.75"/>
        <n v="62.41"/>
        <n v="14.45"/>
        <n v="106.31"/>
        <n v="95.1"/>
        <n v="452.12"/>
        <n v="371.32"/>
        <n v="261.62"/>
        <n v="363.22"/>
        <n v="503.71"/>
        <n v="355.81"/>
        <n v="337.03"/>
        <n v="148.81"/>
        <n v="290.08"/>
        <n v="288.43"/>
        <n v="502.54"/>
        <n v="388.78"/>
        <n v="158.6"/>
        <n v="228.97"/>
        <n v="339.37"/>
        <n v="90.44"/>
        <n v="224.43"/>
        <n v="340.42"/>
        <n v="227.88"/>
        <n v="533.83"/>
        <n v="90.81"/>
        <n v="62.93"/>
        <n v="99.77"/>
        <n v="36.84"/>
        <n v="539.85"/>
        <n v="508.95"/>
        <n v="350.49"/>
        <n v="447.7"/>
        <n v="99.56"/>
        <n v="205.01"/>
        <n v="307.7"/>
        <n v="261.29"/>
        <n v="507.61"/>
        <n v="275.74"/>
        <n v="218.04"/>
        <n v="490.98"/>
        <n v="35.19"/>
        <n v="411.63"/>
        <n v="39.12"/>
        <n v="101.19"/>
        <n v="57.41"/>
        <n v="219.26"/>
        <n v="194.26"/>
        <n v="406.73"/>
        <n v="405.34"/>
        <n v="344.41"/>
        <n v="332.88"/>
        <n v="310.3"/>
        <n v="275.71"/>
        <n v="19.95"/>
        <n v="283.57"/>
        <n v="222.34"/>
        <n v="303.15"/>
        <n v="314.03"/>
        <n v="138.57"/>
        <n v="149.62"/>
        <n v="409.46"/>
        <n v="112.24"/>
        <n v="7.31"/>
        <n v="267.27"/>
        <n v="266.67"/>
        <n v="130.99"/>
        <n v="231.51"/>
        <n v="143.81"/>
        <n v="547.09"/>
        <n v="435.1"/>
        <n v="95.6"/>
        <n v="454.87"/>
        <n v="361.41"/>
        <n v="421.61"/>
        <n v="136.18"/>
        <n v="443.97"/>
        <n v="548.56"/>
        <n v="190.95"/>
        <n v="378.76"/>
        <n v="245.67"/>
        <n v="289.28"/>
        <n v="374.93"/>
        <n v="174.84"/>
        <n v="433.07"/>
        <n v="259.93"/>
        <n v="323.88"/>
        <n v="36.09"/>
        <n v="583.47"/>
        <n v="344.45"/>
        <n v="319.63"/>
        <n v="170.5"/>
        <n v="166.81"/>
        <n v="222.03"/>
        <n v="460.06"/>
        <n v="162.05"/>
        <n v="493.07"/>
        <n v="321.45"/>
        <n v="239.05"/>
        <n v="349.83"/>
        <n v="498.74"/>
        <n v="427.58"/>
        <n v="522.11"/>
        <n v="43.99"/>
        <n v="418.83"/>
        <n v="505.32"/>
        <n v="497.9"/>
        <n v="136.94"/>
        <n v="572.97"/>
        <n v="200.78"/>
        <n v="402.53"/>
        <n v="275.02"/>
        <n v="230.62"/>
        <n v="92.0"/>
        <n v="206.57"/>
        <n v="74.18"/>
        <n v="442.96"/>
        <n v="321.41"/>
        <n v="499.82"/>
        <n v="270.82"/>
        <n v="120.4"/>
        <n v="328.16"/>
        <n v="143.21"/>
        <n v="231.45"/>
        <n v="131.92"/>
        <n v="360.31"/>
        <n v="61.72"/>
        <n v="565.99"/>
        <n v="356.13"/>
        <n v="247.14"/>
        <n v="232.52"/>
        <n v="193.14"/>
        <n v="290.83"/>
        <n v="252.11"/>
        <n v="402.09"/>
        <n v="154.6"/>
        <n v="191.55"/>
        <n v="77.39"/>
        <n v="31.87"/>
        <n v="91.21"/>
        <n v="73.97"/>
        <n v="334.45"/>
        <n v="220.51"/>
        <n v="287.06"/>
        <n v="431.18"/>
        <n v="15.05"/>
        <n v="268.56"/>
        <n v="279.99"/>
        <n v="436.53"/>
        <n v="247.02"/>
        <n v="102.37"/>
        <n v="326.76"/>
        <n v="168.05"/>
        <n v="151.56"/>
        <n v="463.38"/>
        <n v="407.04"/>
        <n v="151.7"/>
        <n v="494.09"/>
        <n v="430.49"/>
        <n v="221.08"/>
        <n v="305.6"/>
        <n v="453.34"/>
        <n v="523.12"/>
        <n v="199.57"/>
        <n v="286.65"/>
        <n v="460.2"/>
        <n v="470.9"/>
        <n v="109.23"/>
        <n v="524.11"/>
        <n v="419.23"/>
        <n v="453.87"/>
        <n v="344.34"/>
        <n v="269.89"/>
        <n v="324.8"/>
        <n v="353.34"/>
        <n v="130.31"/>
        <n v="156.88"/>
        <n v="347.47"/>
        <n v="73.92"/>
        <n v="127.5"/>
        <n v="69.35"/>
        <n v="329.03"/>
        <n v="384.62"/>
        <n v="295.07"/>
        <n v="464.47"/>
        <n v="58.69"/>
        <n v="201.48"/>
        <n v="393.62"/>
        <n v="374.69"/>
        <n v="164.33"/>
        <n v="73.05"/>
        <n v="205.77"/>
        <n v="62.9"/>
        <n v="255.18"/>
        <n v="142.41"/>
        <n v="160.5"/>
        <n v="208.2"/>
        <n v="113.17"/>
        <n v="391.64"/>
        <n v="38.32"/>
        <n v="15.98"/>
        <n v="394.66"/>
        <n v="20.08"/>
        <n v="357.82"/>
        <n v="94.26"/>
        <n v="178.27"/>
        <n v="185.59"/>
        <n v="344.61"/>
        <n v="84.12"/>
        <n v="13.5"/>
        <n v="121.52"/>
        <n v="54.46"/>
        <n v="391.69"/>
        <n v="287.89"/>
        <n v="305.37"/>
        <n v="28.92"/>
        <n v="416.31"/>
        <n v="391.1"/>
        <n v="210.83"/>
        <n v="213.77"/>
        <n v="283.99"/>
        <n v="308.0"/>
        <n v="225.88"/>
        <n v="306.89"/>
        <n v="396.09"/>
        <n v="356.88"/>
        <n v="340.36"/>
        <n v="46.01"/>
        <n v="222.79"/>
        <n v="13.65"/>
        <n v="147.55"/>
        <n v="361.56"/>
        <n v="18.63"/>
        <n v="403.12"/>
        <n v="110.79"/>
        <n v="389.74"/>
        <n v="430.14"/>
        <n v="117.04"/>
        <n v="376.99"/>
        <n v="325.41"/>
        <n v="152.0"/>
        <n v="437.39"/>
        <n v="354.03"/>
        <n v="202.03"/>
        <n v="530.12"/>
        <n v="446.04"/>
        <n v="551.33"/>
        <n v="96.56"/>
        <n v="550.11"/>
        <n v="263.16"/>
        <n v="338.62"/>
        <n v="295.89"/>
        <n v="141.83"/>
        <n v="134.85"/>
        <n v="206.51"/>
        <n v="457.77"/>
        <n v="191.78"/>
        <n v="417.25"/>
        <n v="56.11"/>
        <n v="480.31"/>
        <n v="365.95"/>
        <n v="251.6"/>
        <n v="8.46"/>
        <n v="427.31"/>
        <n v="284.68"/>
        <n v="397.41"/>
        <n v="372.61"/>
        <n v="123.45"/>
        <n v="66.86"/>
        <n v="482.47"/>
        <n v="78.0"/>
        <n v="382.44"/>
        <n v="6.0"/>
        <n v="285.86"/>
        <n v="374.67"/>
        <n v="519.32"/>
        <n v="186.02"/>
        <n v="81.75"/>
        <n v="357.89"/>
        <n v="124.99"/>
        <n v="54.43"/>
        <n v="402.1"/>
        <n v="405.39"/>
        <n v="392.2"/>
        <n v="586.42"/>
        <n v="132.92"/>
        <n v="167.83"/>
        <n v="247.3"/>
        <n v="73.42"/>
        <n v="304.36"/>
        <n v="407.0"/>
        <n v="382.89"/>
        <n v="45.35"/>
        <n v="129.56"/>
        <n v="32.46"/>
        <n v="149.69"/>
        <n v="229.11"/>
        <n v="370.62"/>
        <n v="229.12"/>
        <n v="301.31"/>
        <n v="339.67"/>
        <n v="27.59"/>
        <n v="248.24"/>
        <n v="36.91"/>
        <n v="180.41"/>
        <n v="306.94"/>
        <n v="497.1"/>
        <n v="487.03"/>
        <n v="529.59"/>
        <n v="34.83"/>
        <n v="406.15"/>
        <n v="504.56"/>
        <n v="70.24"/>
        <n v="38.59"/>
        <n v="380.51"/>
        <n v="180.8"/>
        <n v="136.54"/>
        <n v="205.55"/>
        <n v="342.24"/>
        <n v="234.57"/>
        <n v="424.33"/>
        <n v="362.03"/>
        <n v="263.67"/>
        <n v="295.83"/>
        <n v="323.86"/>
        <n v="307.21"/>
        <n v="34.19"/>
        <n v="382.25"/>
        <n v="412.32"/>
        <n v="424.43"/>
        <n v="101.6"/>
        <n v="298.01"/>
        <n v="114.08"/>
        <n v="478.86"/>
        <n v="533.53"/>
        <n v="270.84"/>
        <n v="334.63"/>
        <n v="33.22"/>
        <n v="300.64"/>
        <n v="158.92"/>
        <n v="99.67"/>
        <n v="413.59"/>
        <n v="179.03"/>
        <n v="409.73"/>
        <n v="239.58"/>
        <n v="203.16"/>
        <n v="269.11"/>
        <n v="153.15"/>
        <n v="407.12"/>
        <n v="182.37"/>
        <n v="311.09"/>
        <n v="69.72"/>
        <n v="25.76"/>
        <n v="258.32"/>
        <n v="40.16"/>
        <n v="8.69"/>
        <n v="445.15"/>
        <n v="388.21"/>
        <n v="158.87"/>
        <n v="118.88"/>
        <n v="116.99"/>
        <n v="471.24"/>
        <n v="73.8"/>
        <n v="237.67"/>
        <n v="409.01"/>
        <n v="494.9"/>
        <n v="509.89"/>
        <n v="219.04"/>
        <n v="267.28"/>
        <n v="151.87"/>
        <n v="318.05"/>
        <n v="354.28"/>
        <n v="321.38"/>
        <n v="129.45"/>
        <n v="154.15"/>
        <n v="98.69"/>
        <n v="200.09"/>
        <n v="479.19"/>
        <n v="340.34"/>
        <n v="214.54"/>
        <n v="446.75"/>
        <n v="325.51"/>
        <n v="253.07"/>
        <n v="175.79"/>
        <n v="454.69"/>
        <n v="124.33"/>
        <n v="515.61"/>
        <n v="316.22"/>
        <n v="12.42"/>
        <n v="243.0"/>
        <n v="536.68"/>
        <n v="88.44"/>
        <n v="148.27"/>
        <n v="98.67"/>
        <n v="37.76"/>
        <n v="253.12"/>
        <n v="64.69"/>
        <n v="7.28"/>
        <n v="160.09"/>
        <n v="161.86"/>
        <n v="23.31"/>
        <n v="176.12"/>
        <n v="45.55"/>
        <n v="199.71"/>
        <n v="405.75"/>
        <n v="47.23"/>
        <n v="312.16"/>
        <n v="212.88"/>
        <n v="79.27"/>
        <n v="148.06"/>
        <n v="344.88"/>
        <n v="33.17"/>
        <n v="319.56"/>
        <n v="204.49"/>
        <n v="275.89"/>
        <n v="393.24"/>
        <n v="254.89"/>
        <n v="14.69"/>
        <n v="270.75"/>
        <n v="467.1"/>
        <n v="286.99"/>
        <n v="167.93"/>
        <n v="209.9"/>
        <n v="19.61"/>
        <n v="57.39"/>
        <n v="295.43"/>
        <n v="106.86"/>
        <n v="257.23"/>
        <n v="523.33"/>
        <n v="26.43"/>
        <n v="117.47"/>
        <n v="530.27"/>
        <n v="308.22"/>
        <n v="354.56"/>
        <n v="418.91"/>
        <n v="557.48"/>
        <n v="310.18"/>
        <n v="24.26"/>
        <n v="178.69"/>
        <n v="85.92"/>
        <n v="99.55"/>
        <n v="219.11"/>
        <n v="278.81"/>
        <n v="237.55"/>
        <n v="425.75"/>
        <n v="172.74"/>
        <n v="279.04"/>
        <n v="152.17"/>
        <n v="493.43"/>
        <n v="204.44"/>
        <n v="403.8"/>
        <n v="341.05"/>
        <n v="311.55"/>
        <n v="368.28"/>
        <n v="463.87"/>
        <n v="241.01"/>
        <n v="295.44"/>
        <n v="12.77"/>
        <n v="530.53"/>
        <n v="332.87"/>
        <n v="309.52"/>
        <n v="41.03"/>
        <n v="310.69"/>
        <n v="388.51"/>
        <n v="215.2"/>
        <n v="465.82"/>
        <n v="465.73"/>
        <n v="462.95"/>
        <n v="166.79"/>
        <n v="387.58"/>
        <n v="214.24"/>
        <n v="559.3"/>
        <n v="83.35"/>
        <n v="311.12"/>
        <n v="86.95"/>
        <n v="145.6"/>
        <n v="47.7"/>
        <n v="494.5"/>
        <n v="59.24"/>
        <n v="402.64"/>
        <n v="215.22"/>
        <n v="110.12"/>
        <n v="453.7"/>
        <n v="131.22"/>
        <n v="116.64"/>
        <n v="356.34"/>
        <n v="56.02"/>
        <n v="373.6"/>
        <n v="567.89"/>
        <n v="389.29"/>
        <n v="337.09"/>
        <n v="387.34"/>
        <n v="266.78"/>
        <n v="226.32"/>
        <n v="210.04"/>
        <n v="198.49"/>
        <n v="403.79"/>
        <n v="398.08"/>
        <n v="178.49"/>
        <n v="363.99"/>
        <n v="415.76"/>
        <n v="316.03"/>
        <n v="177.22"/>
        <n v="108.03"/>
        <n v="28.61"/>
        <n v="230.9"/>
        <n v="472.61"/>
        <n v="460.86"/>
        <n v="376.97"/>
        <n v="410.89"/>
        <n v="6.86"/>
        <n v="427.94"/>
        <n v="246.63"/>
        <n v="525.24"/>
        <n v="75.83"/>
        <n v="339.17"/>
        <n v="170.81"/>
        <n v="327.61"/>
        <n v="292.72"/>
        <n v="25.51"/>
        <n v="371.08"/>
        <n v="270.8"/>
        <n v="263.77"/>
        <n v="341.48"/>
        <n v="464.9"/>
        <n v="278.4"/>
        <n v="94.01"/>
        <n v="214.94"/>
        <n v="421.58"/>
        <n v="224.25"/>
        <n v="105.19"/>
        <n v="338.13"/>
        <n v="94.27"/>
        <n v="35.93"/>
        <n v="69.84"/>
        <n v="127.47"/>
        <n v="305.18"/>
        <n v="325.28"/>
        <n v="237.47"/>
        <n v="244.79"/>
        <n v="247.67"/>
        <n v="211.94"/>
        <n v="172.69"/>
        <n v="19.86"/>
        <n v="112.15"/>
        <n v="460.19"/>
        <n v="18.85"/>
        <n v="293.23"/>
        <n v="358.02"/>
        <n v="56.99"/>
        <n v="156.37"/>
        <n v="179.62"/>
        <n v="185.82"/>
        <n v="352.69"/>
        <n v="34.61"/>
        <n v="441.97"/>
        <n v="345.95"/>
        <n v="159.98"/>
        <n v="100.66"/>
        <n v="436.59"/>
        <n v="215.39"/>
        <n v="293.0"/>
        <n v="423.45"/>
        <n v="73.7"/>
        <n v="288.46"/>
        <n v="232.96"/>
        <n v="126.68"/>
        <n v="6.6"/>
        <n v="8.92"/>
        <n v="26.99"/>
        <n v="94.37"/>
        <n v="87.69"/>
        <n v="249.95"/>
        <n v="381.98"/>
        <n v="271.21"/>
        <n v="404.36"/>
        <n v="112.73"/>
        <n v="233.23"/>
        <n v="110.26"/>
        <n v="176.9"/>
        <n v="117.48"/>
        <n v="280.69"/>
        <n v="35.5"/>
        <n v="16.01"/>
        <n v="47.76"/>
        <n v="139.76"/>
        <n v="357.3"/>
        <n v="19.39"/>
        <n v="492.25"/>
        <n v="198.65"/>
        <n v="300.33"/>
        <n v="120.26"/>
        <n v="110.39"/>
      </sharedItems>
    </cacheField>
    <cacheField name="Future Item" numFmtId="0">
      <sharedItems>
        <s v="Credit Card #1"/>
        <s v="Wedding"/>
        <s v="Credit Card #3"/>
        <s v="Emergencies"/>
        <s v="Renovation"/>
        <s v="Vacation"/>
        <s v="Credit Card #2"/>
        <s v="Credit Card #4"/>
      </sharedItems>
    </cacheField>
    <cacheField name="Planned Future" numFmtId="0">
      <sharedItems containsSemiMixedTypes="0" containsString="0" containsNumber="1">
        <n v="424.41"/>
        <n v="470.14"/>
        <n v="50.05"/>
        <n v="403.4"/>
        <n v="300.22"/>
        <n v="385.62"/>
        <n v="460.64"/>
        <n v="106.52"/>
        <n v="376.31"/>
        <n v="230.34"/>
        <n v="24.37"/>
        <n v="311.62"/>
        <n v="417.34"/>
        <n v="56.3"/>
        <n v="105.6"/>
        <n v="140.24"/>
        <n v="149.61"/>
        <n v="94.84"/>
        <n v="420.53"/>
        <n v="67.14"/>
        <n v="221.84"/>
        <n v="91.22"/>
        <n v="47.92"/>
        <n v="441.04"/>
        <n v="353.1"/>
        <n v="488.71"/>
        <n v="18.91"/>
        <n v="77.82"/>
        <n v="310.0"/>
        <n v="256.84"/>
        <n v="82.65"/>
        <n v="222.17"/>
        <n v="184.84"/>
        <n v="246.44"/>
        <n v="446.99"/>
        <n v="265.74"/>
        <n v="13.52"/>
        <n v="28.62"/>
        <n v="406.19"/>
        <n v="17.93"/>
        <n v="374.75"/>
        <n v="366.47"/>
        <n v="193.57"/>
        <n v="85.92"/>
        <n v="401.55"/>
        <n v="262.8"/>
        <n v="486.1"/>
        <n v="477.22"/>
        <n v="122.88"/>
        <n v="235.74"/>
        <n v="173.43"/>
        <n v="261.45"/>
        <n v="39.91"/>
        <n v="213.74"/>
        <n v="38.17"/>
        <n v="236.84"/>
        <n v="273.84"/>
        <n v="384.58"/>
        <n v="287.61"/>
        <n v="478.61"/>
        <n v="167.93"/>
        <n v="498.71"/>
        <n v="346.93"/>
        <n v="247.09"/>
        <n v="135.43"/>
        <n v="144.89"/>
        <n v="37.75"/>
        <n v="291.89"/>
        <n v="265.07"/>
        <n v="69.43"/>
        <n v="131.18"/>
        <n v="490.9"/>
        <n v="188.34"/>
        <n v="203.19"/>
        <n v="347.11"/>
        <n v="202.81"/>
        <n v="390.1"/>
        <n v="64.58"/>
        <n v="297.9"/>
        <n v="478.11"/>
        <n v="416.01"/>
        <n v="134.13"/>
        <n v="208.69"/>
        <n v="287.75"/>
        <n v="100.77"/>
        <n v="184.13"/>
        <n v="73.48"/>
        <n v="416.86"/>
        <n v="39.52"/>
        <n v="102.93"/>
        <n v="306.34"/>
        <n v="140.51"/>
        <n v="411.67"/>
        <n v="36.89"/>
        <n v="246.37"/>
        <n v="233.55"/>
        <n v="44.4"/>
        <n v="371.28"/>
        <n v="213.01"/>
        <n v="283.58"/>
        <n v="232.97"/>
        <n v="147.4"/>
        <n v="267.51"/>
        <n v="485.86"/>
        <n v="183.06"/>
        <n v="287.73"/>
        <n v="176.33"/>
        <n v="497.88"/>
        <n v="429.05"/>
        <n v="385.64"/>
        <n v="149.39"/>
        <n v="275.93"/>
        <n v="185.14"/>
        <n v="196.38"/>
        <n v="302.93"/>
        <n v="380.26"/>
        <n v="305.45"/>
        <n v="360.81"/>
        <n v="499.87"/>
        <n v="337.79"/>
        <n v="279.1"/>
        <n v="463.24"/>
        <n v="66.52"/>
        <n v="88.91"/>
        <n v="40.61"/>
        <n v="133.7"/>
        <n v="285.62"/>
        <n v="316.47"/>
        <n v="296.02"/>
        <n v="400.0"/>
        <n v="418.2"/>
        <n v="51.63"/>
        <n v="218.63"/>
        <n v="22.06"/>
        <n v="405.86"/>
        <n v="34.23"/>
        <n v="83.54"/>
        <n v="205.52"/>
        <n v="291.88"/>
        <n v="135.0"/>
        <n v="40.15"/>
        <n v="62.47"/>
        <n v="169.07"/>
        <n v="280.08"/>
        <n v="388.31"/>
        <n v="486.8"/>
        <n v="87.36"/>
        <n v="78.5"/>
        <n v="359.95"/>
        <n v="482.28"/>
        <n v="314.59"/>
        <n v="314.58"/>
        <n v="140.76"/>
        <n v="370.39"/>
        <n v="223.74"/>
        <n v="88.93"/>
        <n v="18.82"/>
        <n v="272.52"/>
        <n v="392.24"/>
        <n v="399.92"/>
        <n v="57.8"/>
        <n v="15.6"/>
        <n v="31.05"/>
        <n v="127.3"/>
        <n v="489.75"/>
        <n v="332.87"/>
        <n v="20.35"/>
        <n v="44.52"/>
        <n v="272.41"/>
        <n v="152.92"/>
        <n v="300.64"/>
        <n v="316.62"/>
        <n v="238.3"/>
        <n v="348.09"/>
        <n v="126.92"/>
        <n v="410.36"/>
        <n v="72.42"/>
        <n v="475.61"/>
        <n v="254.47"/>
        <n v="21.75"/>
        <n v="144.65"/>
        <n v="328.44"/>
        <n v="464.05"/>
        <n v="269.96"/>
        <n v="399.73"/>
        <n v="494.27"/>
        <n v="84.09"/>
        <n v="100.62"/>
        <n v="129.8"/>
        <n v="41.55"/>
        <n v="145.99"/>
        <n v="144.22"/>
        <n v="369.11"/>
        <n v="293.07"/>
        <n v="485.13"/>
        <n v="420.77"/>
        <n v="205.4"/>
        <n v="365.57"/>
        <n v="269.65"/>
        <n v="424.19"/>
        <n v="453.99"/>
        <n v="185.02"/>
        <n v="284.6"/>
        <n v="115.4"/>
        <n v="105.33"/>
        <n v="70.19"/>
        <n v="64.22"/>
        <n v="225.28"/>
        <n v="344.48"/>
        <n v="437.77"/>
        <n v="236.91"/>
        <n v="41.97"/>
        <n v="307.58"/>
        <n v="238.95"/>
        <n v="355.43"/>
        <n v="425.68"/>
        <n v="39.8"/>
        <n v="238.41"/>
        <n v="168.09"/>
        <n v="114.73"/>
        <n v="488.89"/>
        <n v="450.3"/>
        <n v="274.96"/>
        <n v="217.49"/>
        <n v="316.24"/>
        <n v="56.33"/>
        <n v="433.92"/>
        <n v="95.82"/>
        <n v="142.77"/>
        <n v="269.9"/>
        <n v="468.74"/>
        <n v="463.77"/>
        <n v="498.22"/>
        <n v="437.57"/>
        <n v="225.56"/>
        <n v="241.34"/>
        <n v="66.83"/>
        <n v="119.66"/>
        <n v="19.65"/>
        <n v="270.8"/>
        <n v="468.47"/>
        <n v="40.42"/>
        <n v="23.28"/>
        <n v="139.11"/>
        <n v="76.94"/>
        <n v="258.43"/>
        <n v="271.96"/>
        <n v="389.78"/>
        <n v="95.48"/>
        <n v="64.25"/>
        <n v="31.67"/>
        <n v="12.2"/>
        <n v="300.99"/>
        <n v="184.44"/>
        <n v="178.84"/>
        <n v="305.74"/>
        <n v="28.75"/>
        <n v="323.91"/>
        <n v="370.18"/>
        <n v="364.86"/>
        <n v="453.63"/>
        <n v="124.13"/>
        <n v="197.54"/>
        <n v="302.09"/>
        <n v="94.87"/>
        <n v="392.5"/>
        <n v="53.29"/>
        <n v="342.97"/>
        <n v="20.98"/>
        <n v="124.87"/>
        <n v="187.72"/>
        <n v="358.78"/>
        <n v="59.34"/>
        <n v="84.1"/>
        <n v="454.59"/>
        <n v="378.07"/>
        <n v="445.77"/>
        <n v="277.76"/>
        <n v="363.71"/>
        <n v="493.59"/>
        <n v="88.3"/>
        <n v="437.63"/>
        <n v="27.64"/>
        <n v="218.77"/>
        <n v="290.85"/>
        <n v="478.37"/>
        <n v="183.67"/>
        <n v="466.65"/>
        <n v="265.97"/>
        <n v="35.98"/>
        <n v="283.07"/>
        <n v="292.07"/>
        <n v="480.85"/>
        <n v="402.62"/>
        <n v="338.21"/>
        <n v="164.34"/>
        <n v="20.52"/>
        <n v="28.46"/>
        <n v="456.32"/>
        <n v="372.66"/>
        <n v="374.51"/>
        <n v="14.56"/>
        <n v="180.87"/>
        <n v="245.65"/>
        <n v="499.69"/>
        <n v="182.58"/>
        <n v="134.49"/>
        <n v="407.97"/>
        <n v="494.67"/>
        <n v="285.18"/>
        <n v="90.22"/>
        <n v="460.94"/>
        <n v="381.22"/>
        <n v="125.34"/>
        <n v="49.39"/>
        <n v="137.15"/>
        <n v="304.81"/>
        <n v="411.95"/>
        <n v="58.68"/>
        <n v="44.58"/>
        <n v="472.31"/>
        <n v="312.03"/>
        <n v="446.88"/>
        <n v="426.74"/>
        <n v="188.27"/>
        <n v="147.65"/>
        <n v="78.42"/>
        <n v="77.22"/>
        <n v="100.83"/>
        <n v="76.25"/>
        <n v="202.36"/>
        <n v="284.11"/>
        <n v="291.16"/>
        <n v="490.08"/>
        <n v="356.54"/>
        <n v="218.62"/>
        <n v="262.14"/>
        <n v="232.44"/>
        <n v="93.83"/>
        <n v="476.11"/>
        <n v="102.09"/>
        <n v="387.94"/>
        <n v="205.97"/>
        <n v="166.19"/>
        <n v="103.21"/>
        <n v="411.3"/>
        <n v="296.79"/>
        <n v="35.42"/>
        <n v="395.15"/>
        <n v="405.29"/>
        <n v="84.08"/>
        <n v="54.72"/>
        <n v="10.58"/>
        <n v="299.88"/>
        <n v="439.7"/>
        <n v="301.61"/>
        <n v="255.93"/>
        <n v="62.01"/>
        <n v="23.11"/>
        <n v="52.56"/>
        <n v="318.2"/>
        <n v="177.47"/>
        <n v="465.55"/>
        <n v="107.57"/>
        <n v="69.56"/>
        <n v="372.08"/>
        <n v="390.99"/>
        <n v="248.39"/>
        <n v="165.68"/>
        <n v="89.85"/>
        <n v="10.83"/>
        <n v="305.38"/>
        <n v="91.84"/>
        <n v="403.25"/>
        <n v="134.9"/>
        <n v="133.93"/>
        <n v="212.32"/>
        <n v="399.08"/>
        <n v="484.92"/>
        <n v="153.01"/>
        <n v="269.38"/>
        <n v="295.18"/>
        <n v="287.7"/>
        <n v="366.14"/>
        <n v="244.33"/>
        <n v="64.13"/>
        <n v="395.2"/>
        <n v="406.0"/>
        <n v="475.18"/>
        <n v="281.6"/>
        <n v="273.57"/>
        <n v="463.47"/>
        <n v="454.53"/>
        <n v="415.36"/>
        <n v="218.81"/>
        <n v="436.57"/>
        <n v="218.54"/>
        <n v="370.31"/>
        <n v="481.34"/>
        <n v="120.57"/>
        <n v="384.36"/>
        <n v="451.42"/>
        <n v="275.04"/>
        <n v="393.03"/>
        <n v="41.95"/>
        <n v="294.04"/>
        <n v="356.11"/>
        <n v="300.2"/>
        <n v="22.59"/>
        <n v="491.2"/>
        <n v="459.19"/>
        <n v="47.27"/>
        <n v="367.52"/>
        <n v="234.37"/>
        <n v="274.27"/>
        <n v="252.82"/>
        <n v="477.73"/>
        <n v="141.42"/>
        <n v="80.69"/>
        <n v="145.89"/>
        <n v="220.8"/>
        <n v="344.47"/>
        <n v="33.49"/>
        <n v="103.62"/>
        <n v="333.36"/>
        <n v="61.92"/>
        <n v="22.03"/>
        <n v="305.05"/>
        <n v="494.37"/>
        <n v="419.91"/>
        <n v="266.16"/>
        <n v="358.89"/>
        <n v="133.03"/>
        <n v="406.57"/>
        <n v="432.72"/>
        <n v="90.05"/>
        <n v="185.85"/>
        <n v="400.88"/>
        <n v="108.42"/>
        <n v="355.49"/>
        <n v="422.04"/>
        <n v="240.47"/>
        <n v="42.18"/>
        <n v="193.21"/>
        <n v="353.2"/>
        <n v="112.88"/>
        <n v="280.84"/>
        <n v="111.03"/>
        <n v="125.5"/>
        <n v="115.11"/>
        <n v="464.32"/>
        <n v="471.28"/>
        <n v="360.03"/>
        <n v="83.32"/>
        <n v="319.06"/>
        <n v="170.77"/>
        <n v="213.4"/>
        <n v="218.59"/>
        <n v="488.83"/>
        <n v="49.77"/>
        <n v="20.16"/>
        <n v="287.26"/>
        <n v="216.68"/>
        <n v="44.64"/>
        <n v="53.67"/>
        <n v="272.83"/>
        <n v="353.18"/>
        <n v="360.97"/>
        <n v="79.42"/>
        <n v="460.0"/>
        <n v="82.86"/>
        <n v="257.95"/>
        <n v="451.37"/>
        <n v="319.27"/>
        <n v="179.36"/>
        <n v="76.66"/>
        <n v="65.45"/>
        <n v="381.21"/>
        <n v="446.91"/>
        <n v="169.68"/>
        <n v="397.0"/>
        <n v="26.16"/>
        <n v="282.27"/>
        <n v="288.39"/>
        <n v="486.11"/>
        <n v="352.12"/>
        <n v="296.3"/>
        <n v="214.59"/>
        <n v="111.28"/>
        <n v="22.29"/>
        <n v="389.54"/>
        <n v="312.18"/>
        <n v="177.3"/>
        <n v="98.5"/>
        <n v="127.84"/>
        <n v="251.84"/>
        <n v="283.83"/>
        <n v="364.59"/>
        <n v="129.47"/>
        <n v="403.24"/>
        <n v="217.14"/>
        <n v="349.97"/>
        <n v="162.95"/>
        <n v="391.13"/>
        <n v="264.93"/>
        <n v="427.66"/>
        <n v="403.79"/>
        <n v="404.14"/>
        <n v="142.79"/>
        <n v="461.55"/>
        <n v="332.91"/>
        <n v="180.6"/>
        <n v="312.5"/>
        <n v="136.32"/>
        <n v="480.25"/>
        <n v="304.1"/>
        <n v="348.82"/>
        <n v="47.75"/>
        <n v="169.14"/>
        <n v="334.05"/>
        <n v="323.18"/>
        <n v="280.23"/>
        <n v="413.2"/>
        <n v="325.56"/>
        <n v="68.55"/>
        <n v="437.01"/>
        <n v="38.62"/>
        <n v="299.49"/>
        <n v="21.5"/>
        <n v="226.78"/>
        <n v="276.22"/>
        <n v="327.7"/>
        <n v="241.09"/>
        <n v="84.39"/>
        <n v="48.98"/>
        <n v="472.68"/>
        <n v="184.43"/>
        <n v="22.63"/>
        <n v="201.62"/>
        <n v="103.61"/>
        <n v="405.2"/>
        <n v="219.27"/>
        <n v="104.07"/>
        <n v="253.26"/>
        <n v="47.2"/>
        <n v="218.97"/>
        <n v="24.33"/>
        <n v="253.13"/>
        <n v="47.96"/>
        <n v="46.83"/>
        <n v="309.4"/>
        <n v="367.72"/>
        <n v="50.59"/>
        <n v="406.56"/>
        <n v="167.22"/>
        <n v="148.97"/>
        <n v="43.7"/>
        <n v="267.46"/>
        <n v="277.42"/>
        <n v="442.13"/>
        <n v="136.48"/>
        <n v="447.21"/>
        <n v="275.45"/>
        <n v="324.96"/>
        <n v="20.62"/>
        <n v="31.8"/>
        <n v="414.87"/>
        <n v="209.88"/>
        <n v="349.66"/>
        <n v="218.15"/>
        <n v="375.8"/>
        <n v="457.06"/>
        <n v="455.29"/>
        <n v="42.61"/>
        <n v="94.82"/>
        <n v="11.79"/>
        <n v="82.9"/>
        <n v="313.45"/>
        <n v="394.94"/>
        <n v="354.63"/>
        <n v="329.4"/>
        <n v="49.87"/>
        <n v="161.67"/>
        <n v="60.39"/>
        <n v="110.24"/>
        <n v="206.77"/>
        <n v="224.02"/>
        <n v="267.0"/>
        <n v="304.91"/>
        <n v="325.74"/>
        <n v="335.74"/>
        <n v="307.51"/>
        <n v="358.81"/>
        <n v="87.72"/>
        <n v="170.42"/>
        <n v="15.68"/>
        <n v="389.56"/>
        <n v="83.65"/>
        <n v="173.2"/>
        <n v="430.08"/>
        <n v="78.87"/>
        <n v="56.95"/>
        <n v="365.05"/>
        <n v="157.78"/>
        <n v="80.85"/>
        <n v="232.64"/>
        <n v="157.13"/>
        <n v="457.94"/>
        <n v="26.08"/>
        <n v="330.73"/>
        <n v="210.26"/>
        <n v="98.33"/>
        <n v="232.14"/>
        <n v="200.95"/>
        <n v="187.71"/>
        <n v="272.26"/>
        <n v="496.2"/>
        <n v="414.14"/>
        <n v="132.09"/>
        <n v="345.3"/>
        <n v="121.6"/>
        <n v="136.0"/>
        <n v="415.12"/>
        <n v="115.92"/>
        <n v="129.13"/>
        <n v="306.85"/>
        <n v="390.87"/>
        <n v="431.89"/>
        <n v="266.74"/>
        <n v="396.3"/>
        <n v="201.7"/>
        <n v="466.05"/>
        <n v="255.49"/>
        <n v="457.82"/>
        <n v="322.25"/>
        <n v="14.4"/>
        <n v="179.09"/>
        <n v="460.13"/>
        <n v="204.96"/>
        <n v="435.62"/>
        <n v="122.16"/>
        <n v="466.96"/>
        <n v="22.69"/>
        <n v="360.47"/>
        <n v="449.93"/>
        <n v="26.59"/>
        <n v="320.84"/>
        <n v="75.66"/>
        <n v="291.84"/>
        <n v="376.81"/>
        <n v="452.06"/>
        <n v="303.03"/>
        <n v="86.82"/>
        <n v="252.16"/>
        <n v="292.71"/>
        <n v="163.48"/>
        <n v="267.54"/>
        <n v="242.18"/>
        <n v="439.69"/>
        <n v="374.09"/>
        <n v="286.67"/>
        <n v="277.62"/>
        <n v="56.35"/>
        <n v="352.93"/>
        <n v="272.67"/>
        <n v="296.24"/>
        <n v="103.25"/>
        <n v="479.91"/>
        <n v="156.36"/>
        <n v="162.07"/>
        <n v="203.54"/>
        <n v="472.75"/>
        <n v="432.31"/>
        <n v="379.64"/>
        <n v="341.3"/>
        <n v="43.81"/>
        <n v="489.62"/>
        <n v="284.75"/>
        <n v="263.22"/>
        <n v="377.15"/>
        <n v="417.58"/>
        <n v="53.81"/>
        <n v="201.45"/>
        <n v="27.61"/>
        <n v="399.59"/>
        <n v="499.34"/>
        <n v="484.4"/>
        <n v="124.84"/>
        <n v="167.69"/>
        <n v="278.77"/>
        <n v="151.82"/>
        <n v="262.41"/>
        <n v="53.86"/>
        <n v="101.04"/>
        <n v="303.46"/>
        <n v="361.04"/>
        <n v="42.25"/>
        <n v="130.86"/>
        <n v="340.47"/>
        <n v="194.58"/>
        <n v="224.9"/>
        <n v="294.79"/>
        <n v="395.79"/>
        <n v="359.37"/>
        <n v="126.69"/>
        <n v="286.24"/>
        <n v="62.99"/>
        <n v="87.74"/>
        <n v="19.62"/>
        <n v="238.2"/>
        <n v="380.09"/>
        <n v="475.36"/>
        <n v="447.46"/>
        <n v="162.7"/>
        <n v="59.08"/>
        <n v="250.03"/>
        <n v="202.34"/>
        <n v="19.85"/>
        <n v="237.25"/>
        <n v="421.22"/>
        <n v="12.96"/>
        <n v="382.55"/>
        <n v="446.45"/>
        <n v="325.01"/>
        <n v="406.69"/>
        <n v="145.79"/>
        <n v="113.12"/>
        <n v="84.94"/>
        <n v="124.16"/>
        <n v="312.53"/>
        <n v="496.86"/>
        <n v="64.09"/>
        <n v="497.72"/>
        <n v="11.32"/>
        <n v="405.75"/>
        <n v="478.31"/>
        <n v="82.2"/>
        <n v="285.56"/>
        <n v="416.95"/>
        <n v="359.35"/>
        <n v="357.09"/>
        <n v="499.5"/>
        <n v="396.6"/>
        <n v="67.57"/>
        <n v="493.82"/>
        <n v="465.14"/>
        <n v="360.74"/>
        <n v="384.63"/>
        <n v="109.06"/>
        <n v="64.07"/>
        <n v="66.25"/>
        <n v="286.69"/>
        <n v="125.97"/>
        <n v="127.11"/>
        <n v="109.39"/>
        <n v="60.59"/>
        <n v="35.95"/>
        <n v="314.82"/>
        <n v="75.84"/>
        <n v="266.81"/>
        <n v="161.61"/>
        <n v="75.59"/>
        <n v="425.05"/>
        <n v="472.48"/>
        <n v="268.39"/>
        <n v="112.85"/>
        <n v="88.21"/>
        <n v="438.87"/>
        <n v="15.05"/>
        <n v="444.98"/>
        <n v="205.06"/>
        <n v="250.94"/>
        <n v="436.59"/>
        <n v="297.04"/>
        <n v="224.33"/>
        <n v="389.79"/>
        <n v="466.71"/>
        <n v="398.33"/>
        <n v="32.53"/>
        <n v="399.46"/>
        <n v="252.03"/>
        <n v="244.2"/>
        <n v="252.7"/>
        <n v="420.89"/>
        <n v="318.98"/>
        <n v="435.33"/>
        <n v="287.05"/>
        <n v="243.55"/>
        <n v="432.84"/>
        <n v="298.53"/>
        <n v="482.97"/>
        <n v="278.53"/>
        <n v="326.66"/>
        <n v="316.12"/>
        <n v="109.75"/>
        <n v="269.57"/>
        <n v="428.48"/>
        <n v="163.98"/>
        <n v="331.88"/>
        <n v="69.41"/>
        <n v="222.24"/>
        <n v="258.8"/>
        <n v="434.12"/>
        <n v="494.54"/>
        <n v="21.02"/>
        <n v="142.18"/>
        <n v="126.5"/>
        <n v="232.7"/>
        <n v="293.25"/>
        <n v="357.19"/>
        <n v="81.74"/>
        <n v="108.03"/>
        <n v="67.23"/>
        <n v="65.13"/>
        <n v="476.43"/>
        <n v="395.62"/>
        <n v="25.28"/>
        <n v="450.45"/>
        <n v="425.97"/>
        <n v="364.37"/>
        <n v="420.92"/>
        <n v="140.55"/>
        <n v="54.43"/>
        <n v="311.61"/>
        <n v="335.23"/>
        <n v="345.25"/>
        <n v="250.01"/>
        <n v="337.97"/>
        <n v="144.15"/>
        <n v="487.69"/>
        <n v="421.64"/>
        <n v="65.46"/>
        <n v="396.03"/>
        <n v="153.41"/>
        <n v="383.5"/>
        <n v="76.63"/>
        <n v="33.73"/>
        <n v="17.02"/>
        <n v="82.14"/>
        <n v="297.61"/>
        <n v="331.68"/>
        <n v="383.52"/>
        <n v="322.63"/>
        <n v="215.5"/>
        <n v="179.82"/>
        <n v="340.34"/>
        <n v="164.2"/>
        <n v="444.78"/>
        <n v="401.52"/>
        <n v="335.53"/>
        <n v="282.86"/>
        <n v="188.36"/>
        <n v="433.97"/>
        <n v="458.72"/>
        <n v="469.83"/>
        <n v="133.58"/>
        <n v="436.96"/>
        <n v="454.18"/>
        <n v="127.41"/>
        <n v="377.77"/>
        <n v="273.3"/>
        <n v="427.78"/>
        <n v="464.72"/>
        <n v="71.47"/>
        <n v="211.84"/>
        <n v="244.88"/>
        <n v="203.91"/>
        <n v="498.32"/>
        <n v="491.49"/>
        <n v="168.5"/>
        <n v="150.67"/>
        <n v="476.84"/>
        <n v="297.52"/>
        <n v="163.86"/>
        <n v="267.08"/>
        <n v="320.19"/>
        <n v="143.85"/>
        <n v="209.02"/>
        <n v="66.96"/>
        <n v="119.41"/>
        <n v="11.03"/>
        <n v="386.96"/>
        <n v="181.91"/>
        <n v="192.45"/>
        <n v="176.99"/>
        <n v="354.75"/>
        <n v="79.96"/>
        <n v="254.87"/>
        <n v="395.07"/>
        <n v="415.02"/>
        <n v="487.44"/>
        <n v="179.75"/>
        <n v="325.0"/>
        <n v="263.57"/>
        <n v="320.16"/>
        <n v="307.3"/>
        <n v="57.74"/>
        <n v="282.48"/>
        <n v="16.81"/>
        <n v="453.17"/>
        <n v="304.79"/>
        <n v="464.29"/>
        <n v="79.5"/>
        <n v="499.54"/>
        <n v="351.76"/>
        <n v="197.93"/>
        <n v="136.18"/>
        <n v="285.79"/>
        <n v="137.4"/>
        <n v="458.03"/>
        <n v="292.21"/>
        <n v="229.78"/>
        <n v="169.02"/>
        <n v="452.8"/>
        <n v="480.22"/>
        <n v="241.74"/>
        <n v="411.82"/>
        <n v="271.68"/>
        <n v="474.55"/>
        <n v="32.91"/>
        <n v="453.43"/>
        <n v="288.21"/>
        <n v="335.13"/>
        <n v="275.03"/>
        <n v="407.04"/>
        <n v="483.16"/>
        <n v="436.71"/>
        <n v="45.05"/>
        <n v="354.57"/>
        <n v="213.49"/>
        <n v="389.2"/>
        <n v="69.21"/>
        <n v="128.25"/>
        <n v="82.25"/>
        <n v="52.84"/>
        <n v="271.16"/>
        <n v="219.3"/>
        <n v="304.66"/>
        <n v="414.46"/>
        <n v="156.8"/>
        <n v="464.91"/>
        <n v="467.81"/>
        <n v="120.87"/>
        <n v="453.93"/>
        <n v="343.29"/>
        <n v="110.25"/>
        <n v="131.81"/>
        <n v="284.82"/>
        <n v="97.85"/>
        <n v="159.54"/>
        <n v="327.98"/>
        <n v="46.28"/>
        <n v="493.9"/>
        <n v="495.18"/>
        <n v="322.32"/>
        <n v="162.78"/>
        <n v="25.34"/>
        <n v="225.53"/>
        <n v="58.15"/>
        <n v="277.95"/>
        <n v="20.9"/>
        <n v="439.38"/>
        <n v="39.98"/>
        <n v="184.82"/>
        <n v="388.76"/>
        <n v="314.25"/>
        <n v="461.59"/>
        <n v="462.82"/>
        <n v="83.47"/>
        <n v="391.1"/>
        <n v="25.79"/>
        <n v="416.13"/>
        <n v="221.98"/>
        <n v="497.42"/>
        <n v="474.16"/>
        <n v="247.25"/>
        <n v="419.55"/>
        <n v="487.88"/>
        <n v="267.2"/>
        <n v="303.23"/>
        <n v="381.79"/>
        <n v="138.36"/>
        <n v="61.78"/>
        <n v="430.84"/>
        <n v="229.21"/>
        <n v="345.41"/>
      </sharedItems>
    </cacheField>
    <cacheField name="Actual Future" numFmtId="0">
      <sharedItems containsSemiMixedTypes="0" containsString="0" containsNumber="1">
        <n v="441.75"/>
        <n v="523.31"/>
        <n v="59.62"/>
        <n v="471.12"/>
        <n v="240.58"/>
        <n v="352.44"/>
        <n v="442.47"/>
        <n v="96.68"/>
        <n v="375.59"/>
        <n v="185.16"/>
        <n v="25.17"/>
        <n v="293.24"/>
        <n v="368.22"/>
        <n v="47.65"/>
        <n v="106.58"/>
        <n v="116.55"/>
        <n v="162.54"/>
        <n v="80.37"/>
        <n v="360.82"/>
        <n v="54.68"/>
        <n v="229.55"/>
        <n v="79.3"/>
        <n v="41.65"/>
        <n v="519.99"/>
        <n v="348.4"/>
        <n v="437.4"/>
        <n v="19.17"/>
        <n v="86.49"/>
        <n v="324.68"/>
        <n v="231.24"/>
        <n v="68.94"/>
        <n v="240.12"/>
        <n v="217.65"/>
        <n v="269.78"/>
        <n v="383.13"/>
        <n v="259.46"/>
        <n v="15.13"/>
        <n v="25.38"/>
        <n v="452.95"/>
        <n v="20.96"/>
        <n v="347.96"/>
        <n v="303.12"/>
        <n v="214.13"/>
        <n v="95.24"/>
        <n v="452.67"/>
        <n v="265.84"/>
        <n v="495.63"/>
        <n v="533.59"/>
        <n v="146.73"/>
        <n v="271.27"/>
        <n v="183.16"/>
        <n v="258.58"/>
        <n v="46.1"/>
        <n v="177.83"/>
        <n v="44.44"/>
        <n v="232.08"/>
        <n v="307.28"/>
        <n v="359.9"/>
        <n v="245.21"/>
        <n v="518.75"/>
        <n v="170.52"/>
        <n v="504.18"/>
        <n v="382.81"/>
        <n v="241.77"/>
        <n v="137.6"/>
        <n v="147.1"/>
        <n v="44.02"/>
        <n v="316.44"/>
        <n v="224.4"/>
        <n v="73.3"/>
        <n v="109.13"/>
        <n v="420.02"/>
        <n v="198.87"/>
        <n v="182.47"/>
        <n v="374.43"/>
        <n v="221.49"/>
        <n v="366.18"/>
        <n v="70.51"/>
        <n v="345.59"/>
        <n v="439.9"/>
        <n v="348.36"/>
        <n v="147.76"/>
        <n v="213.96"/>
        <n v="232.95"/>
        <n v="101.68"/>
        <n v="205.58"/>
        <n v="87.64"/>
        <n v="389.38"/>
        <n v="43.03"/>
        <n v="82.66"/>
        <n v="340.54"/>
        <n v="158.08"/>
        <n v="380.55"/>
        <n v="40.65"/>
        <n v="276.3"/>
        <n v="219.94"/>
        <n v="49.87"/>
        <n v="404.82"/>
        <n v="183.94"/>
        <n v="315.84"/>
        <n v="261.5"/>
        <n v="134.57"/>
        <n v="313.48"/>
        <n v="494.26"/>
        <n v="192.17"/>
        <n v="273.05"/>
        <n v="164.6"/>
        <n v="431.69"/>
        <n v="388.99"/>
        <n v="413.16"/>
        <n v="145.07"/>
        <n v="230.82"/>
        <n v="149.08"/>
        <n v="177.46"/>
        <n v="297.81"/>
        <n v="321.81"/>
        <n v="270.47"/>
        <n v="370.02"/>
        <n v="452.32"/>
        <n v="379.05"/>
        <n v="287.48"/>
        <n v="382.06"/>
        <n v="58.85"/>
        <n v="81.75"/>
        <n v="47.08"/>
        <n v="151.95"/>
        <n v="239.76"/>
        <n v="289.67"/>
        <n v="288.63"/>
        <n v="406.36"/>
        <n v="375.78"/>
        <n v="61.55"/>
        <n v="242.52"/>
        <n v="25.35"/>
        <n v="470.39"/>
        <n v="39.93"/>
        <n v="83.65"/>
        <n v="219.02"/>
        <n v="345.48"/>
        <n v="125.08"/>
        <n v="47.58"/>
        <n v="62.31"/>
        <n v="170.34"/>
        <n v="254.0"/>
        <n v="437.75"/>
        <n v="404.95"/>
        <n v="87.51"/>
        <n v="77.22"/>
        <n v="420.68"/>
        <n v="421.34"/>
        <n v="364.07"/>
        <n v="353.55"/>
        <n v="145.61"/>
        <n v="421.85"/>
        <n v="265.11"/>
        <n v="87.3"/>
        <n v="20.13"/>
        <n v="240.84"/>
        <n v="455.97"/>
        <n v="377.19"/>
        <n v="49.67"/>
        <n v="16.09"/>
        <n v="26.98"/>
        <n v="131.22"/>
        <n v="535.4"/>
        <n v="285.36"/>
        <n v="17.93"/>
        <n v="37.69"/>
        <n v="274.37"/>
        <n v="128.56"/>
        <n v="251.02"/>
        <n v="313.74"/>
        <n v="209.85"/>
        <n v="349.04"/>
        <n v="104.11"/>
        <n v="328.59"/>
        <n v="71.46"/>
        <n v="453.08"/>
        <n v="227.52"/>
        <n v="20.0"/>
        <n v="172.16"/>
        <n v="299.38"/>
        <n v="485.88"/>
        <n v="253.25"/>
        <n v="453.2"/>
        <n v="544.49"/>
        <n v="92.48"/>
        <n v="116.12"/>
        <n v="104.46"/>
        <n v="45.5"/>
        <n v="157.17"/>
        <n v="143.33"/>
        <n v="351.56"/>
        <n v="270.14"/>
        <n v="393.28"/>
        <n v="417.22"/>
        <n v="227.79"/>
        <n v="399.65"/>
        <n v="269.37"/>
        <n v="505.83"/>
        <n v="433.55"/>
        <n v="152.44"/>
        <n v="232.16"/>
        <n v="128.64"/>
        <n v="92.66"/>
        <n v="76.05"/>
        <n v="51.42"/>
        <n v="213.29"/>
        <n v="405.44"/>
        <n v="443.65"/>
        <n v="261.52"/>
        <n v="36.6"/>
        <n v="316.05"/>
        <n v="285.33"/>
        <n v="398.0"/>
        <n v="497.97"/>
        <n v="45.89"/>
        <n v="205.82"/>
        <n v="150.77"/>
        <n v="102.55"/>
        <n v="583.45"/>
        <n v="456.17"/>
        <n v="317.43"/>
        <n v="194.01"/>
        <n v="301.3"/>
        <n v="54.35"/>
        <n v="400.71"/>
        <n v="101.47"/>
        <n v="150.38"/>
        <n v="273.52"/>
        <n v="520.32"/>
        <n v="455.82"/>
        <n v="410.8"/>
        <n v="481.3"/>
        <n v="265.51"/>
        <n v="235.71"/>
        <n v="60.66"/>
        <n v="112.22"/>
        <n v="20.71"/>
        <n v="264.63"/>
        <n v="449.69"/>
        <n v="46.42"/>
        <n v="20.66"/>
        <n v="141.14"/>
        <n v="63.35"/>
        <n v="218.84"/>
        <n v="307.41"/>
        <n v="371.59"/>
        <n v="109.29"/>
        <n v="51.46"/>
        <n v="31.84"/>
        <n v="11.39"/>
        <n v="293.3"/>
        <n v="154.44"/>
        <n v="196.26"/>
        <n v="291.45"/>
        <n v="23.65"/>
        <n v="359.43"/>
        <n v="433.96"/>
        <n v="145.5"/>
        <n v="386.54"/>
        <n v="474.86"/>
        <n v="102.71"/>
        <n v="226.18"/>
        <n v="344.44"/>
        <n v="89.03"/>
        <n v="333.33"/>
        <n v="51.59"/>
        <n v="382.63"/>
        <n v="17.73"/>
        <n v="114.38"/>
        <n v="151.3"/>
        <n v="392.67"/>
        <n v="55.59"/>
        <n v="78.08"/>
        <n v="489.55"/>
        <n v="302.55"/>
        <n v="378.88"/>
        <n v="257.97"/>
        <n v="307.43"/>
        <n v="551.19"/>
        <n v="98.52"/>
        <n v="479.59"/>
        <n v="33.14"/>
        <n v="220.18"/>
        <n v="338.61"/>
        <n v="440.43"/>
        <n v="198.8"/>
        <n v="538.78"/>
        <n v="214.07"/>
        <n v="39.2"/>
        <n v="330.22"/>
        <n v="347.0"/>
        <n v="530.81"/>
        <n v="382.01"/>
        <n v="320.45"/>
        <n v="148.06"/>
        <n v="23.17"/>
        <n v="30.27"/>
        <n v="472.85"/>
        <n v="94.02"/>
        <n v="371.73"/>
        <n v="318.5"/>
        <n v="14.81"/>
        <n v="171.79"/>
        <n v="199.44"/>
        <n v="495.73"/>
        <n v="171.94"/>
        <n v="120.57"/>
        <n v="407.55"/>
        <n v="536.58"/>
        <n v="242.34"/>
        <n v="73.54"/>
        <n v="388.66"/>
        <n v="352.45"/>
        <n v="127.82"/>
        <n v="51.09"/>
        <n v="116.96"/>
        <n v="302.68"/>
        <n v="479.42"/>
        <n v="48.23"/>
        <n v="40.78"/>
        <n v="489.83"/>
        <n v="345.65"/>
        <n v="512.87"/>
        <n v="437.08"/>
        <n v="222.22"/>
        <n v="159.87"/>
        <n v="69.54"/>
        <n v="68.34"/>
        <n v="114.42"/>
        <n v="77.97"/>
        <n v="191.35"/>
        <n v="238.84"/>
        <n v="311.03"/>
        <n v="515.04"/>
        <n v="392.38"/>
        <n v="201.91"/>
        <n v="282.83"/>
        <n v="232.96"/>
        <n v="103.54"/>
        <n v="396.91"/>
        <n v="96.05"/>
        <n v="328.97"/>
        <n v="166.33"/>
        <n v="174.87"/>
        <n v="110.47"/>
        <n v="475.19"/>
        <n v="259.81"/>
        <n v="31.69"/>
        <n v="454.28"/>
        <n v="409.98"/>
        <n v="72.14"/>
        <n v="60.9"/>
        <n v="12.29"/>
        <n v="351.61"/>
        <n v="513.26"/>
        <n v="254.76"/>
        <n v="299.77"/>
        <n v="61.17"/>
        <n v="23.59"/>
        <n v="53.32"/>
        <n v="284.26"/>
        <n v="192.51"/>
        <n v="463.43"/>
        <n v="117.59"/>
        <n v="76.64"/>
        <n v="402.2"/>
        <n v="335.01"/>
        <n v="226.5"/>
        <n v="164.58"/>
        <n v="76.36"/>
        <n v="11.44"/>
        <n v="269.89"/>
        <n v="85.3"/>
        <n v="397.08"/>
        <n v="148.01"/>
        <n v="125.84"/>
        <n v="174.82"/>
        <n v="390.16"/>
        <n v="487.06"/>
        <n v="177.99"/>
        <n v="264.19"/>
        <n v="249.81"/>
        <n v="295.87"/>
        <n v="422.01"/>
        <n v="196.68"/>
        <n v="65.9"/>
        <n v="457.18"/>
        <n v="424.01"/>
        <n v="381.43"/>
        <n v="305.4"/>
        <n v="224.51"/>
        <n v="523.12"/>
        <n v="392.11"/>
        <n v="454.31"/>
        <n v="260.42"/>
        <n v="434.68"/>
        <n v="244.03"/>
        <n v="306.89"/>
        <n v="570.56"/>
        <n v="140.99"/>
        <n v="434.01"/>
        <n v="539.47"/>
        <n v="276.46"/>
        <n v="323.24"/>
        <n v="38.78"/>
        <n v="252.49"/>
        <n v="301.49"/>
        <n v="343.36"/>
        <n v="25.31"/>
        <n v="405.94"/>
        <n v="528.64"/>
        <n v="40.28"/>
        <n v="339.23"/>
        <n v="223.59"/>
        <n v="272.8"/>
        <n v="278.98"/>
        <n v="480.29"/>
        <n v="124.25"/>
        <n v="89.45"/>
        <n v="139.82"/>
        <n v="179.18"/>
        <n v="332.32"/>
        <n v="39.75"/>
        <n v="86.0"/>
        <n v="394.14"/>
        <n v="53.77"/>
        <n v="20.21"/>
        <n v="262.15"/>
        <n v="470.61"/>
        <n v="454.38"/>
        <n v="247.57"/>
        <n v="419.51"/>
        <n v="116.99"/>
        <n v="366.28"/>
        <n v="495.98"/>
        <n v="76.49"/>
        <n v="177.84"/>
        <n v="440.13"/>
        <n v="130.03"/>
        <n v="362.38"/>
        <n v="416.86"/>
        <n v="251.52"/>
        <n v="33.84"/>
        <n v="178.38"/>
        <n v="392.37"/>
        <n v="106.26"/>
        <n v="247.72"/>
        <n v="130.15"/>
        <n v="132.03"/>
        <n v="135.91"/>
        <n v="496.11"/>
        <n v="557.56"/>
        <n v="321.36"/>
        <n v="73.9"/>
        <n v="325.56"/>
        <n v="176.56"/>
        <n v="219.4"/>
        <n v="230.38"/>
        <n v="489.15"/>
        <n v="34.86"/>
        <n v="48.08"/>
        <n v="20.99"/>
        <n v="274.35"/>
        <n v="197.87"/>
        <n v="48.63"/>
        <n v="55.57"/>
        <n v="226.94"/>
        <n v="357.08"/>
        <n v="307.74"/>
        <n v="80.64"/>
        <n v="542.41"/>
        <n v="69.3"/>
        <n v="281.07"/>
        <n v="463.77"/>
        <n v="340.43"/>
        <n v="190.02"/>
        <n v="80.46"/>
        <n v="73.83"/>
        <n v="415.99"/>
        <n v="472.76"/>
        <n v="172.0"/>
        <n v="442.48"/>
        <n v="30.06"/>
        <n v="290.56"/>
        <n v="342.88"/>
        <n v="418.13"/>
        <n v="395.1"/>
        <n v="302.58"/>
        <n v="181.58"/>
        <n v="103.64"/>
        <n v="19.83"/>
        <n v="351.38"/>
        <n v="330.69"/>
        <n v="204.47"/>
        <n v="82.98"/>
        <n v="102.6"/>
        <n v="258.87"/>
        <n v="265.07"/>
        <n v="352.93"/>
        <n v="124.34"/>
        <n v="432.42"/>
        <n v="250.35"/>
        <n v="326.98"/>
        <n v="144.48"/>
        <n v="384.99"/>
        <n v="308.66"/>
        <n v="446.12"/>
        <n v="332.94"/>
        <n v="374.09"/>
        <n v="122.42"/>
        <n v="439.08"/>
        <n v="300.39"/>
        <n v="179.42"/>
        <n v="358.72"/>
        <n v="160.92"/>
        <n v="407.33"/>
        <n v="291.03"/>
        <n v="296.58"/>
        <n v="55.72"/>
        <n v="202.81"/>
        <n v="275.06"/>
        <n v="370.78"/>
        <n v="268.52"/>
        <n v="383.19"/>
        <n v="304.88"/>
        <n v="65.88"/>
        <n v="430.72"/>
        <n v="37.0"/>
        <n v="268.91"/>
        <n v="17.61"/>
        <n v="261.09"/>
        <n v="358.97"/>
        <n v="222.2"/>
        <n v="94.41"/>
        <n v="53.94"/>
        <n v="451.3"/>
        <n v="158.23"/>
        <n v="24.01"/>
        <n v="170.54"/>
        <n v="112.67"/>
        <n v="441.37"/>
        <n v="216.01"/>
        <n v="111.42"/>
        <n v="269.09"/>
        <n v="47.4"/>
        <n v="199.59"/>
        <n v="21.23"/>
        <n v="224.66"/>
        <n v="39.46"/>
        <n v="351.19"/>
        <n v="385.74"/>
        <n v="42.91"/>
        <n v="388.8"/>
        <n v="188.65"/>
        <n v="160.49"/>
        <n v="39.6"/>
        <n v="310.86"/>
        <n v="286.74"/>
        <n v="360.88"/>
        <n v="132.31"/>
        <n v="494.14"/>
        <n v="261.43"/>
        <n v="286.11"/>
        <n v="23.18"/>
        <n v="29.91"/>
        <n v="418.38"/>
        <n v="187.96"/>
        <n v="352.52"/>
        <n v="218.66"/>
        <n v="340.12"/>
        <n v="398.49"/>
        <n v="532.4"/>
        <n v="39.79"/>
        <n v="88.56"/>
        <n v="9.45"/>
        <n v="86.2"/>
        <n v="352.13"/>
        <n v="400.0"/>
        <n v="344.82"/>
        <n v="292.61"/>
        <n v="149.36"/>
        <n v="43.65"/>
        <n v="189.46"/>
        <n v="70.3"/>
        <n v="112.79"/>
        <n v="382.21"/>
        <n v="174.44"/>
        <n v="241.79"/>
        <n v="242.44"/>
        <n v="315.2"/>
        <n v="242.1"/>
        <n v="330.9"/>
        <n v="380.88"/>
        <n v="311.74"/>
        <n v="385.01"/>
        <n v="73.45"/>
        <n v="166.94"/>
        <n v="15.07"/>
        <n v="404.26"/>
        <n v="83.77"/>
        <n v="165.28"/>
        <n v="372.92"/>
        <n v="82.42"/>
        <n v="52.68"/>
        <n v="373.26"/>
        <n v="155.86"/>
        <n v="67.87"/>
        <n v="205.74"/>
        <n v="129.3"/>
        <n v="459.31"/>
        <n v="22.64"/>
        <n v="270.61"/>
        <n v="193.55"/>
        <n v="96.94"/>
        <n v="225.46"/>
        <n v="202.58"/>
        <n v="169.49"/>
        <n v="317.64"/>
        <n v="399.52"/>
        <n v="376.97"/>
        <n v="145.08"/>
        <n v="335.65"/>
        <n v="129.09"/>
        <n v="141.91"/>
        <n v="452.75"/>
        <n v="128.5"/>
        <n v="136.51"/>
        <n v="346.21"/>
        <n v="468.87"/>
        <n v="459.38"/>
        <n v="250.97"/>
        <n v="377.44"/>
        <n v="213.68"/>
        <n v="406.53"/>
        <n v="244.87"/>
        <n v="541.43"/>
        <n v="381.07"/>
        <n v="11.76"/>
        <n v="145.11"/>
        <n v="436.6"/>
        <n v="220.87"/>
        <n v="369.14"/>
        <n v="99.03"/>
        <n v="526.67"/>
        <n v="23.76"/>
        <n v="353.37"/>
        <n v="481.32"/>
        <n v="31.46"/>
        <n v="262.56"/>
        <n v="62.04"/>
        <n v="235.3"/>
        <n v="314.04"/>
        <n v="518.14"/>
        <n v="326.23"/>
        <n v="71.29"/>
        <n v="215.37"/>
        <n v="340.08"/>
        <n v="137.67"/>
        <n v="269.82"/>
        <n v="235.95"/>
        <n v="444.91"/>
        <n v="312.57"/>
        <n v="238.35"/>
        <n v="323.41"/>
        <n v="46.6"/>
        <n v="358.75"/>
        <n v="311.24"/>
        <n v="252.63"/>
        <n v="117.83"/>
        <n v="484.05"/>
        <n v="177.6"/>
        <n v="178.35"/>
        <n v="205.48"/>
        <n v="456.07"/>
        <n v="310.18"/>
        <n v="396.53"/>
        <n v="43.2"/>
        <n v="544.38"/>
        <n v="298.39"/>
        <n v="277.66"/>
        <n v="336.01"/>
        <n v="478.71"/>
        <n v="48.1"/>
        <n v="213.63"/>
        <n v="23.33"/>
        <n v="341.59"/>
        <n v="550.4"/>
        <n v="485.64"/>
        <n v="132.71"/>
        <n v="142.92"/>
        <n v="258.62"/>
        <n v="135.12"/>
        <n v="286.65"/>
        <n v="60.87"/>
        <n v="97.36"/>
        <n v="249.62"/>
        <n v="321.95"/>
        <n v="34.23"/>
        <n v="149.52"/>
        <n v="309.37"/>
        <n v="184.02"/>
        <n v="230.92"/>
        <n v="306.29"/>
        <n v="471.44"/>
        <n v="299.83"/>
        <n v="108.61"/>
        <n v="237.66"/>
        <n v="61.35"/>
        <n v="100.34"/>
        <n v="15.76"/>
        <n v="235.93"/>
        <n v="399.89"/>
        <n v="466.45"/>
        <n v="534.19"/>
        <n v="142.39"/>
        <n v="51.17"/>
        <n v="202.08"/>
        <n v="184.09"/>
        <n v="16.38"/>
        <n v="225.6"/>
        <n v="435.21"/>
        <n v="15.44"/>
        <n v="371.99"/>
        <n v="424.8"/>
        <n v="268.13"/>
        <n v="359.08"/>
        <n v="118.03"/>
        <n v="100.91"/>
        <n v="87.19"/>
        <n v="107.31"/>
        <n v="346.92"/>
        <n v="519.74"/>
        <n v="64.4"/>
        <n v="434.36"/>
        <n v="10.42"/>
        <n v="406.33"/>
        <n v="536.02"/>
        <n v="87.23"/>
        <n v="238.7"/>
        <n v="450.46"/>
        <n v="411.69"/>
        <n v="317.1"/>
        <n v="457.28"/>
        <n v="402.48"/>
        <n v="66.59"/>
        <n v="443.85"/>
        <n v="465.09"/>
        <n v="353.89"/>
        <n v="455.2"/>
        <n v="128.01"/>
        <n v="58.04"/>
        <n v="57.53"/>
        <n v="236.69"/>
        <n v="135.8"/>
        <n v="149.1"/>
        <n v="117.9"/>
        <n v="64.31"/>
        <n v="38.52"/>
        <n v="66.58"/>
        <n v="218.96"/>
        <n v="174.13"/>
        <n v="81.6"/>
        <n v="450.43"/>
        <n v="418.75"/>
        <n v="242.46"/>
        <n v="102.2"/>
        <n v="102.57"/>
        <n v="516.94"/>
        <n v="12.9"/>
        <n v="377.05"/>
        <n v="186.18"/>
        <n v="37.92"/>
        <n v="271.47"/>
        <n v="356.15"/>
        <n v="351.58"/>
        <n v="209.11"/>
        <n v="338.47"/>
        <n v="433.1"/>
        <n v="460.89"/>
        <n v="33.47"/>
        <n v="348.55"/>
        <n v="230.63"/>
        <n v="233.11"/>
        <n v="229.95"/>
        <n v="405.72"/>
        <n v="315.99"/>
        <n v="419.77"/>
        <n v="317.55"/>
        <n v="209.9"/>
        <n v="434.14"/>
        <n v="346.44"/>
        <n v="508.9"/>
        <n v="249.84"/>
        <n v="290.36"/>
        <n v="346.32"/>
        <n v="114.51"/>
        <n v="12.08"/>
        <n v="247.7"/>
        <n v="348.02"/>
        <n v="187.0"/>
        <n v="266.73"/>
        <n v="63.14"/>
        <n v="243.78"/>
        <n v="223.04"/>
        <n v="415.03"/>
        <n v="397.19"/>
        <n v="25.01"/>
        <n v="159.08"/>
        <n v="151.77"/>
        <n v="231.99"/>
        <n v="347.23"/>
        <n v="428.39"/>
        <n v="89.38"/>
        <n v="122.55"/>
        <n v="63.97"/>
        <n v="67.01"/>
        <n v="547.54"/>
        <n v="332.56"/>
        <n v="28.11"/>
        <n v="365.93"/>
        <n v="461.82"/>
        <n v="385.31"/>
        <n v="346.24"/>
        <n v="164.67"/>
        <n v="56.74"/>
        <n v="252.82"/>
        <n v="280.72"/>
        <n v="396.04"/>
        <n v="210.24"/>
        <n v="334.4"/>
        <n v="144.33"/>
        <n v="531.71"/>
        <n v="342.01"/>
        <n v="63.69"/>
        <n v="417.74"/>
        <n v="160.31"/>
        <n v="314.18"/>
        <n v="84.96"/>
        <n v="28.93"/>
        <n v="20.26"/>
        <n v="87.76"/>
        <n v="298.91"/>
        <n v="308.31"/>
        <n v="376.93"/>
        <n v="309.41"/>
        <n v="258.46"/>
        <n v="193.81"/>
        <n v="299.9"/>
        <n v="169.43"/>
        <n v="376.1"/>
        <n v="377.85"/>
        <n v="387.18"/>
        <n v="306.9"/>
        <n v="208.01"/>
        <n v="517.03"/>
        <n v="486.16"/>
        <n v="506.26"/>
        <n v="429.74"/>
        <n v="114.56"/>
        <n v="448.96"/>
        <n v="69.97"/>
        <n v="376.33"/>
        <n v="125.69"/>
        <n v="343.48"/>
        <n v="227.44"/>
        <n v="357.21"/>
        <n v="385.94"/>
        <n v="74.34"/>
        <n v="182.99"/>
        <n v="268.89"/>
        <n v="225.62"/>
        <n v="554.66"/>
        <n v="532.14"/>
        <n v="136.34"/>
        <n v="174.98"/>
        <n v="415.62"/>
        <n v="336.58"/>
        <n v="155.12"/>
        <n v="216.55"/>
        <n v="335.95"/>
        <n v="170.08"/>
        <n v="224.99"/>
        <n v="68.67"/>
        <n v="109.28"/>
        <n v="12.91"/>
        <n v="401.37"/>
        <n v="197.43"/>
        <n v="182.09"/>
        <n v="146.27"/>
        <n v="319.92"/>
        <n v="67.95"/>
        <n v="268.35"/>
        <n v="401.31"/>
        <n v="441.08"/>
        <n v="435.13"/>
        <n v="162.41"/>
        <n v="322.28"/>
        <n v="226.08"/>
        <n v="366.59"/>
        <n v="301.73"/>
        <n v="67.51"/>
        <n v="318.48"/>
        <n v="15.29"/>
        <n v="392.28"/>
        <n v="318.41"/>
        <n v="474.45"/>
        <n v="75.13"/>
        <n v="586.41"/>
        <n v="163.91"/>
        <n v="109.23"/>
        <n v="235.17"/>
        <n v="122.02"/>
        <n v="445.38"/>
        <n v="327.62"/>
        <n v="194.63"/>
        <n v="148.16"/>
        <n v="527.66"/>
        <n v="569.55"/>
        <n v="203.97"/>
        <n v="390.51"/>
        <n v="228.92"/>
        <n v="467.49"/>
        <n v="32.99"/>
        <n v="488.93"/>
        <n v="533.03"/>
        <n v="263.3"/>
        <n v="316.04"/>
        <n v="254.11"/>
        <n v="474.98"/>
        <n v="396.11"/>
        <n v="374.31"/>
        <n v="49.53"/>
        <n v="409.61"/>
        <n v="404.22"/>
        <n v="177.95"/>
        <n v="431.45"/>
        <n v="60.08"/>
        <n v="111.93"/>
        <n v="88.78"/>
        <n v="58.81"/>
        <n v="317.28"/>
        <n v="206.06"/>
        <n v="301.33"/>
        <n v="352.07"/>
        <n v="184.29"/>
        <n v="512.98"/>
        <n v="440.93"/>
        <n v="144.05"/>
        <n v="494.39"/>
        <n v="385.95"/>
        <n v="127.03"/>
        <n v="143.34"/>
        <n v="339.89"/>
        <n v="95.67"/>
        <n v="240.53"/>
        <n v="180.87"/>
        <n v="287.26"/>
        <n v="48.57"/>
        <n v="426.76"/>
        <n v="495.22"/>
        <n v="340.74"/>
        <n v="150.1"/>
        <n v="26.37"/>
        <n v="243.71"/>
        <n v="48.2"/>
        <n v="332.67"/>
        <n v="473.53"/>
        <n v="40.35"/>
        <n v="221.19"/>
        <n v="326.57"/>
        <n v="297.31"/>
        <n v="526.83"/>
        <n v="453.83"/>
        <n v="89.97"/>
        <n v="319.69"/>
        <n v="28.62"/>
        <n v="185.62"/>
        <n v="437.59"/>
        <n v="464.94"/>
        <n v="262.37"/>
        <n v="353.49"/>
        <n v="569.62"/>
        <n v="223.58"/>
        <n v="345.05"/>
        <n v="358.45"/>
        <n v="110.83"/>
        <n v="66.8"/>
        <n v="363.77"/>
        <n v="185.05"/>
        <n v="387.62"/>
      </sharedItems>
    </cacheField>
    <cacheField name="Income" numFmtId="0">
      <sharedItems containsSemiMixedTypes="0" containsString="0" containsNumber="1">
        <n v="3973.78"/>
        <n v="4890.02"/>
        <n v="2180.22"/>
        <n v="2829.58"/>
        <n v="3015.02"/>
        <n v="4424.93"/>
        <n v="4427.66"/>
        <n v="4763.44"/>
        <n v="4266.83"/>
        <n v="4929.73"/>
        <n v="3801.51"/>
        <n v="4927.69"/>
        <n v="3025.06"/>
        <n v="3309.93"/>
        <n v="2305.69"/>
        <n v="3519.32"/>
        <n v="3267.64"/>
        <n v="4871.94"/>
        <n v="4883.59"/>
        <n v="4652.26"/>
        <n v="2481.71"/>
        <n v="2287.6"/>
        <n v="3983.41"/>
        <n v="4915.95"/>
        <n v="4412.59"/>
        <n v="4778.38"/>
        <n v="3519.42"/>
        <n v="3369.22"/>
        <n v="3629.0"/>
        <n v="4361.98"/>
        <n v="4486.45"/>
        <n v="2651.03"/>
        <n v="4727.54"/>
        <n v="2565.09"/>
        <n v="4606.11"/>
        <n v="4613.09"/>
        <n v="3546.1"/>
        <n v="4351.39"/>
        <n v="3535.06"/>
        <n v="3844.66"/>
        <n v="4546.49"/>
        <n v="2535.3"/>
        <n v="2836.59"/>
        <n v="4892.36"/>
        <n v="3340.57"/>
        <n v="3269.95"/>
        <n v="3679.48"/>
        <n v="3463.2"/>
        <n v="2661.97"/>
        <n v="3981.05"/>
        <n v="2017.66"/>
        <n v="4816.92"/>
        <n v="4363.36"/>
        <n v="4427.77"/>
        <n v="3581.97"/>
        <n v="4908.65"/>
        <n v="2039.85"/>
        <n v="2472.76"/>
        <n v="2845.16"/>
        <n v="4464.97"/>
        <n v="2179.74"/>
        <n v="4614.43"/>
        <n v="4780.22"/>
        <n v="2571.03"/>
        <n v="2617.46"/>
        <n v="3062.51"/>
        <n v="2589.22"/>
        <n v="4627.18"/>
        <n v="3778.5"/>
        <n v="3067.04"/>
        <n v="3813.38"/>
        <n v="3342.43"/>
        <n v="2021.02"/>
        <n v="3408.79"/>
        <n v="2941.87"/>
        <n v="2291.27"/>
        <n v="4067.53"/>
        <n v="2606.17"/>
        <n v="3821.07"/>
        <n v="2340.83"/>
        <n v="4522.54"/>
        <n v="3534.11"/>
        <n v="3584.78"/>
        <n v="2800.58"/>
        <n v="4986.93"/>
        <n v="4906.78"/>
        <n v="4462.18"/>
        <n v="2225.99"/>
        <n v="4621.03"/>
        <n v="3864.05"/>
        <n v="4968.12"/>
        <n v="2563.64"/>
        <n v="3018.01"/>
        <n v="4082.46"/>
        <n v="3035.22"/>
        <n v="3719.1"/>
        <n v="3555.79"/>
        <n v="2579.23"/>
        <n v="3557.08"/>
        <n v="4264.95"/>
        <n v="4414.53"/>
        <n v="2291.84"/>
        <n v="4344.45"/>
        <n v="3119.01"/>
        <n v="4253.17"/>
        <n v="3928.89"/>
        <n v="2482.39"/>
        <n v="3508.24"/>
        <n v="4578.77"/>
        <n v="3576.98"/>
        <n v="4934.25"/>
        <n v="4481.39"/>
        <n v="4475.07"/>
        <n v="3668.12"/>
        <n v="2036.07"/>
        <n v="4400.66"/>
        <n v="2106.65"/>
        <n v="4804.06"/>
        <n v="4925.3"/>
        <n v="4765.19"/>
        <n v="2300.73"/>
        <n v="4252.83"/>
        <n v="4806.05"/>
        <n v="4398.85"/>
        <n v="4577.85"/>
        <n v="2775.09"/>
        <n v="3084.48"/>
        <n v="2251.47"/>
        <n v="4274.38"/>
        <n v="4367.17"/>
        <n v="2950.86"/>
        <n v="4608.36"/>
        <n v="4643.86"/>
        <n v="2614.02"/>
        <n v="2515.54"/>
        <n v="2771.8"/>
        <n v="4083.4"/>
        <n v="3383.04"/>
        <n v="3467.14"/>
        <n v="3089.41"/>
        <n v="2175.27"/>
        <n v="3156.43"/>
        <n v="4026.25"/>
        <n v="3940.17"/>
        <n v="2509.56"/>
        <n v="2920.57"/>
        <n v="2379.3"/>
        <n v="3462.62"/>
        <n v="4337.8"/>
        <n v="2750.68"/>
        <n v="3483.69"/>
        <n v="4842.61"/>
        <n v="3541.49"/>
        <n v="2634.72"/>
        <n v="4581.89"/>
        <n v="3145.39"/>
        <n v="3271.84"/>
        <n v="3990.13"/>
        <n v="2680.7"/>
        <n v="2596.32"/>
        <n v="4565.86"/>
        <n v="2673.04"/>
        <n v="4464.75"/>
        <n v="4460.5"/>
        <n v="2686.67"/>
        <n v="2606.97"/>
        <n v="2959.17"/>
        <n v="4828.57"/>
        <n v="3013.82"/>
        <n v="4552.04"/>
        <n v="3669.74"/>
        <n v="4633.45"/>
        <n v="2119.06"/>
        <n v="2362.25"/>
        <n v="2257.31"/>
        <n v="4994.36"/>
        <n v="4955.25"/>
        <n v="4809.15"/>
        <n v="4631.68"/>
        <n v="3508.57"/>
        <n v="2188.66"/>
        <n v="4934.07"/>
        <n v="4950.94"/>
        <n v="4910.25"/>
        <n v="3262.18"/>
        <n v="3476.24"/>
        <n v="2426.32"/>
        <n v="4058.96"/>
        <n v="2088.56"/>
        <n v="3098.08"/>
        <n v="2675.13"/>
        <n v="4934.13"/>
        <n v="3722.26"/>
        <n v="3244.64"/>
        <n v="4942.78"/>
        <n v="2433.96"/>
        <n v="4534.36"/>
        <n v="2943.42"/>
        <n v="4620.93"/>
        <n v="3525.27"/>
        <n v="3874.36"/>
        <n v="2537.81"/>
        <n v="3261.19"/>
        <n v="2857.2"/>
        <n v="4619.45"/>
        <n v="2898.72"/>
        <n v="3142.04"/>
        <n v="4020.24"/>
        <n v="2059.54"/>
        <n v="3096.22"/>
        <n v="4656.13"/>
        <n v="4482.23"/>
        <n v="3168.21"/>
        <n v="2143.52"/>
        <n v="4558.97"/>
        <n v="3027.15"/>
        <n v="2570.2"/>
        <n v="2593.08"/>
        <n v="3281.19"/>
        <n v="4531.02"/>
        <n v="4083.11"/>
        <n v="3605.96"/>
        <n v="2602.65"/>
        <n v="2091.78"/>
        <n v="4191.53"/>
        <n v="2475.1"/>
        <n v="3035.49"/>
        <n v="4862.5"/>
        <n v="4150.97"/>
        <n v="4664.15"/>
        <n v="2903.26"/>
        <n v="4008.56"/>
        <n v="2772.92"/>
        <n v="2193.94"/>
        <n v="2720.18"/>
        <n v="4135.8"/>
        <n v="4013.69"/>
        <n v="2064.09"/>
        <n v="3177.87"/>
        <n v="3691.37"/>
        <n v="4602.38"/>
        <n v="2554.26"/>
        <n v="2787.56"/>
        <n v="3070.68"/>
        <n v="3343.05"/>
        <n v="4575.06"/>
        <n v="4427.14"/>
        <n v="3332.38"/>
        <n v="4635.32"/>
        <n v="4649.96"/>
        <n v="3453.25"/>
        <n v="4432.29"/>
        <n v="2211.35"/>
        <n v="3078.7"/>
        <n v="3203.86"/>
        <n v="3645.07"/>
        <n v="4121.37"/>
        <n v="3514.87"/>
        <n v="2880.69"/>
        <n v="2176.97"/>
        <n v="2996.47"/>
        <n v="4399.77"/>
        <n v="3813.4"/>
        <n v="2214.47"/>
        <n v="2175.18"/>
        <n v="2576.28"/>
        <n v="4752.44"/>
        <n v="2901.56"/>
        <n v="2169.35"/>
        <n v="4523.0"/>
        <n v="3712.36"/>
        <n v="2694.2"/>
        <n v="2924.37"/>
        <n v="2582.84"/>
        <n v="4115.99"/>
        <n v="2594.72"/>
        <n v="4803.26"/>
        <n v="4495.9"/>
        <n v="2594.8"/>
        <n v="3066.67"/>
        <n v="2296.34"/>
        <n v="3245.72"/>
        <n v="3076.46"/>
        <n v="3544.32"/>
        <n v="3740.49"/>
        <n v="4269.32"/>
        <n v="4526.43"/>
        <n v="3247.47"/>
        <n v="3080.79"/>
        <n v="4490.75"/>
        <n v="2668.5"/>
        <n v="2504.74"/>
        <n v="3801.36"/>
        <n v="3939.2"/>
        <n v="3364.22"/>
        <n v="2997.82"/>
        <n v="3975.29"/>
        <n v="3467.84"/>
        <n v="2949.19"/>
        <n v="4618.17"/>
        <n v="3375.22"/>
        <n v="3489.8"/>
        <n v="4300.95"/>
        <n v="3182.09"/>
        <n v="4879.68"/>
        <n v="2565.16"/>
        <n v="3456.4"/>
        <n v="2124.82"/>
        <n v="2184.7"/>
        <n v="2863.49"/>
        <n v="3834.24"/>
        <n v="2601.41"/>
        <n v="4420.96"/>
        <n v="3073.17"/>
        <n v="4373.5"/>
        <n v="3254.8"/>
        <n v="4918.33"/>
        <n v="2827.25"/>
        <n v="4316.97"/>
        <n v="2965.54"/>
        <n v="2815.35"/>
        <n v="2020.65"/>
        <n v="3940.43"/>
        <n v="3596.21"/>
        <n v="2513.71"/>
        <n v="3219.68"/>
        <n v="3490.37"/>
        <n v="4100.4"/>
        <n v="2654.41"/>
        <n v="2216.38"/>
        <n v="3943.68"/>
        <n v="4338.36"/>
        <n v="4542.56"/>
        <n v="2694.34"/>
        <n v="4846.61"/>
        <n v="4640.9"/>
        <n v="2158.24"/>
        <n v="2978.99"/>
        <n v="2555.36"/>
        <n v="4898.77"/>
        <n v="2202.54"/>
        <n v="3871.73"/>
        <n v="4721.31"/>
        <n v="4703.82"/>
        <n v="2146.48"/>
        <n v="3453.1"/>
        <n v="3566.11"/>
        <n v="4185.77"/>
        <n v="2881.05"/>
        <n v="3244.15"/>
        <n v="3142.31"/>
        <n v="4009.48"/>
        <n v="4068.1"/>
        <n v="3627.72"/>
        <n v="4281.52"/>
        <n v="2033.94"/>
        <n v="3192.24"/>
        <n v="2080.16"/>
        <n v="4647.24"/>
        <n v="4071.76"/>
        <n v="2569.01"/>
        <n v="2618.52"/>
        <n v="4812.03"/>
        <n v="3621.54"/>
        <n v="2276.98"/>
        <n v="2022.54"/>
        <n v="4946.98"/>
        <n v="4991.27"/>
        <n v="4365.03"/>
        <n v="3774.08"/>
        <n v="3820.53"/>
        <n v="2156.58"/>
        <n v="4419.26"/>
        <n v="3886.19"/>
        <n v="2827.6"/>
        <n v="2692.36"/>
        <n v="4391.7"/>
        <n v="3312.21"/>
        <n v="3690.74"/>
        <n v="3271.45"/>
        <n v="2312.92"/>
        <n v="4783.05"/>
        <n v="2218.31"/>
        <n v="4972.81"/>
        <n v="4375.87"/>
        <n v="3907.98"/>
        <n v="2182.14"/>
        <n v="3369.99"/>
        <n v="3750.13"/>
        <n v="2217.91"/>
        <n v="4187.45"/>
        <n v="4083.05"/>
        <n v="4170.65"/>
        <n v="2152.4"/>
        <n v="4585.12"/>
        <n v="4979.7"/>
        <n v="2418.53"/>
        <n v="2185.42"/>
        <n v="2682.53"/>
        <n v="4471.8"/>
        <n v="2001.67"/>
        <n v="3491.63"/>
        <n v="3251.19"/>
        <n v="4422.08"/>
        <n v="2613.15"/>
        <n v="2538.11"/>
        <n v="3156.98"/>
        <n v="3684.43"/>
        <n v="3264.1"/>
        <n v="2123.41"/>
        <n v="2223.75"/>
        <n v="3213.03"/>
        <n v="3428.79"/>
        <n v="2839.93"/>
        <n v="3938.51"/>
        <n v="3935.84"/>
        <n v="3147.59"/>
        <n v="3022.11"/>
        <n v="3930.54"/>
        <n v="4588.06"/>
        <n v="3946.63"/>
        <n v="2019.64"/>
        <n v="4655.31"/>
        <n v="2233.14"/>
        <n v="4570.15"/>
        <n v="3032.53"/>
        <n v="4578.7"/>
        <n v="4633.13"/>
        <n v="3283.74"/>
        <n v="2289.19"/>
        <n v="2586.58"/>
        <n v="3478.71"/>
        <n v="2040.15"/>
        <n v="3736.36"/>
        <n v="3940.38"/>
        <n v="2911.46"/>
        <n v="2000.53"/>
        <n v="3173.43"/>
        <n v="4753.41"/>
        <n v="2707.28"/>
        <n v="4385.2"/>
        <n v="2484.92"/>
        <n v="4072.9"/>
        <n v="2530.55"/>
        <n v="2101.62"/>
        <n v="2145.13"/>
        <n v="4211.95"/>
        <n v="4971.38"/>
        <n v="4173.22"/>
        <n v="3207.05"/>
        <n v="2023.95"/>
        <n v="2242.19"/>
        <n v="2717.49"/>
        <n v="3808.01"/>
        <n v="4484.53"/>
        <n v="3472.11"/>
        <n v="4844.26"/>
        <n v="2314.88"/>
        <n v="4688.76"/>
        <n v="3902.35"/>
        <n v="4279.28"/>
        <n v="2569.43"/>
        <n v="2250.0"/>
        <n v="2650.61"/>
        <n v="3179.21"/>
        <n v="4481.15"/>
        <n v="2946.31"/>
        <n v="3379.17"/>
        <n v="4731.76"/>
        <n v="3246.97"/>
        <n v="2585.76"/>
        <n v="2602.48"/>
        <n v="2657.18"/>
        <n v="3185.04"/>
        <n v="3280.28"/>
        <n v="4021.18"/>
        <n v="3986.71"/>
        <n v="4388.01"/>
        <n v="2085.51"/>
        <n v="2710.19"/>
        <n v="4018.69"/>
        <n v="3153.49"/>
        <n v="3483.1"/>
        <n v="4120.77"/>
        <n v="2944.49"/>
        <n v="2114.69"/>
        <n v="3074.46"/>
        <n v="2670.46"/>
        <n v="4408.99"/>
        <n v="4470.47"/>
        <n v="2119.2"/>
        <n v="3979.32"/>
        <n v="3288.11"/>
        <n v="4393.9"/>
        <n v="4487.39"/>
        <n v="4187.7"/>
        <n v="3908.6"/>
        <n v="4464.44"/>
        <n v="2430.15"/>
        <n v="3625.04"/>
        <n v="2885.21"/>
        <n v="4288.48"/>
        <n v="3862.23"/>
        <n v="3875.45"/>
        <n v="3492.87"/>
        <n v="3820.74"/>
        <n v="2298.04"/>
        <n v="4435.32"/>
        <n v="3474.18"/>
        <n v="4321.89"/>
        <n v="4831.59"/>
        <n v="3338.39"/>
        <n v="4692.22"/>
        <n v="2848.33"/>
        <n v="3493.96"/>
        <n v="4961.86"/>
        <n v="2227.47"/>
        <n v="4232.89"/>
        <n v="3906.43"/>
        <n v="4419.68"/>
        <n v="4718.57"/>
        <n v="4630.5"/>
        <n v="4408.63"/>
        <n v="3755.61"/>
        <n v="2340.02"/>
        <n v="4927.36"/>
        <n v="2055.9"/>
        <n v="4486.86"/>
        <n v="2725.47"/>
        <n v="3128.43"/>
        <n v="3885.16"/>
        <n v="2547.75"/>
        <n v="2870.77"/>
        <n v="2749.99"/>
        <n v="3853.1"/>
        <n v="2268.05"/>
        <n v="4287.48"/>
        <n v="3973.7"/>
        <n v="3693.97"/>
        <n v="2346.37"/>
        <n v="4821.31"/>
        <n v="3176.54"/>
        <n v="2054.15"/>
        <n v="2870.16"/>
        <n v="2969.99"/>
        <n v="2938.52"/>
        <n v="4902.39"/>
        <n v="4905.26"/>
        <n v="2180.47"/>
        <n v="3253.34"/>
        <n v="3739.44"/>
        <n v="2800.85"/>
        <n v="2081.4"/>
        <n v="4828.29"/>
        <n v="3086.91"/>
        <n v="4427.26"/>
        <n v="2030.89"/>
        <n v="4661.82"/>
        <n v="3025.61"/>
        <n v="4171.0"/>
        <n v="3552.09"/>
        <n v="2977.65"/>
        <n v="4516.94"/>
        <n v="3924.55"/>
        <n v="2699.82"/>
        <n v="4129.24"/>
        <n v="3620.54"/>
        <n v="4804.45"/>
        <n v="2602.22"/>
        <n v="2397.9"/>
        <n v="2522.54"/>
        <n v="3538.84"/>
        <n v="3518.13"/>
        <n v="4144.57"/>
        <n v="4226.34"/>
        <n v="3501.33"/>
        <n v="3400.01"/>
        <n v="4199.2"/>
        <n v="4203.69"/>
        <n v="2003.5"/>
        <n v="3543.95"/>
        <n v="3267.63"/>
        <n v="2441.54"/>
        <n v="4187.81"/>
        <n v="3153.28"/>
        <n v="4315.9"/>
        <n v="3896.2"/>
        <n v="3956.09"/>
        <n v="3959.98"/>
        <n v="2674.3"/>
        <n v="3279.34"/>
        <n v="2300.89"/>
        <n v="3458.53"/>
        <n v="2843.14"/>
        <n v="4721.87"/>
        <n v="4138.85"/>
        <n v="3596.68"/>
        <n v="3663.76"/>
        <n v="2534.63"/>
        <n v="4574.88"/>
        <n v="2124.96"/>
        <n v="2497.5"/>
        <n v="2281.62"/>
        <n v="3736.96"/>
        <n v="4961.47"/>
        <n v="4829.4"/>
        <n v="4116.3"/>
        <n v="3936.86"/>
        <n v="4467.55"/>
        <n v="2437.44"/>
        <n v="2057.11"/>
        <n v="4776.08"/>
        <n v="3640.66"/>
        <n v="2685.1"/>
        <n v="4929.66"/>
        <n v="4087.24"/>
        <n v="2564.97"/>
        <n v="4939.55"/>
        <n v="3074.13"/>
        <n v="2528.99"/>
        <n v="2865.5"/>
        <n v="3035.27"/>
        <n v="3346.74"/>
        <n v="3483.88"/>
        <n v="4636.66"/>
        <n v="2603.5"/>
        <n v="3726.23"/>
        <n v="2140.22"/>
        <n v="3441.89"/>
        <n v="3742.47"/>
        <n v="3367.35"/>
        <n v="2328.69"/>
        <n v="4309.64"/>
        <n v="2500.25"/>
        <n v="4200.38"/>
        <n v="3937.56"/>
        <n v="4189.65"/>
        <n v="2015.42"/>
        <n v="2220.84"/>
        <n v="3447.35"/>
        <n v="2858.9"/>
        <n v="4340.03"/>
        <n v="2325.02"/>
        <n v="4751.07"/>
        <n v="3236.59"/>
        <n v="3100.29"/>
        <n v="2835.02"/>
        <n v="2927.8"/>
        <n v="2264.8"/>
        <n v="2698.6"/>
        <n v="4954.47"/>
        <n v="2367.77"/>
        <n v="2521.43"/>
        <n v="2688.83"/>
        <n v="4655.39"/>
        <n v="4063.26"/>
        <n v="3495.95"/>
        <n v="2202.24"/>
        <n v="4912.26"/>
        <n v="3131.83"/>
        <n v="2906.92"/>
        <n v="4063.87"/>
        <n v="4066.47"/>
        <n v="3353.29"/>
        <n v="2232.24"/>
        <n v="2622.98"/>
        <n v="3778.55"/>
        <n v="4014.79"/>
        <n v="3598.97"/>
        <n v="4469.71"/>
        <n v="2495.65"/>
        <n v="4152.72"/>
        <n v="3967.85"/>
        <n v="4295.27"/>
        <n v="3932.26"/>
        <n v="4144.65"/>
        <n v="3778.28"/>
        <n v="2947.89"/>
        <n v="2340.66"/>
        <n v="4180.2"/>
        <n v="2560.96"/>
        <n v="4386.12"/>
        <n v="3152.93"/>
        <n v="2048.7"/>
        <n v="3511.59"/>
        <n v="2091.55"/>
        <n v="3674.72"/>
        <n v="4689.88"/>
        <n v="2249.56"/>
        <n v="2316.73"/>
        <n v="4407.06"/>
        <n v="4650.18"/>
        <n v="4794.99"/>
        <n v="2539.89"/>
        <n v="4298.13"/>
        <n v="2385.08"/>
        <n v="2976.81"/>
        <n v="3225.99"/>
        <n v="4451.4"/>
        <n v="3477.7"/>
        <n v="4241.73"/>
        <n v="4951.89"/>
        <n v="2388.64"/>
        <n v="4121.23"/>
        <n v="3991.67"/>
        <n v="4016.23"/>
        <n v="4327.27"/>
        <n v="2694.6"/>
        <n v="3079.78"/>
        <n v="3606.86"/>
        <n v="4185.44"/>
        <n v="4645.92"/>
        <n v="3833.57"/>
        <n v="3763.61"/>
        <n v="3870.58"/>
        <n v="3935.91"/>
        <n v="4407.75"/>
        <n v="2520.73"/>
        <n v="2630.59"/>
        <n v="3281.98"/>
        <n v="4306.01"/>
        <n v="2615.49"/>
        <n v="2351.42"/>
        <n v="4167.19"/>
        <n v="3908.54"/>
        <n v="4259.3"/>
        <n v="2434.66"/>
        <n v="2488.49"/>
        <n v="3550.58"/>
        <n v="3629.28"/>
        <n v="4037.15"/>
        <n v="2764.1"/>
        <n v="3696.9"/>
        <n v="2757.43"/>
        <n v="3632.84"/>
        <n v="4552.6"/>
        <n v="2519.8"/>
        <n v="3048.6"/>
        <n v="4354.77"/>
        <n v="3283.38"/>
        <n v="2055.05"/>
        <n v="4916.01"/>
        <n v="2779.4"/>
        <n v="3490.03"/>
        <n v="3888.9"/>
        <n v="3729.81"/>
        <n v="2875.45"/>
        <n v="3952.75"/>
        <n v="2644.92"/>
        <n v="2758.53"/>
        <n v="4067.29"/>
        <n v="4458.18"/>
        <n v="4072.27"/>
        <n v="3603.91"/>
        <n v="3028.43"/>
        <n v="4060.39"/>
        <n v="2557.9"/>
        <n v="4973.51"/>
        <n v="2522.62"/>
        <n v="2892.87"/>
        <n v="2832.18"/>
        <n v="3491.16"/>
        <n v="3927.11"/>
        <n v="2538.03"/>
        <n v="4886.83"/>
        <n v="3666.69"/>
        <n v="2448.54"/>
        <n v="3858.87"/>
        <n v="3612.32"/>
        <n v="4515.12"/>
        <n v="4273.13"/>
        <n v="3744.09"/>
        <n v="3728.36"/>
        <n v="3478.94"/>
        <n v="4549.8"/>
        <n v="2089.74"/>
        <n v="3026.9"/>
        <n v="2045.26"/>
        <n v="4345.28"/>
        <n v="3077.87"/>
        <n v="3894.98"/>
        <n v="2323.19"/>
        <n v="2944.82"/>
        <n v="2369.33"/>
        <n v="4248.52"/>
        <n v="3576.66"/>
        <n v="4994.73"/>
        <n v="4934.05"/>
        <n v="4774.89"/>
        <n v="3219.16"/>
        <n v="4044.75"/>
        <n v="3273.26"/>
        <n v="3546.36"/>
        <n v="3549.4"/>
        <n v="4070.62"/>
        <n v="4621.06"/>
        <n v="2217.47"/>
        <n v="4931.63"/>
        <n v="2889.61"/>
        <n v="4751.05"/>
        <n v="3280.0"/>
        <n v="3047.3"/>
        <n v="4129.56"/>
        <n v="2945.7"/>
        <n v="2334.05"/>
        <n v="3307.62"/>
        <n v="4826.59"/>
        <n v="4262.95"/>
        <n v="2115.61"/>
        <n v="3880.35"/>
        <n v="2638.3"/>
        <n v="3787.27"/>
        <n v="4058.48"/>
        <n v="3131.41"/>
        <n v="3894.54"/>
        <n v="2251.06"/>
        <n v="2310.96"/>
        <n v="2714.48"/>
        <n v="2568.93"/>
        <n v="4437.25"/>
        <n v="2433.04"/>
        <n v="2806.31"/>
        <n v="2005.07"/>
        <n v="4245.08"/>
        <n v="4791.88"/>
        <n v="3021.84"/>
        <n v="4971.77"/>
        <n v="3749.01"/>
        <n v="4327.16"/>
        <n v="3907.27"/>
        <n v="2252.11"/>
        <n v="2934.56"/>
        <n v="3636.01"/>
        <n v="3805.51"/>
        <n v="4182.01"/>
        <n v="4734.83"/>
        <n v="4815.21"/>
        <n v="4834.16"/>
        <n v="4359.73"/>
        <n v="4424.92"/>
        <n v="4617.0"/>
        <n v="2476.12"/>
        <n v="4580.73"/>
        <n v="3593.03"/>
        <n v="3495.29"/>
        <n v="3143.9"/>
        <n v="4804.34"/>
        <n v="3284.94"/>
        <n v="4233.99"/>
        <n v="2511.85"/>
        <n v="3629.6"/>
        <n v="2145.88"/>
        <n v="2368.06"/>
        <n v="4865.81"/>
        <n v="2858.17"/>
        <n v="4826.73"/>
        <n v="2113.03"/>
        <n v="4075.06"/>
        <n v="2059.91"/>
        <n v="2599.04"/>
        <n v="3257.12"/>
        <n v="3309.85"/>
        <n v="2449.79"/>
        <n v="4555.68"/>
        <n v="2796.61"/>
        <n v="4219.82"/>
        <n v="2401.62"/>
        <n v="3676.85"/>
        <n v="2588.07"/>
        <n v="2963.52"/>
        <n v="2045.88"/>
        <n v="4479.61"/>
        <n v="3464.37"/>
        <n v="4557.87"/>
        <n v="2250.83"/>
        <n v="2862.39"/>
        <n v="2402.33"/>
        <n v="2297.82"/>
        <n v="3673.26"/>
        <n v="2358.66"/>
        <n v="4226.61"/>
        <n v="3814.97"/>
        <n v="4121.69"/>
        <n v="3877.41"/>
        <n v="4442.77"/>
        <n v="2250.09"/>
        <n v="3688.8"/>
        <n v="2861.77"/>
        <n v="4395.18"/>
        <n v="4587.07"/>
        <n v="3147.72"/>
        <n v="4323.48"/>
        <n v="3476.13"/>
        <n v="2546.6"/>
        <n v="4160.34"/>
        <n v="3771.34"/>
        <n v="4352.98"/>
        <n v="3038.12"/>
        <n v="2837.76"/>
        <n v="4580.69"/>
        <n v="4507.64"/>
        <n v="2950.2"/>
        <n v="3561.65"/>
        <n v="2965.08"/>
        <n v="4248.25"/>
        <n v="3583.58"/>
        <n v="4154.26"/>
        <n v="4081.99"/>
        <n v="3436.41"/>
        <n v="3627.11"/>
        <n v="4283.8"/>
        <n v="2499.36"/>
        <n v="3754.55"/>
        <n v="2646.25"/>
        <n v="2918.66"/>
        <n v="4914.36"/>
        <n v="4219.42"/>
        <n v="2961.03"/>
        <n v="3900.61"/>
        <n v="2222.34"/>
        <n v="4678.12"/>
        <n v="2262.39"/>
        <n v="4439.36"/>
        <n v="4826.12"/>
        <n v="3994.58"/>
        <n v="4452.39"/>
        <n v="2110.37"/>
        <n v="3493.4"/>
        <n v="3178.71"/>
        <n v="4151.16"/>
        <n v="3750.33"/>
        <n v="3033.08"/>
        <n v="2871.88"/>
        <n v="3727.76"/>
        <n v="4121.26"/>
        <n v="2590.19"/>
        <n v="2083.4"/>
        <n v="3664.09"/>
        <n v="2353.94"/>
        <n v="4503.68"/>
        <n v="4062.21"/>
        <n v="2176.59"/>
        <n v="2020.45"/>
        <n v="4914.5"/>
        <n v="4088.57"/>
        <n v="2779.81"/>
        <n v="3691.46"/>
        <n v="3748.9"/>
        <n v="3047.12"/>
        <n v="2461.28"/>
        <n v="4409.49"/>
        <n v="2964.63"/>
        <n v="2468.8"/>
        <n v="4149.89"/>
        <n v="2297.37"/>
        <n v="2315.28"/>
        <n v="2090.8"/>
        <n v="2720.73"/>
        <n v="4757.5"/>
        <n v="2719.27"/>
        <n v="4340.88"/>
        <n v="3578.83"/>
        <n v="3689.58"/>
        <n v="4244.09"/>
        <n v="3388.5"/>
        <n v="2860.18"/>
        <n v="2091.38"/>
        <n v="3454.42"/>
        <n v="3056.98"/>
        <n v="2032.71"/>
        <n v="2955.49"/>
        <n v="3724.56"/>
        <n v="2324.29"/>
        <n v="4461.68"/>
        <n v="4919.03"/>
        <n v="2621.49"/>
        <n v="4215.45"/>
        <n v="2115.07"/>
        <n v="4267.56"/>
        <n v="4711.09"/>
        <n v="2984.54"/>
        <n v="4745.43"/>
        <n v="4753.68"/>
        <n v="3224.8"/>
        <n v="4266.63"/>
        <n v="3650.05"/>
        <n v="4592.32"/>
        <n v="3395.08"/>
        <n v="3678.3"/>
        <n v="4255.09"/>
        <n v="2650.73"/>
        <n v="2350.14"/>
        <n v="2142.91"/>
        <n v="3404.17"/>
        <n v="2475.65"/>
        <n v="4523.09"/>
        <n v="3297.61"/>
      </sharedItems>
    </cacheField>
    <cacheField name="Start Balance" numFmtId="0">
      <sharedItems containsSemiMixedTypes="0" containsString="0" containsNumber="1">
        <n v="726.65"/>
        <n v="669.03"/>
        <n v="1447.89"/>
        <n v="560.56"/>
        <n v="1949.17"/>
        <n v="1636.04"/>
        <n v="348.62"/>
        <n v="564.41"/>
        <n v="1205.89"/>
        <n v="729.96"/>
        <n v="443.65"/>
        <n v="1757.58"/>
        <n v="1339.37"/>
        <n v="1046.47"/>
        <n v="180.45"/>
        <n v="239.41"/>
        <n v="211.3"/>
        <n v="190.25"/>
        <n v="1996.88"/>
        <n v="117.61"/>
        <n v="1179.56"/>
        <n v="1246.33"/>
        <n v="1990.07"/>
        <n v="152.82"/>
        <n v="1881.95"/>
        <n v="1540.07"/>
        <n v="1092.5"/>
        <n v="1540.81"/>
        <n v="515.42"/>
        <n v="589.75"/>
        <n v="903.35"/>
        <n v="1634.8"/>
        <n v="378.22"/>
        <n v="1866.24"/>
        <n v="335.53"/>
        <n v="1818.37"/>
        <n v="571.05"/>
        <n v="1456.78"/>
        <n v="938.35"/>
        <n v="1122.13"/>
        <n v="1345.92"/>
        <n v="1029.2"/>
        <n v="918.38"/>
        <n v="1842.02"/>
        <n v="116.96"/>
        <n v="1745.23"/>
        <n v="178.66"/>
        <n v="1937.79"/>
        <n v="1126.29"/>
        <n v="445.23"/>
        <n v="1989.38"/>
        <n v="581.54"/>
        <n v="849.23"/>
        <n v="1950.55"/>
        <n v="918.96"/>
        <n v="1292.99"/>
        <n v="325.33"/>
        <n v="1264.8"/>
        <n v="1962.37"/>
        <n v="929.14"/>
        <n v="751.5"/>
        <n v="448.51"/>
        <n v="222.8"/>
        <n v="1290.44"/>
        <n v="1238.55"/>
        <n v="1548.79"/>
        <n v="551.61"/>
        <n v="1079.07"/>
        <n v="407.04"/>
        <n v="1837.98"/>
        <n v="542.28"/>
        <n v="1718.99"/>
        <n v="265.47"/>
        <n v="101.5"/>
        <n v="1287.09"/>
        <n v="1285.92"/>
        <n v="711.13"/>
        <n v="733.83"/>
        <n v="1274.54"/>
        <n v="297.25"/>
        <n v="363.98"/>
        <n v="1767.27"/>
        <n v="1910.62"/>
        <n v="1350.7"/>
        <n v="1418.67"/>
        <n v="1496.97"/>
        <n v="1859.85"/>
        <n v="1163.48"/>
        <n v="1270.79"/>
        <n v="1336.56"/>
        <n v="1146.92"/>
        <n v="1141.91"/>
        <n v="365.76"/>
        <n v="1134.92"/>
        <n v="517.12"/>
        <n v="151.73"/>
        <n v="1137.14"/>
        <n v="123.42"/>
        <n v="250.53"/>
        <n v="598.04"/>
        <n v="654.49"/>
        <n v="1178.7"/>
        <n v="749.66"/>
        <n v="240.59"/>
        <n v="492.24"/>
        <n v="1453.93"/>
        <n v="745.03"/>
        <n v="1701.45"/>
        <n v="729.94"/>
        <n v="513.48"/>
        <n v="1576.69"/>
        <n v="325.87"/>
        <n v="269.6"/>
        <n v="1384.6"/>
        <n v="1988.12"/>
        <n v="1477.77"/>
        <n v="1610.04"/>
        <n v="306.15"/>
        <n v="908.93"/>
        <n v="1129.48"/>
        <n v="128.45"/>
        <n v="608.14"/>
        <n v="1100.07"/>
        <n v="1458.12"/>
        <n v="1544.08"/>
        <n v="176.47"/>
        <n v="1203.93"/>
        <n v="1933.67"/>
        <n v="789.72"/>
        <n v="1345.54"/>
        <n v="1006.23"/>
        <n v="1539.83"/>
        <n v="351.96"/>
        <n v="1896.76"/>
        <n v="662.83"/>
        <n v="137.19"/>
        <n v="1487.99"/>
        <n v="254.11"/>
        <n v="1519.22"/>
        <n v="1258.71"/>
        <n v="143.22"/>
        <n v="1259.58"/>
        <n v="1683.44"/>
        <n v="931.49"/>
        <n v="235.17"/>
        <n v="1395.14"/>
        <n v="1009.75"/>
        <n v="1612.06"/>
        <n v="224.77"/>
        <n v="918.07"/>
        <n v="476.27"/>
        <n v="746.08"/>
        <n v="1807.25"/>
        <n v="1601.73"/>
        <n v="349.06"/>
        <n v="343.88"/>
        <n v="1999.82"/>
        <n v="1524.53"/>
        <n v="1575.81"/>
        <n v="606.31"/>
        <n v="328.6"/>
        <n v="194.14"/>
        <n v="137.17"/>
        <n v="546.15"/>
        <n v="310.16"/>
        <n v="1995.14"/>
        <n v="370.57"/>
        <n v="1096.5"/>
        <n v="1761.07"/>
        <n v="373.67"/>
        <n v="165.57"/>
        <n v="1764.62"/>
        <n v="824.98"/>
        <n v="1070.9"/>
        <n v="1275.87"/>
        <n v="348.09"/>
        <n v="272.36"/>
        <n v="1090.39"/>
        <n v="1187.61"/>
        <n v="1308.91"/>
        <n v="1068.9"/>
        <n v="1617.95"/>
        <n v="1809.03"/>
        <n v="1925.63"/>
        <n v="1285.99"/>
        <n v="1358.59"/>
        <n v="455.64"/>
        <n v="239.71"/>
        <n v="483.33"/>
        <n v="1097.54"/>
        <n v="1230.35"/>
        <n v="526.52"/>
        <n v="224.12"/>
        <n v="1714.17"/>
        <n v="734.89"/>
        <n v="317.55"/>
        <n v="1934.0"/>
        <n v="1968.32"/>
        <n v="529.91"/>
        <n v="729.42"/>
        <n v="1981.62"/>
        <n v="1965.26"/>
        <n v="1391.24"/>
        <n v="1825.02"/>
        <n v="116.93"/>
        <n v="393.79"/>
        <n v="593.18"/>
        <n v="719.16"/>
        <n v="393.07"/>
        <n v="1098.63"/>
        <n v="1693.49"/>
        <n v="283.63"/>
        <n v="1460.65"/>
        <n v="1772.13"/>
        <n v="510.91"/>
        <n v="687.68"/>
        <n v="304.5"/>
        <n v="1018.84"/>
        <n v="1109.96"/>
        <n v="1400.15"/>
        <n v="643.35"/>
        <n v="1827.83"/>
        <n v="941.21"/>
        <n v="298.28"/>
        <n v="1685.24"/>
        <n v="1121.82"/>
        <n v="1369.23"/>
        <n v="1758.1"/>
        <n v="279.69"/>
        <n v="1410.25"/>
        <n v="243.61"/>
        <n v="150.78"/>
        <n v="860.99"/>
        <n v="1891.56"/>
        <n v="353.88"/>
        <n v="772.31"/>
        <n v="1163.22"/>
        <n v="415.47"/>
        <n v="1391.75"/>
        <n v="842.29"/>
        <n v="1541.71"/>
        <n v="196.84"/>
        <n v="814.41"/>
        <n v="1666.2"/>
        <n v="446.36"/>
        <n v="1504.69"/>
        <n v="698.22"/>
        <n v="344.98"/>
        <n v="1294.18"/>
        <n v="1552.36"/>
        <n v="1633.16"/>
        <n v="1232.58"/>
        <n v="737.44"/>
        <n v="1221.5"/>
        <n v="185.55"/>
        <n v="1080.16"/>
        <n v="1452.31"/>
        <n v="1544.61"/>
        <n v="178.1"/>
        <n v="451.66"/>
        <n v="1900.16"/>
        <n v="1275.1"/>
        <n v="587.63"/>
        <n v="1724.6"/>
        <n v="1532.52"/>
        <n v="1996.29"/>
        <n v="1916.18"/>
        <n v="1222.07"/>
        <n v="1168.75"/>
        <n v="820.59"/>
        <n v="382.74"/>
        <n v="1243.38"/>
        <n v="499.57"/>
        <n v="1220.52"/>
        <n v="824.97"/>
        <n v="957.11"/>
        <n v="1370.73"/>
        <n v="867.74"/>
        <n v="1532.55"/>
        <n v="1793.35"/>
        <n v="1480.22"/>
        <n v="510.52"/>
        <n v="937.04"/>
        <n v="1944.16"/>
        <n v="408.1"/>
        <n v="1865.85"/>
        <n v="305.16"/>
        <n v="1424.57"/>
        <n v="409.26"/>
        <n v="1472.91"/>
        <n v="1729.96"/>
        <n v="1108.7"/>
        <n v="1633.56"/>
        <n v="1025.33"/>
        <n v="1290.24"/>
        <n v="1133.97"/>
        <n v="605.38"/>
        <n v="780.23"/>
        <n v="1024.11"/>
        <n v="544.13"/>
        <n v="1281.56"/>
        <n v="366.74"/>
        <n v="1327.37"/>
        <n v="1379.86"/>
        <n v="1922.33"/>
        <n v="1071.71"/>
        <n v="344.27"/>
        <n v="1707.57"/>
        <n v="642.9"/>
        <n v="863.01"/>
        <n v="1799.86"/>
        <n v="1032.91"/>
        <n v="463.24"/>
        <n v="1451.45"/>
        <n v="562.55"/>
        <n v="935.98"/>
        <n v="1247.2"/>
        <n v="958.58"/>
        <n v="464.58"/>
        <n v="1762.25"/>
        <n v="1510.02"/>
        <n v="1077.05"/>
        <n v="1387.29"/>
        <n v="1616.37"/>
        <n v="494.67"/>
        <n v="1918.13"/>
        <n v="1991.98"/>
        <n v="1131.4"/>
        <n v="704.6"/>
        <n v="640.45"/>
        <n v="1255.61"/>
        <n v="1944.0"/>
        <n v="140.98"/>
        <n v="154.68"/>
        <n v="834.04"/>
        <n v="1935.02"/>
        <n v="621.61"/>
        <n v="1359.57"/>
        <n v="1671.2"/>
        <n v="999.36"/>
        <n v="1167.82"/>
        <n v="1158.02"/>
        <n v="1192.03"/>
        <n v="484.09"/>
        <n v="1105.46"/>
        <n v="823.12"/>
        <n v="1055.11"/>
        <n v="505.74"/>
        <n v="1034.68"/>
        <n v="373.43"/>
        <n v="1728.36"/>
        <n v="1194.48"/>
        <n v="782.19"/>
        <n v="1145.36"/>
        <n v="1166.26"/>
        <n v="1680.64"/>
        <n v="1212.06"/>
        <n v="1671.78"/>
        <n v="954.01"/>
        <n v="1643.93"/>
        <n v="409.9"/>
        <n v="965.84"/>
        <n v="1695.07"/>
        <n v="1553.86"/>
        <n v="794.66"/>
        <n v="1952.99"/>
        <n v="1924.16"/>
        <n v="1307.86"/>
        <n v="868.97"/>
        <n v="122.67"/>
        <n v="840.78"/>
        <n v="1400.48"/>
        <n v="991.56"/>
        <n v="1993.94"/>
        <n v="1405.93"/>
        <n v="1386.07"/>
        <n v="1365.11"/>
        <n v="1130.75"/>
        <n v="412.72"/>
        <n v="1439.31"/>
        <n v="1658.34"/>
        <n v="1542.17"/>
        <n v="647.59"/>
        <n v="1601.6"/>
        <n v="1264.63"/>
        <n v="1317.14"/>
        <n v="395.0"/>
        <n v="457.98"/>
        <n v="1549.09"/>
        <n v="1713.56"/>
        <n v="1417.8"/>
        <n v="1533.72"/>
        <n v="670.78"/>
        <n v="639.88"/>
        <n v="1943.73"/>
        <n v="241.12"/>
        <n v="671.25"/>
        <n v="1121.92"/>
        <n v="936.72"/>
        <n v="1089.63"/>
        <n v="1886.16"/>
        <n v="420.12"/>
        <n v="593.19"/>
        <n v="600.69"/>
        <n v="1522.01"/>
        <n v="1357.88"/>
        <n v="945.35"/>
        <n v="816.86"/>
        <n v="1939.2"/>
        <n v="1661.91"/>
        <n v="1898.01"/>
        <n v="1278.61"/>
        <n v="124.74"/>
        <n v="1802.68"/>
        <n v="855.34"/>
        <n v="311.4"/>
        <n v="1472.72"/>
        <n v="1359.82"/>
        <n v="343.15"/>
        <n v="1931.37"/>
        <n v="1305.74"/>
        <n v="1825.15"/>
        <n v="1018.67"/>
        <n v="331.26"/>
        <n v="1625.49"/>
        <n v="880.51"/>
        <n v="1194.68"/>
        <n v="190.67"/>
        <n v="1296.54"/>
        <n v="524.51"/>
        <n v="1558.37"/>
        <n v="702.32"/>
        <n v="1438.09"/>
        <n v="1284.41"/>
        <n v="1094.83"/>
        <n v="1890.83"/>
        <n v="282.64"/>
        <n v="801.61"/>
        <n v="1539.43"/>
        <n v="572.46"/>
        <n v="1261.87"/>
        <n v="1626.88"/>
        <n v="883.17"/>
        <n v="476.91"/>
        <n v="1878.99"/>
        <n v="1441.86"/>
        <n v="461.22"/>
        <n v="589.06"/>
        <n v="237.58"/>
        <n v="1491.04"/>
        <n v="1663.31"/>
        <n v="1450.86"/>
        <n v="444.22"/>
        <n v="1718.0"/>
        <n v="1759.95"/>
        <n v="1243.19"/>
        <n v="1134.34"/>
        <n v="1747.98"/>
        <n v="600.91"/>
        <n v="1291.79"/>
        <n v="864.89"/>
        <n v="1999.31"/>
        <n v="464.38"/>
        <n v="704.43"/>
        <n v="1864.78"/>
        <n v="1498.19"/>
        <n v="1633.32"/>
        <n v="808.66"/>
        <n v="1906.74"/>
        <n v="836.38"/>
        <n v="1398.01"/>
        <n v="1591.95"/>
        <n v="647.88"/>
        <n v="1587.8"/>
        <n v="1674.68"/>
        <n v="233.74"/>
        <n v="1667.05"/>
        <n v="1632.86"/>
        <n v="1689.44"/>
        <n v="1469.15"/>
        <n v="1373.28"/>
        <n v="827.83"/>
        <n v="569.01"/>
        <n v="1158.16"/>
        <n v="1224.18"/>
        <n v="1223.75"/>
        <n v="687.79"/>
        <n v="699.34"/>
        <n v="1143.59"/>
        <n v="1718.32"/>
        <n v="741.51"/>
        <n v="822.61"/>
        <n v="1422.77"/>
        <n v="1497.68"/>
        <n v="174.62"/>
        <n v="1015.24"/>
        <n v="757.93"/>
        <n v="1526.92"/>
        <n v="1133.76"/>
        <n v="688.98"/>
        <n v="1028.82"/>
        <n v="1393.52"/>
        <n v="1823.85"/>
        <n v="432.09"/>
        <n v="1758.51"/>
        <n v="387.05"/>
        <n v="1874.34"/>
        <n v="1005.52"/>
        <n v="1345.83"/>
        <n v="1028.01"/>
        <n v="517.75"/>
        <n v="875.04"/>
        <n v="1920.23"/>
        <n v="1850.53"/>
        <n v="558.78"/>
        <n v="728.02"/>
        <n v="1650.13"/>
        <n v="1925.77"/>
        <n v="1515.29"/>
        <n v="1672.4"/>
        <n v="262.39"/>
        <n v="1701.87"/>
        <n v="1709.2"/>
        <n v="311.03"/>
        <n v="154.08"/>
        <n v="1708.29"/>
        <n v="210.32"/>
        <n v="1341.91"/>
        <n v="764.67"/>
        <n v="1054.38"/>
        <n v="1969.9"/>
        <n v="977.68"/>
        <n v="149.4"/>
        <n v="1042.6"/>
        <n v="617.92"/>
        <n v="1400.49"/>
        <n v="1625.13"/>
        <n v="359.17"/>
        <n v="1738.79"/>
        <n v="1055.31"/>
        <n v="1453.48"/>
        <n v="602.67"/>
        <n v="627.75"/>
        <n v="1471.01"/>
        <n v="1366.58"/>
        <n v="1854.74"/>
        <n v="225.57"/>
        <n v="753.12"/>
        <n v="1740.42"/>
        <n v="681.84"/>
        <n v="1529.8"/>
        <n v="515.0"/>
        <n v="1234.39"/>
        <n v="395.85"/>
        <n v="641.73"/>
        <n v="1696.82"/>
        <n v="1985.8"/>
        <n v="978.81"/>
        <n v="444.48"/>
        <n v="445.02"/>
        <n v="1617.21"/>
        <n v="1087.35"/>
        <n v="609.37"/>
        <n v="1620.65"/>
        <n v="1040.07"/>
        <n v="765.03"/>
        <n v="1884.54"/>
        <n v="1907.99"/>
        <n v="1043.41"/>
        <n v="1007.98"/>
        <n v="1078.49"/>
        <n v="715.28"/>
        <n v="579.61"/>
        <n v="597.93"/>
        <n v="748.2"/>
        <n v="1944.27"/>
        <n v="1971.59"/>
        <n v="703.44"/>
        <n v="280.02"/>
        <n v="1654.93"/>
        <n v="1590.27"/>
        <n v="756.65"/>
        <n v="1812.09"/>
        <n v="1812.76"/>
        <n v="1257.07"/>
        <n v="1954.63"/>
        <n v="766.22"/>
        <n v="1096.91"/>
        <n v="1399.37"/>
        <n v="1575.86"/>
        <n v="269.92"/>
        <n v="1286.14"/>
        <n v="897.33"/>
        <n v="517.23"/>
        <n v="1063.02"/>
        <n v="769.62"/>
        <n v="531.03"/>
        <n v="354.02"/>
        <n v="892.19"/>
        <n v="1286.25"/>
        <n v="1335.31"/>
        <n v="1841.33"/>
        <n v="445.62"/>
        <n v="1148.7"/>
        <n v="674.26"/>
        <n v="1566.59"/>
        <n v="1067.06"/>
        <n v="619.19"/>
        <n v="389.1"/>
        <n v="1014.63"/>
        <n v="742.05"/>
        <n v="1257.74"/>
        <n v="1150.26"/>
        <n v="591.0"/>
        <n v="945.47"/>
        <n v="1785.04"/>
        <n v="509.19"/>
        <n v="604.97"/>
        <n v="883.19"/>
        <n v="179.07"/>
        <n v="341.47"/>
        <n v="163.04"/>
        <n v="1298.12"/>
        <n v="1807.39"/>
        <n v="899.89"/>
        <n v="979.95"/>
        <n v="1964.29"/>
        <n v="541.64"/>
        <n v="1449.59"/>
        <n v="655.41"/>
        <n v="609.57"/>
        <n v="1181.09"/>
        <n v="637.86"/>
        <n v="1109.39"/>
        <n v="315.72"/>
        <n v="738.19"/>
        <n v="1945.78"/>
        <n v="1763.9"/>
        <n v="812.31"/>
        <n v="738.47"/>
        <n v="713.07"/>
        <n v="276.82"/>
        <n v="1720.48"/>
        <n v="947.56"/>
        <n v="1903.44"/>
        <n v="332.81"/>
        <n v="1147.99"/>
        <n v="319.29"/>
        <n v="949.86"/>
        <n v="195.56"/>
        <n v="848.64"/>
        <n v="129.82"/>
        <n v="116.53"/>
        <n v="1308.37"/>
        <n v="1800.86"/>
        <n v="1625.25"/>
        <n v="1910.4"/>
        <n v="1086.69"/>
        <n v="1251.22"/>
        <n v="1429.51"/>
        <n v="643.11"/>
        <n v="1550.54"/>
        <n v="1141.96"/>
        <n v="1476.01"/>
        <n v="1031.29"/>
        <n v="1443.3"/>
        <n v="1158.89"/>
        <n v="1781.44"/>
        <n v="695.82"/>
        <n v="1280.76"/>
        <n v="364.57"/>
        <n v="1628.82"/>
        <n v="408.94"/>
        <n v="1214.12"/>
        <n v="1096.12"/>
        <n v="963.61"/>
        <n v="827.51"/>
        <n v="411.46"/>
        <n v="1270.03"/>
        <n v="188.33"/>
        <n v="1111.83"/>
        <n v="1850.91"/>
        <n v="1617.65"/>
        <n v="1025.25"/>
        <n v="391.43"/>
        <n v="1689.29"/>
        <n v="1402.7"/>
        <n v="560.47"/>
        <n v="1757.63"/>
        <n v="1247.87"/>
        <n v="1732.82"/>
        <n v="1427.58"/>
        <n v="1097.53"/>
        <n v="1230.01"/>
        <n v="1151.49"/>
        <n v="1630.82"/>
        <n v="1577.08"/>
        <n v="1367.7"/>
        <n v="719.78"/>
        <n v="1742.51"/>
        <n v="1213.9"/>
        <n v="307.5"/>
        <n v="708.7"/>
        <n v="1704.17"/>
        <n v="186.54"/>
        <n v="360.4"/>
        <n v="335.25"/>
        <n v="361.32"/>
        <n v="1399.3"/>
        <n v="677.69"/>
        <n v="1534.0"/>
        <n v="758.17"/>
        <n v="1153.74"/>
        <n v="929.54"/>
        <n v="951.44"/>
        <n v="1826.57"/>
        <n v="1625.54"/>
        <n v="143.86"/>
        <n v="1689.66"/>
        <n v="1274.55"/>
        <n v="984.49"/>
        <n v="1885.82"/>
        <n v="1803.99"/>
        <n v="1611.05"/>
        <n v="1440.2"/>
        <n v="1789.15"/>
        <n v="1636.35"/>
        <n v="1307.16"/>
        <n v="107.43"/>
        <n v="1865.41"/>
        <n v="682.62"/>
        <n v="1874.71"/>
        <n v="1095.62"/>
        <n v="823.54"/>
        <n v="541.75"/>
        <n v="850.61"/>
        <n v="591.79"/>
        <n v="1867.95"/>
        <n v="1098.7"/>
        <n v="672.63"/>
        <n v="528.09"/>
        <n v="1975.84"/>
        <n v="783.78"/>
        <n v="400.32"/>
        <n v="746.72"/>
        <n v="1999.47"/>
        <n v="1569.16"/>
        <n v="1498.94"/>
        <n v="1419.09"/>
        <n v="151.02"/>
        <n v="1020.52"/>
        <n v="1898.44"/>
        <n v="558.87"/>
        <n v="240.19"/>
        <n v="1009.13"/>
        <n v="968.14"/>
        <n v="1640.11"/>
        <n v="543.63"/>
        <n v="724.38"/>
        <n v="1424.52"/>
        <n v="1554.23"/>
        <n v="1679.12"/>
        <n v="298.08"/>
        <n v="1259.32"/>
        <n v="636.6"/>
        <n v="794.85"/>
        <n v="785.64"/>
        <n v="1073.86"/>
        <n v="671.84"/>
        <n v="1945.88"/>
        <n v="861.04"/>
        <n v="277.78"/>
        <n v="555.57"/>
        <n v="1470.77"/>
        <n v="643.73"/>
        <n v="1437.29"/>
        <n v="1232.05"/>
        <n v="566.59"/>
        <n v="1628.79"/>
        <n v="1075.75"/>
        <n v="1990.26"/>
        <n v="582.35"/>
        <n v="1664.65"/>
        <n v="343.74"/>
        <n v="1860.9"/>
        <n v="1749.98"/>
        <n v="1764.17"/>
        <n v="924.61"/>
        <n v="416.19"/>
        <n v="1996.79"/>
        <n v="1380.47"/>
        <n v="551.71"/>
        <n v="1964.89"/>
        <n v="1342.13"/>
        <n v="831.49"/>
        <n v="1365.34"/>
        <n v="235.25"/>
        <n v="209.3"/>
        <n v="1115.15"/>
        <n v="645.18"/>
        <n v="1958.41"/>
        <n v="1874.31"/>
        <n v="1074.84"/>
        <n v="754.62"/>
        <n v="499.23"/>
        <n v="664.72"/>
        <n v="132.57"/>
        <n v="1568.67"/>
        <n v="1862.32"/>
        <n v="459.94"/>
        <n v="1471.38"/>
        <n v="1415.66"/>
        <n v="1739.1"/>
        <n v="304.59"/>
        <n v="1356.56"/>
        <n v="864.07"/>
        <n v="787.05"/>
        <n v="514.51"/>
        <n v="568.06"/>
        <n v="100.74"/>
        <n v="911.9"/>
        <n v="569.05"/>
        <n v="834.39"/>
        <n v="1582.02"/>
        <n v="991.0"/>
        <n v="489.26"/>
        <n v="1630.87"/>
        <n v="1193.32"/>
        <n v="370.71"/>
        <n v="872.32"/>
        <n v="1395.68"/>
        <n v="444.89"/>
        <n v="189.95"/>
        <n v="1443.78"/>
        <n v="343.19"/>
        <n v="1297.06"/>
        <n v="687.59"/>
        <n v="1847.41"/>
        <n v="633.44"/>
        <n v="161.59"/>
        <n v="305.88"/>
        <n v="1026.03"/>
        <n v="1783.44"/>
        <n v="837.8"/>
        <n v="1796.64"/>
        <n v="565.71"/>
        <n v="818.66"/>
        <n v="1199.17"/>
        <n v="736.26"/>
        <n v="777.24"/>
        <n v="1723.2"/>
        <n v="174.02"/>
        <n v="1485.76"/>
        <n v="349.93"/>
        <n v="1599.82"/>
        <n v="274.62"/>
        <n v="1779.17"/>
        <n v="1096.79"/>
        <n v="659.12"/>
        <n v="1740.29"/>
        <n v="277.09"/>
        <n v="183.6"/>
        <n v="654.05"/>
        <n v="344.71"/>
        <n v="1012.74"/>
        <n v="511.29"/>
        <n v="367.63"/>
        <n v="1275.95"/>
        <n v="367.26"/>
        <n v="1817.31"/>
        <n v="859.15"/>
        <n v="1623.24"/>
        <n v="1228.39"/>
        <n v="197.58"/>
        <n v="1033.33"/>
        <n v="1606.8"/>
        <n v="269.77"/>
        <n v="1038.32"/>
        <n v="167.76"/>
        <n v="1808.44"/>
        <n v="133.16"/>
        <n v="540.56"/>
        <n v="1329.39"/>
        <n v="235.15"/>
        <n v="1982.77"/>
        <n v="1224.13"/>
        <n v="1436.47"/>
        <n v="1189.21"/>
        <n v="1751.99"/>
        <n v="531.08"/>
        <n v="1248.86"/>
        <n v="494.79"/>
        <n v="1447.83"/>
        <n v="1120.86"/>
        <n v="275.82"/>
        <n v="1788.84"/>
        <n v="953.08"/>
        <n v="1226.42"/>
        <n v="1308.01"/>
        <n v="107.57"/>
        <n v="1734.66"/>
        <n v="216.81"/>
        <n v="1508.54"/>
        <n v="1736.18"/>
        <n v="877.25"/>
        <n v="226.62"/>
        <n v="1514.76"/>
        <n v="1283.89"/>
        <n v="1782.31"/>
        <n v="1108.35"/>
        <n v="1484.01"/>
        <n v="1398.9"/>
        <n v="819.06"/>
        <n v="1675.56"/>
        <n v="120.6"/>
        <n v="1291.66"/>
        <n v="740.72"/>
        <n v="1598.38"/>
        <n v="377.84"/>
        <n v="295.73"/>
        <n v="1306.67"/>
        <n v="1317.86"/>
        <n v="790.11"/>
        <n v="1818.93"/>
        <n v="1627.07"/>
        <n v="1904.29"/>
        <n v="1642.71"/>
        <n v="449.34"/>
        <n v="208.84"/>
        <n v="1491.53"/>
        <n v="960.3"/>
        <n v="1801.09"/>
        <n v="1036.43"/>
        <n v="307.95"/>
        <n v="495.05"/>
        <n v="1616.07"/>
        <n v="873.78"/>
        <n v="1355.83"/>
        <n v="1246.85"/>
        <n v="1756.6"/>
        <n v="100.28"/>
        <n v="547.44"/>
        <n v="1273.14"/>
        <n v="239.24"/>
        <n v="470.86"/>
        <n v="934.22"/>
        <n v="1540.72"/>
        <n v="195.31"/>
        <n v="1066.6"/>
        <n v="615.05"/>
        <n v="171.21"/>
        <n v="988.79"/>
        <n v="1928.96"/>
        <n v="1934.48"/>
        <n v="180.1"/>
        <n v="1469.29"/>
        <n v="310.78"/>
        <n v="509.46"/>
        <n v="895.42"/>
        <n v="1182.39"/>
        <n v="1571.66"/>
        <n v="1318.03"/>
        <n v="527.85"/>
        <n v="1346.45"/>
        <n v="1466.55"/>
        <n v="1662.73"/>
        <n v="1953.38"/>
        <n v="1357.98"/>
        <n v="1167.12"/>
        <n v="191.73"/>
        <n v="1354.5"/>
        <n v="1292.39"/>
        <n v="1352.05"/>
        <n v="904.53"/>
        <n v="433.98"/>
        <n v="202.38"/>
        <n v="765.49"/>
        <n v="1225.54"/>
        <n v="871.04"/>
        <n v="1119.34"/>
        <n v="1619.83"/>
        <n v="385.15"/>
        <n v="1052.26"/>
        <n v="603.52"/>
        <n v="1635.6"/>
        <n v="463.39"/>
        <n v="1404.25"/>
        <n v="1135.28"/>
        <n v="955.62"/>
        <n v="1755.84"/>
        <n v="1623.46"/>
        <n v="1402.19"/>
        <n v="1762.27"/>
        <n v="1557.03"/>
        <n v="1525.51"/>
        <n v="283.5"/>
        <n v="1480.78"/>
      </sharedItems>
    </cacheField>
    <cacheField name="Left to Spend" numFmtId="0">
      <sharedItems containsSemiMixedTypes="0" containsString="0" containsNumber="1">
        <n v="3725.31"/>
        <n v="4448.97"/>
        <n v="3202.31"/>
        <n v="2696.65"/>
        <n v="4305.36"/>
        <n v="5362.59"/>
        <n v="3531.69"/>
        <n v="4628.48"/>
        <n v="4491.69"/>
        <n v="5191.01"/>
        <n v="3263.99"/>
        <n v="4967.5"/>
        <n v="3082.01"/>
        <n v="3584.02"/>
        <n v="1982.73"/>
        <n v="2342.74"/>
        <n v="2177.26"/>
        <n v="4814.45"/>
        <n v="6222.35"/>
        <n v="3866.02"/>
        <n v="3116.91"/>
        <n v="3049.61"/>
        <n v="4483.69"/>
        <n v="3823.43"/>
        <n v="5238.71"/>
        <n v="5253.38"/>
        <n v="3521.37"/>
        <n v="3799.97"/>
        <n v="3159.07"/>
        <n v="4277.37"/>
        <n v="4351.38"/>
        <n v="3413.12"/>
        <n v="3893.1"/>
        <n v="3142.71"/>
        <n v="3413.78"/>
        <n v="5183.16"/>
        <n v="3494.15"/>
        <n v="4931.24"/>
        <n v="2840.24"/>
        <n v="3956.64"/>
        <n v="4608.87"/>
        <n v="2453.88"/>
        <n v="2888.21"/>
        <n v="6391.62"/>
        <n v="2823.15"/>
        <n v="4045.26"/>
        <n v="2417.61"/>
        <n v="3903.74"/>
        <n v="2935.03"/>
        <n v="2893.24"/>
        <n v="2539.87"/>
        <n v="4620.49"/>
        <n v="3987.25"/>
        <n v="5942.73"/>
        <n v="3360.08"/>
        <n v="5714.29"/>
        <n v="1504.51"/>
        <n v="3163.86"/>
        <n v="3659.37"/>
        <n v="4404.53"/>
        <n v="2256.35"/>
        <n v="3432.49"/>
        <n v="4380.18"/>
        <n v="2743.75"/>
        <n v="2675.44"/>
        <n v="3273.98"/>
        <n v="2750.27"/>
        <n v="4783.11"/>
        <n v="2920.45"/>
        <n v="4582.0"/>
        <n v="3348.43"/>
        <n v="3906.43"/>
        <n v="1663.07"/>
        <n v="2575.64"/>
        <n v="3077.16"/>
        <n v="3062.25"/>
        <n v="3488.06"/>
        <n v="2526.32"/>
        <n v="3958.84"/>
        <n v="1260.09"/>
        <n v="3513.76"/>
        <n v="4354.96"/>
        <n v="3868.8"/>
        <n v="3168.14"/>
        <n v="5450.0"/>
        <n v="4956.99"/>
        <n v="5422.14"/>
        <n v="2862.15"/>
        <n v="5368.66"/>
        <n v="4569.95"/>
        <n v="5196.95"/>
        <n v="3160.98"/>
        <n v="2633.09"/>
        <n v="4698.46"/>
        <n v="2363.56"/>
        <n v="3314.43"/>
        <n v="4154.97"/>
        <n v="1633.6"/>
        <n v="2805.84"/>
        <n v="4058.82"/>
        <n v="3961.33"/>
        <n v="3018.37"/>
        <n v="3783.74"/>
        <n v="2167.88"/>
        <n v="3876.39"/>
        <n v="4621.18"/>
        <n v="2149.6"/>
        <n v="4352.33"/>
        <n v="4395.3"/>
        <n v="3322.38"/>
        <n v="5247.08"/>
        <n v="4195.51"/>
        <n v="3790.04"/>
        <n v="3831.68"/>
        <n v="2825.8"/>
        <n v="4356.85"/>
        <n v="2499.81"/>
        <n v="4381.18"/>
        <n v="4798.87"/>
        <n v="4936.59"/>
        <n v="1301.8"/>
        <n v="3588.44"/>
        <n v="5669.36"/>
        <n v="5156.46"/>
        <n v="5170.86"/>
        <n v="1728.52"/>
        <n v="3201.91"/>
        <n v="3742.87"/>
        <n v="4151.77"/>
        <n v="4718.66"/>
        <n v="3054.77"/>
        <n v="5685.04"/>
        <n v="3880.3"/>
        <n v="3662.39"/>
        <n v="1527.27"/>
        <n v="2282.5"/>
        <n v="4967.15"/>
        <n v="2496.58"/>
        <n v="3688.89"/>
        <n v="3628.86"/>
        <n v="1062.96"/>
        <n v="3622.06"/>
        <n v="4945.37"/>
        <n v="3619.75"/>
        <n v="1714.94"/>
        <n v="3081.99"/>
        <n v="1921.46"/>
        <n v="4395.68"/>
        <n v="3467.38"/>
        <n v="2843.91"/>
        <n v="3257.32"/>
        <n v="4922.62"/>
        <n v="4552.71"/>
        <n v="2668.74"/>
        <n v="4279.75"/>
        <n v="2949.09"/>
        <n v="4494.14"/>
        <n v="4234.67"/>
        <n v="3029.96"/>
        <n v="1732.31"/>
        <n v="4587.09"/>
        <n v="2350.06"/>
        <n v="3033.24"/>
        <n v="3509.03"/>
        <n v="1671.06"/>
        <n v="3322.05"/>
        <n v="2819.3"/>
        <n v="5257.72"/>
        <n v="3753.92"/>
        <n v="3840.52"/>
        <n v="2937.38"/>
        <n v="5664.48"/>
        <n v="1747.27"/>
        <n v="2676.21"/>
        <n v="2494.43"/>
        <n v="4450.36"/>
        <n v="3922.52"/>
        <n v="4593.71"/>
        <n v="4359.12"/>
        <n v="4279.15"/>
        <n v="2052.9"/>
        <n v="6002.48"/>
        <n v="5117.16"/>
        <n v="5479.53"/>
        <n v="3607.9"/>
        <n v="3857.09"/>
        <n v="1455.75"/>
        <n v="2907.54"/>
        <n v="1762.82"/>
        <n v="3533.49"/>
        <n v="2682.74"/>
        <n v="5034.26"/>
        <n v="2640.55"/>
        <n v="4161.43"/>
        <n v="4907.67"/>
        <n v="1253.05"/>
        <n v="5539.06"/>
        <n v="3786.63"/>
        <n v="4587.0"/>
        <n v="3377.51"/>
        <n v="5319.2"/>
        <n v="3670.64"/>
        <n v="4062.72"/>
        <n v="3507.71"/>
        <n v="3955.96"/>
        <n v="3042.94"/>
        <n v="3072.2"/>
        <n v="3581.79"/>
        <n v="1656.47"/>
        <n v="3296.85"/>
        <n v="4488.18"/>
        <n v="3567.08"/>
        <n v="3438.56"/>
        <n v="2903.55"/>
        <n v="4032.65"/>
        <n v="1807.26"/>
        <n v="2502.85"/>
        <n v="2978.39"/>
        <n v="3374.62"/>
        <n v="5138.3"/>
        <n v="3143.48"/>
        <n v="3753.83"/>
        <n v="2650.41"/>
        <n v="1464.8"/>
        <n v="4840.38"/>
        <n v="2503.46"/>
        <n v="3535.4"/>
        <n v="5730.96"/>
        <n v="3203.28"/>
        <n v="5241.46"/>
        <n v="2266.39"/>
        <n v="3160.15"/>
        <n v="2572.76"/>
        <n v="3147.97"/>
        <n v="1609.07"/>
        <n v="3894.96"/>
        <n v="3943.06"/>
        <n v="1608.04"/>
        <n v="3934.12"/>
        <n v="3569.47"/>
        <n v="4632.09"/>
        <n v="1792.5"/>
        <n v="3351.16"/>
        <n v="3440.09"/>
        <n v="2285.79"/>
        <n v="4596.45"/>
        <n v="4475.44"/>
        <n v="2513.22"/>
        <n v="5073.0"/>
        <n v="5440.93"/>
        <n v="4438.26"/>
        <n v="4636.35"/>
        <n v="1987.0"/>
        <n v="3626.26"/>
        <n v="2433.49"/>
        <n v="3353.21"/>
        <n v="5186.95"/>
        <n v="4009.42"/>
        <n v="1686.57"/>
        <n v="1997.98"/>
        <n v="4103.69"/>
        <n v="3948.03"/>
        <n v="3838.48"/>
        <n v="3380.06"/>
        <n v="2008.13"/>
        <n v="4014.66"/>
        <n v="5174.03"/>
        <n v="3146.78"/>
        <n v="2791.13"/>
        <n v="5063.05"/>
        <n v="2897.45"/>
        <n v="3389.79"/>
        <n v="2469.48"/>
        <n v="3359.02"/>
        <n v="4088.08"/>
        <n v="2393.47"/>
        <n v="5057.94"/>
        <n v="4163.35"/>
        <n v="3057.29"/>
        <n v="3271.27"/>
        <n v="2137.96"/>
        <n v="2897.56"/>
        <n v="3383.26"/>
        <n v="4519.72"/>
        <n v="3397.37"/>
        <n v="4812.92"/>
        <n v="3379.1"/>
        <n v="3782.75"/>
        <n v="2732.75"/>
        <n v="4124.0"/>
        <n v="2876.39"/>
        <n v="2172.0"/>
        <n v="3862.57"/>
        <n v="3592.91"/>
        <n v="3419.22"/>
        <n v="3550.56"/>
        <n v="3828.19"/>
        <n v="3776.61"/>
        <n v="2819.02"/>
        <n v="4727.31"/>
        <n v="3811.09"/>
        <n v="3160.03"/>
        <n v="4080.57"/>
        <n v="3546.99"/>
        <n v="5709.65"/>
        <n v="2575.68"/>
        <n v="2614.86"/>
        <n v="2532.24"/>
        <n v="1843.07"/>
        <n v="2110.57"/>
        <n v="4755.67"/>
        <n v="1918.21"/>
        <n v="4167.94"/>
        <n v="3853.46"/>
        <n v="3490.11"/>
        <n v="3656.07"/>
        <n v="3052.47"/>
        <n v="4925.69"/>
        <n v="2767.45"/>
        <n v="3960.73"/>
        <n v="3278.78"/>
        <n v="3434.81"/>
        <n v="2158.01"/>
        <n v="4413.26"/>
        <n v="3928.53"/>
        <n v="1921.26"/>
        <n v="3634.45"/>
        <n v="4370.2"/>
        <n v="3890.9"/>
        <n v="2496.79"/>
        <n v="1754.75"/>
        <n v="4370.65"/>
        <n v="5345.48"/>
        <n v="3457.75"/>
        <n v="1975.37"/>
        <n v="5196.64"/>
        <n v="5714.03"/>
        <n v="1797.05"/>
        <n v="3506.15"/>
        <n v="3767.0"/>
        <n v="4808.4"/>
        <n v="2149.14"/>
        <n v="3787.02"/>
        <n v="5350.16"/>
        <n v="3682.11"/>
        <n v="2491.71"/>
        <n v="2572.89"/>
        <n v="3273.76"/>
        <n v="3587.83"/>
        <n v="2379.08"/>
        <n v="2438.86"/>
        <n v="3326.31"/>
        <n v="4067.88"/>
        <n v="4240.23"/>
        <n v="3682.35"/>
        <n v="4471.16"/>
        <n v="1937.03"/>
        <n v="3546.02"/>
        <n v="2477.11"/>
        <n v="4597.13"/>
        <n v="4351.88"/>
        <n v="2386.3"/>
        <n v="2630.58"/>
        <n v="5240.45"/>
        <n v="3924.69"/>
        <n v="1641.19"/>
        <n v="2534.19"/>
        <n v="5471.86"/>
        <n v="5550.74"/>
        <n v="3807.06"/>
        <n v="2859.43"/>
        <n v="3014.94"/>
        <n v="2747.71"/>
        <n v="4335.2"/>
        <n v="4366.9"/>
        <n v="3930.22"/>
        <n v="2954.16"/>
        <n v="5267.03"/>
        <n v="3518.44"/>
        <n v="2968.22"/>
        <n v="3730.99"/>
        <n v="2971.66"/>
        <n v="5348.44"/>
        <n v="1737.55"/>
        <n v="5623.73"/>
        <n v="4565.94"/>
        <n v="3789.31"/>
        <n v="1666.61"/>
        <n v="3362.5"/>
        <n v="4201.58"/>
        <n v="3251.01"/>
        <n v="5102.34"/>
        <n v="5108.76"/>
        <n v="4119.48"/>
        <n v="1596.92"/>
        <n v="5252.42"/>
        <n v="4315.6"/>
        <n v="1600.44"/>
        <n v="2426.0"/>
        <n v="3061.48"/>
        <n v="4157.8"/>
        <n v="2622.54"/>
        <n v="2649.3"/>
        <n v="2441.61"/>
        <n v="4025.09"/>
        <n v="3129.65"/>
        <n v="2663.81"/>
        <n v="2528.71"/>
        <n v="3155.73"/>
        <n v="3836.09"/>
        <n v="2640.87"/>
        <n v="3440.25"/>
        <n v="3696.12"/>
        <n v="1699.3"/>
        <n v="3882.77"/>
        <n v="3767.12"/>
        <n v="3153.63"/>
        <n v="3644.54"/>
        <n v="3585.78"/>
        <n v="2621.9"/>
        <n v="5897.66"/>
        <n v="4653.75"/>
        <n v="3109.28"/>
        <n v="4618.31"/>
        <n v="1279.3"/>
        <n v="5182.03"/>
        <n v="3289.92"/>
        <n v="3820.95"/>
        <n v="3712.15"/>
        <n v="3275.53"/>
        <n v="1739.7"/>
        <n v="3370.37"/>
        <n v="3360.78"/>
        <n v="2801.16"/>
        <n v="4060.85"/>
        <n v="3954.63"/>
        <n v="3235.6"/>
        <n v="728.98"/>
        <n v="2607.13"/>
        <n v="5390.31"/>
        <n v="1495.51"/>
        <n v="5200.42"/>
        <n v="3422.56"/>
        <n v="4131.82"/>
        <n v="2133.53"/>
        <n v="3013.17"/>
        <n v="2309.76"/>
        <n v="3324.25"/>
        <n v="4301.54"/>
        <n v="3021.45"/>
        <n v="4011.86"/>
        <n v="2646.6"/>
        <n v="2658.63"/>
        <n v="1672.59"/>
        <n v="4497.53"/>
        <n v="4926.71"/>
        <n v="3985.65"/>
        <n v="4757.75"/>
        <n v="2912.07"/>
        <n v="3734.03"/>
        <n v="4791.72"/>
        <n v="3950.25"/>
        <n v="3678.92"/>
        <n v="2642.05"/>
        <n v="3751.83"/>
        <n v="5217.71"/>
        <n v="3518.99"/>
        <n v="3468.79"/>
        <n v="5879.85"/>
        <n v="2882.64"/>
        <n v="3260.13"/>
        <n v="3192.78"/>
        <n v="2528.26"/>
        <n v="3351.17"/>
        <n v="3334.09"/>
        <n v="3284.52"/>
        <n v="4464.5"/>
        <n v="5533.56"/>
        <n v="2967.76"/>
        <n v="2686.53"/>
        <n v="4527.69"/>
        <n v="2882.22"/>
        <n v="3158.74"/>
        <n v="4145.17"/>
        <n v="4067.6"/>
        <n v="1364.11"/>
        <n v="2589.38"/>
        <n v="2392.24"/>
        <n v="4161.59"/>
        <n v="5479.83"/>
        <n v="1575.01"/>
        <n v="3222.4"/>
        <n v="3985.22"/>
        <n v="4755.53"/>
        <n v="3010.84"/>
        <n v="4596.04"/>
        <n v="3889.22"/>
        <n v="5064.01"/>
        <n v="2251.17"/>
        <n v="3034.23"/>
        <n v="3016.77"/>
        <n v="4677.47"/>
        <n v="4267.07"/>
        <n v="3162.32"/>
        <n v="4131.97"/>
        <n v="3548.75"/>
        <n v="3064.36"/>
        <n v="4164.09"/>
        <n v="3517.02"/>
        <n v="3982.9"/>
        <n v="4546.49"/>
        <n v="3848.17"/>
        <n v="5912.13"/>
        <n v="3262.68"/>
        <n v="3406.6"/>
        <n v="4980.25"/>
        <n v="3074.87"/>
        <n v="4822.18"/>
        <n v="4983.64"/>
        <n v="5419.85"/>
        <n v="4136.77"/>
        <n v="5322.72"/>
        <n v="5120.49"/>
        <n v="2839.62"/>
        <n v="1458.42"/>
        <n v="5107.48"/>
        <n v="994.87"/>
        <n v="4641.38"/>
        <n v="2183.77"/>
        <n v="3014.67"/>
        <n v="4845.42"/>
        <n v="2522.95"/>
        <n v="1552.02"/>
        <n v="2671.81"/>
        <n v="3696.03"/>
        <n v="2712.81"/>
        <n v="5140.63"/>
        <n v="3545.33"/>
        <n v="4392.66"/>
        <n v="2159.27"/>
        <n v="5330.5"/>
        <n v="2672.95"/>
        <n v="1410.05"/>
        <n v="3139.01"/>
        <n v="3823.05"/>
        <n v="3966.63"/>
        <n v="4395.72"/>
        <n v="5241.64"/>
        <n v="3067.14"/>
        <n v="3167.18"/>
        <n v="4580.04"/>
        <n v="2981.06"/>
        <n v="2027.04"/>
        <n v="4041.93"/>
        <n v="3154.92"/>
        <n v="5343.09"/>
        <n v="2567.76"/>
        <n v="4724.52"/>
        <n v="2881.75"/>
        <n v="3351.13"/>
        <n v="3489.89"/>
        <n v="3308.71"/>
        <n v="3909.03"/>
        <n v="4396.29"/>
        <n v="1765.86"/>
        <n v="3941.77"/>
        <n v="4390.6"/>
        <n v="5552.95"/>
        <n v="2992.25"/>
        <n v="2327.92"/>
        <n v="2216.06"/>
        <n v="3199.47"/>
        <n v="3226.95"/>
        <n v="3598.55"/>
        <n v="3728.96"/>
        <n v="4442.67"/>
        <n v="4663.75"/>
        <n v="4361.12"/>
        <n v="4218.84"/>
        <n v="2919.68"/>
        <n v="3616.08"/>
        <n v="3273.48"/>
        <n v="2769.16"/>
        <n v="5257.62"/>
        <n v="3944.01"/>
        <n v="5615.09"/>
        <n v="3395.53"/>
        <n v="4793.82"/>
        <n v="4573.23"/>
        <n v="3386.53"/>
        <n v="2462.27"/>
        <n v="2954.36"/>
        <n v="3866.71"/>
        <n v="2216.52"/>
        <n v="2817.46"/>
        <n v="4559.73"/>
        <n v="3453.0"/>
        <n v="3309.2"/>
        <n v="3751.65"/>
        <n v="3185.21"/>
        <n v="5562.87"/>
        <n v="2755.64"/>
        <n v="1651.4"/>
        <n v="2488.35"/>
        <n v="3700.75"/>
        <n v="5519.54"/>
        <n v="4790.96"/>
        <n v="4147.02"/>
        <n v="3509.04"/>
        <n v="4606.55"/>
        <n v="2468.59"/>
        <n v="1814.25"/>
        <n v="5507.73"/>
        <n v="3481.07"/>
        <n v="2276.82"/>
        <n v="4234.3"/>
        <n v="4798.16"/>
        <n v="2542.13"/>
        <n v="4380.05"/>
        <n v="3104.13"/>
        <n v="1843.2"/>
        <n v="2209.8"/>
        <n v="1765.56"/>
        <n v="3742.28"/>
        <n v="4062.12"/>
        <n v="4610.18"/>
        <n v="3304.4"/>
        <n v="5142.13"/>
        <n v="1667.21"/>
        <n v="4373.61"/>
        <n v="2984.63"/>
        <n v="3152.07"/>
        <n v="1680.13"/>
        <n v="3574.05"/>
        <n v="2631.45"/>
        <n v="3204.8"/>
        <n v="3862.54"/>
        <n v="4498.84"/>
        <n v="2639.31"/>
        <n v="1689.16"/>
        <n v="3027.42"/>
        <n v="2393.43"/>
        <n v="3969.18"/>
        <n v="2688.57"/>
        <n v="4905.94"/>
        <n v="4151.96"/>
        <n v="2484.5"/>
        <n v="2750.96"/>
        <n v="2209.72"/>
        <n v="1974.69"/>
        <n v="1321.0"/>
        <n v="5042.15"/>
        <n v="1227.58"/>
        <n v="2014.55"/>
        <n v="2965.57"/>
        <n v="5296.13"/>
        <n v="4377.23"/>
        <n v="5788.1"/>
        <n v="3854.21"/>
        <n v="1867.63"/>
        <n v="5528.93"/>
        <n v="2689.82"/>
        <n v="3633.66"/>
        <n v="3870.55"/>
        <n v="3833.28"/>
        <n v="3385.98"/>
        <n v="2698.01"/>
        <n v="3361.2"/>
        <n v="5191.97"/>
        <n v="2698.5"/>
        <n v="4179.36"/>
        <n v="3662.02"/>
        <n v="3319.13"/>
        <n v="3433.52"/>
        <n v="3818.89"/>
        <n v="4110.53"/>
        <n v="3698.83"/>
        <n v="3988.08"/>
        <n v="3194.98"/>
        <n v="2923.97"/>
        <n v="1653.11"/>
        <n v="4611.87"/>
        <n v="2867.96"/>
        <n v="4674.24"/>
        <n v="2910.63"/>
        <n v="637.96"/>
        <n v="4225.09"/>
        <n v="2601.32"/>
        <n v="3450.94"/>
        <n v="5899.46"/>
        <n v="2629.51"/>
        <n v="3065.05"/>
        <n v="4678.14"/>
        <n v="4945.67"/>
        <n v="4907.12"/>
        <n v="2587.03"/>
        <n v="4570.12"/>
        <n v="2755.13"/>
        <n v="4030.29"/>
        <n v="3959.68"/>
        <n v="4356.52"/>
        <n v="3780.11"/>
        <n v="5357.72"/>
        <n v="4049.4"/>
        <n v="1637.13"/>
        <n v="4830.61"/>
        <n v="3368.45"/>
        <n v="2714.14"/>
        <n v="2872.78"/>
        <n v="1439.52"/>
        <n v="4161.54"/>
        <n v="3499.65"/>
        <n v="5025.55"/>
        <n v="4401.95"/>
        <n v="4445.53"/>
        <n v="3868.84"/>
        <n v="3407.19"/>
        <n v="4721.95"/>
        <n v="5175.64"/>
        <n v="1682.23"/>
        <n v="3468.47"/>
        <n v="3351.34"/>
        <n v="4596.84"/>
        <n v="3548.69"/>
        <n v="3235.03"/>
        <n v="4778.04"/>
        <n v="4171.34"/>
        <n v="4769.18"/>
        <n v="2561.46"/>
        <n v="3050.08"/>
        <n v="2492.56"/>
        <n v="4478.31"/>
        <n v="3921.95"/>
        <n v="4179.19"/>
        <n v="3907.89"/>
        <n v="2162.82"/>
        <n v="2166.44"/>
        <n v="4451.42"/>
        <n v="1490.37"/>
        <n v="4559.17"/>
        <n v="4659.69"/>
        <n v="2495.54"/>
        <n v="2154.36"/>
        <n v="6055.22"/>
        <n v="1929.46"/>
        <n v="2478.51"/>
        <n v="3578.43"/>
        <n v="4833.56"/>
        <n v="3328.68"/>
        <n v="4755.9"/>
        <n v="2586.89"/>
        <n v="1535.73"/>
        <n v="4210.91"/>
        <n v="4938.86"/>
        <n v="3984.07"/>
        <n v="3102.02"/>
        <n v="3664.81"/>
        <n v="4338.08"/>
        <n v="3136.48"/>
        <n v="4669.85"/>
        <n v="2458.05"/>
        <n v="3428.37"/>
        <n v="3542.48"/>
        <n v="3929.93"/>
        <n v="3021.9"/>
        <n v="2757.48"/>
        <n v="4365.53"/>
        <n v="3635.53"/>
        <n v="1450.67"/>
        <n v="3600.84"/>
        <n v="2674.2"/>
        <n v="5662.23"/>
        <n v="4469.1"/>
        <n v="2930.8"/>
        <n v="3255.25"/>
        <n v="4157.28"/>
        <n v="4543.66"/>
        <n v="2595.96"/>
        <n v="3075.59"/>
        <n v="1392.53"/>
        <n v="5322.2"/>
        <n v="3540.75"/>
        <n v="4685.49"/>
        <n v="1561.65"/>
        <n v="3895.36"/>
        <n v="2117.43"/>
        <n v="5379.61"/>
        <n v="4444.29"/>
        <n v="5659.71"/>
        <n v="4931.33"/>
        <n v="3896.3"/>
        <n v="3983.13"/>
        <n v="3674.45"/>
        <n v="3387.87"/>
        <n v="4542.75"/>
        <n v="3432.83"/>
        <n v="3914.02"/>
        <n v="4474.08"/>
        <n v="1790.81"/>
        <n v="4729.63"/>
        <n v="2842.16"/>
        <n v="4876.54"/>
        <n v="4938.82"/>
        <n v="4144.61"/>
        <n v="3991.64"/>
        <n v="3313.36"/>
        <n v="1835.75"/>
        <n v="3371.47"/>
        <n v="3882.8"/>
        <n v="4756.76"/>
        <n v="3257.53"/>
        <n v="3239.61"/>
        <n v="3808.33"/>
        <n v="4540.9"/>
        <n v="4915.63"/>
        <n v="2234.89"/>
        <n v="4000.2"/>
        <n v="1653.56"/>
        <n v="2579.94"/>
        <n v="2110.14"/>
        <n v="2163.84"/>
        <n v="4103.4"/>
        <n v="2192.69"/>
        <n v="2412.75"/>
        <n v="1500.62"/>
        <n v="4806.75"/>
        <n v="5042.96"/>
        <n v="2702.78"/>
        <n v="5696.37"/>
        <n v="3828.77"/>
        <n v="3808.19"/>
        <n v="3919.29"/>
        <n v="2639.5"/>
        <n v="1775.28"/>
        <n v="3453.1"/>
        <n v="4121.33"/>
        <n v="3571.91"/>
        <n v="5061.38"/>
        <n v="4323.13"/>
        <n v="5816.91"/>
        <n v="3381.85"/>
        <n v="3822.37"/>
        <n v="4213.81"/>
        <n v="3091.03"/>
        <n v="5425.87"/>
        <n v="3461.76"/>
        <n v="4311.58"/>
        <n v="2344.98"/>
        <n v="4429.05"/>
        <n v="2766.44"/>
        <n v="3564.51"/>
        <n v="2622.83"/>
        <n v="4680.13"/>
        <n v="933.24"/>
        <n v="3396.02"/>
        <n v="4213.16"/>
        <n v="3445.77"/>
        <n v="4197.13"/>
        <n v="2921.41"/>
        <n v="4125.13"/>
        <n v="1678.0"/>
        <n v="3021.12"/>
        <n v="2742.76"/>
        <n v="2244.71"/>
        <n v="2329.86"/>
        <n v="3896.89"/>
        <n v="3171.07"/>
        <n v="3175.44"/>
        <n v="1496.58"/>
        <n v="3726.53"/>
        <n v="1699.89"/>
        <n v="3889.29"/>
        <n v="1299.14"/>
        <n v="5769.43"/>
        <n v="3047.42"/>
        <n v="3661.02"/>
        <n v="1610.33"/>
        <n v="3082.74"/>
        <n v="968.84"/>
        <n v="2902.81"/>
        <n v="2523.95"/>
        <n v="2778.12"/>
        <n v="3483.94"/>
        <n v="3550.49"/>
        <n v="4696.96"/>
        <n v="2797.15"/>
        <n v="5954.8"/>
        <n v="2300.05"/>
        <n v="4895.58"/>
        <n v="2812.54"/>
        <n v="5019.82"/>
        <n v="3968.92"/>
        <n v="3841.01"/>
        <n v="4139.24"/>
        <n v="3930.19"/>
        <n v="2762.03"/>
        <n v="3850.22"/>
        <n v="4761.6"/>
        <n v="4190.04"/>
        <n v="3349.02"/>
        <n v="2841.57"/>
        <n v="3763.66"/>
        <n v="4879.28"/>
        <n v="2050.8"/>
        <n v="3949.23"/>
        <n v="3361.53"/>
        <n v="4176.12"/>
        <n v="2769.92"/>
        <n v="4750.15"/>
        <n v="3744.51"/>
        <n v="4010.73"/>
        <n v="3720.94"/>
        <n v="4620.41"/>
        <n v="2077.78"/>
        <n v="3158.22"/>
        <n v="3541.39"/>
        <n v="2538.93"/>
        <n v="4475.8"/>
        <n v="4561.0"/>
        <n v="2551.64"/>
        <n v="3258.21"/>
        <n v="1548.56"/>
        <n v="4768.04"/>
        <n v="2288.74"/>
        <n v="3944.89"/>
        <n v="5456.98"/>
        <n v="4635.0"/>
        <n v="5259.24"/>
        <n v="2593.66"/>
        <n v="3233.54"/>
        <n v="2261.7"/>
        <n v="4530.4"/>
        <n v="3503.68"/>
        <n v="3919.89"/>
        <n v="2370.54"/>
        <n v="2396.71"/>
        <n v="3343.95"/>
        <n v="2638.25"/>
        <n v="2422.71"/>
        <n v="3703.13"/>
        <n v="2501.07"/>
        <n v="5079.62"/>
        <n v="2595.57"/>
        <n v="1629.92"/>
        <n v="2272.3"/>
        <n v="4142.67"/>
        <n v="3605.22"/>
        <n v="3066.56"/>
        <n v="4546.3"/>
        <n v="3027.26"/>
        <n v="2951.46"/>
        <n v="1885.26"/>
        <n v="3813.34"/>
        <n v="2144.45"/>
        <n v="3617.23"/>
        <n v="5306.76"/>
        <n v="1004.22"/>
        <n v="2611.88"/>
        <n v="1308.81"/>
        <n v="2139.19"/>
        <n v="5190.23"/>
        <n v="3012.49"/>
        <n v="4864.0"/>
        <n v="3887.27"/>
        <n v="3881.75"/>
        <n v="4440.11"/>
        <n v="3413.79"/>
        <n v="3556.89"/>
        <n v="2825.23"/>
        <n v="4501.66"/>
        <n v="3149.19"/>
        <n v="1486.09"/>
        <n v="3464.21"/>
        <n v="4888.13"/>
        <n v="3104.99"/>
        <n v="5213.68"/>
        <n v="4927.97"/>
        <n v="1952.03"/>
        <n v="3697.95"/>
        <n v="1806.78"/>
        <n v="3769.15"/>
        <n v="4285.42"/>
        <n v="3561.44"/>
        <n v="4425.82"/>
        <n v="5043.02"/>
        <n v="2924.04"/>
        <n v="5087.93"/>
        <n v="2919.97"/>
        <n v="5368.32"/>
        <n v="3833.38"/>
        <n v="3216.53"/>
        <n v="4565.26"/>
        <n v="3044.39"/>
        <n v="3212.0"/>
        <n v="2331.26"/>
        <n v="4516.3"/>
        <n v="2649.51"/>
        <n v="4117.84"/>
        <n v="3628.7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2:C13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eed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lanned N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Actual N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Want Item" axis="axisRow" compact="0" outline="0" multipleItemSelectionAllowed="1" showAll="0" sortType="ascending">
      <items>
        <item x="9"/>
        <item x="2"/>
        <item x="3"/>
        <item x="6"/>
        <item x="0"/>
        <item x="4"/>
        <item x="8"/>
        <item x="1"/>
        <item x="5"/>
        <item x="7"/>
        <item t="default"/>
      </items>
    </pivotField>
    <pivotField name="Planned Wa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t="default"/>
      </items>
    </pivotField>
    <pivotField name="Actual Wa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Future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lanned Fu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Actual Fu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tart 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Left to Sp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Planned overall 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 actual 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</pivotFields>
  <rowFields>
    <field x="5"/>
  </rowFields>
  <colFields>
    <field x="-2"/>
  </colFields>
  <dataFields>
    <dataField name="SUM of Actual Want" fld="7" baseField="0"/>
    <dataField name="SUM of Planned Want" fld="6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K6:L1004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eed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lanned N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Actual N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Want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lanned W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t="default"/>
      </items>
    </pivotField>
    <pivotField name="Actual W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Future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lanned Fu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Actual Fu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tart Balance" axis="axisRow" compact="0" outline="0" multipleItemSelectionAllowed="1" showAll="0" sortType="ascending">
      <items>
        <item x="940"/>
        <item x="819"/>
        <item x="73"/>
        <item x="728"/>
        <item x="899"/>
        <item x="652"/>
        <item x="204"/>
        <item x="44"/>
        <item x="19"/>
        <item x="914"/>
        <item x="369"/>
        <item x="97"/>
        <item x="412"/>
        <item x="120"/>
        <item x="651"/>
        <item x="806"/>
        <item x="880"/>
        <item x="162"/>
        <item x="135"/>
        <item x="332"/>
        <item x="140"/>
        <item x="717"/>
        <item x="532"/>
        <item x="231"/>
        <item x="749"/>
        <item x="95"/>
        <item x="23"/>
        <item x="524"/>
        <item x="333"/>
        <item x="839"/>
        <item x="621"/>
        <item x="170"/>
        <item x="878"/>
        <item x="950"/>
        <item x="851"/>
        <item x="494"/>
        <item x="125"/>
        <item x="258"/>
        <item x="46"/>
        <item x="619"/>
        <item x="954"/>
        <item x="14"/>
        <item x="861"/>
        <item x="254"/>
        <item x="704"/>
        <item x="679"/>
        <item x="832"/>
        <item x="17"/>
        <item x="427"/>
        <item x="969"/>
        <item x="161"/>
        <item x="947"/>
        <item x="649"/>
        <item x="241"/>
        <item x="873"/>
        <item x="975"/>
        <item x="928"/>
        <item x="797"/>
        <item x="526"/>
        <item x="16"/>
        <item x="901"/>
        <item x="62"/>
        <item x="192"/>
        <item x="148"/>
        <item x="546"/>
        <item x="905"/>
        <item x="475"/>
        <item x="883"/>
        <item x="144"/>
        <item x="796"/>
        <item x="448"/>
        <item x="943"/>
        <item x="15"/>
        <item x="187"/>
        <item x="753"/>
        <item x="103"/>
        <item x="395"/>
        <item x="230"/>
        <item x="98"/>
        <item x="137"/>
        <item x="520"/>
        <item x="72"/>
        <item x="112"/>
        <item x="876"/>
        <item x="590"/>
        <item x="176"/>
        <item x="855"/>
        <item x="894"/>
        <item x="641"/>
        <item x="860"/>
        <item x="771"/>
        <item x="228"/>
        <item x="578"/>
        <item x="436"/>
        <item x="995"/>
        <item x="211"/>
        <item x="919"/>
        <item x="79"/>
        <item x="762"/>
        <item x="223"/>
        <item x="216"/>
        <item x="813"/>
        <item x="286"/>
        <item x="840"/>
        <item x="117"/>
        <item x="701"/>
        <item x="933"/>
        <item x="164"/>
        <item x="956"/>
        <item x="523"/>
        <item x="415"/>
        <item x="634"/>
        <item x="195"/>
        <item x="647"/>
        <item x="56"/>
        <item x="111"/>
        <item x="160"/>
        <item x="423"/>
        <item x="645"/>
        <item x="706"/>
        <item x="34"/>
        <item x="620"/>
        <item x="418"/>
        <item x="834"/>
        <item x="783"/>
        <item x="155"/>
        <item x="306"/>
        <item x="863"/>
        <item x="247"/>
        <item x="175"/>
        <item x="6"/>
        <item x="154"/>
        <item x="853"/>
        <item x="132"/>
        <item x="234"/>
        <item x="597"/>
        <item x="537"/>
        <item x="705"/>
        <item x="707"/>
        <item x="80"/>
        <item x="670"/>
        <item x="92"/>
        <item x="301"/>
        <item x="868"/>
        <item x="866"/>
        <item x="166"/>
        <item x="828"/>
        <item x="349"/>
        <item x="169"/>
        <item x="918"/>
        <item x="32"/>
        <item x="270"/>
        <item x="981"/>
        <item x="505"/>
        <item x="608"/>
        <item x="684"/>
        <item x="208"/>
        <item x="205"/>
        <item x="386"/>
        <item x="553"/>
        <item x="743"/>
        <item x="68"/>
        <item x="284"/>
        <item x="672"/>
        <item x="288"/>
        <item x="360"/>
        <item x="677"/>
        <item x="378"/>
        <item x="237"/>
        <item x="788"/>
        <item x="401"/>
        <item x="503"/>
        <item x="974"/>
        <item x="10"/>
        <item x="452"/>
        <item x="558"/>
        <item x="831"/>
        <item x="559"/>
        <item x="49"/>
        <item x="602"/>
        <item x="244"/>
        <item x="61"/>
        <item x="927"/>
        <item x="259"/>
        <item x="186"/>
        <item x="387"/>
        <item x="809"/>
        <item x="446"/>
        <item x="312"/>
        <item x="985"/>
        <item x="462"/>
        <item x="318"/>
        <item x="944"/>
        <item x="150"/>
        <item x="443"/>
        <item x="188"/>
        <item x="343"/>
        <item x="825"/>
        <item x="104"/>
        <item x="324"/>
        <item x="891"/>
        <item x="934"/>
        <item x="804"/>
        <item x="272"/>
        <item x="347"/>
        <item x="616"/>
        <item x="957"/>
        <item x="281"/>
        <item x="214"/>
        <item x="865"/>
        <item x="109"/>
        <item x="817"/>
        <item x="551"/>
        <item x="28"/>
        <item x="94"/>
        <item x="593"/>
        <item x="510"/>
        <item x="429"/>
        <item x="191"/>
        <item x="962"/>
        <item x="740"/>
        <item x="198"/>
        <item x="596"/>
        <item x="889"/>
        <item x="881"/>
        <item x="627"/>
        <item x="734"/>
        <item x="70"/>
        <item x="757"/>
        <item x="299"/>
        <item x="163"/>
        <item x="941"/>
        <item x="66"/>
        <item x="791"/>
        <item x="772"/>
        <item x="514"/>
        <item x="752"/>
        <item x="687"/>
        <item x="3"/>
        <item x="314"/>
        <item x="7"/>
        <item x="845"/>
        <item x="777"/>
        <item x="818"/>
        <item x="482"/>
        <item x="821"/>
        <item x="36"/>
        <item x="439"/>
        <item x="572"/>
        <item x="51"/>
        <item x="781"/>
        <item x="262"/>
        <item x="447"/>
        <item x="29"/>
        <item x="613"/>
        <item x="736"/>
        <item x="206"/>
        <item x="402"/>
        <item x="573"/>
        <item x="99"/>
        <item x="403"/>
        <item x="458"/>
        <item x="541"/>
        <item x="983"/>
        <item x="617"/>
        <item x="296"/>
        <item x="159"/>
        <item x="121"/>
        <item x="562"/>
        <item x="630"/>
        <item x="949"/>
        <item x="534"/>
        <item x="607"/>
        <item x="336"/>
        <item x="542"/>
        <item x="838"/>
        <item x="764"/>
        <item x="632"/>
        <item x="393"/>
        <item x="329"/>
        <item x="554"/>
        <item x="308"/>
        <item x="660"/>
        <item x="220"/>
        <item x="774"/>
        <item x="799"/>
        <item x="382"/>
        <item x="472"/>
        <item x="862"/>
        <item x="100"/>
        <item x="629"/>
        <item x="858"/>
        <item x="134"/>
        <item x="805"/>
        <item x="1"/>
        <item x="392"/>
        <item x="396"/>
        <item x="768"/>
        <item x="739"/>
        <item x="604"/>
        <item x="709"/>
        <item x="549"/>
        <item x="730"/>
        <item x="836"/>
        <item x="215"/>
        <item x="486"/>
        <item x="499"/>
        <item x="668"/>
        <item x="246"/>
        <item x="487"/>
        <item x="431"/>
        <item x="577"/>
        <item x="463"/>
        <item x="328"/>
        <item x="702"/>
        <item x="76"/>
        <item x="640"/>
        <item x="571"/>
        <item x="207"/>
        <item x="698"/>
        <item x="758"/>
        <item x="0"/>
        <item x="515"/>
        <item x="199"/>
        <item x="108"/>
        <item x="9"/>
        <item x="77"/>
        <item x="194"/>
        <item x="848"/>
        <item x="252"/>
        <item x="635"/>
        <item x="639"/>
        <item x="916"/>
        <item x="490"/>
        <item x="610"/>
        <item x="106"/>
        <item x="151"/>
        <item x="744"/>
        <item x="574"/>
        <item x="102"/>
        <item x="60"/>
        <item x="547"/>
        <item x="803"/>
        <item x="581"/>
        <item x="496"/>
        <item x="711"/>
        <item x="528"/>
        <item x="565"/>
        <item x="976"/>
        <item x="586"/>
        <item x="595"/>
        <item x="235"/>
        <item x="849"/>
        <item x="297"/>
        <item x="352"/>
        <item x="742"/>
        <item x="766"/>
        <item x="816"/>
        <item x="128"/>
        <item x="922"/>
        <item x="364"/>
        <item x="765"/>
        <item x="437"/>
        <item x="467"/>
        <item x="638"/>
        <item x="242"/>
        <item x="407"/>
        <item x="846"/>
        <item x="912"/>
        <item x="269"/>
        <item x="491"/>
        <item x="345"/>
        <item x="733"/>
        <item x="274"/>
        <item x="172"/>
        <item x="676"/>
        <item x="481"/>
        <item x="794"/>
        <item x="334"/>
        <item x="822"/>
        <item x="469"/>
        <item x="843"/>
        <item x="370"/>
        <item x="239"/>
        <item x="650"/>
        <item x="52"/>
        <item x="735"/>
        <item x="414"/>
        <item x="870"/>
        <item x="232"/>
        <item x="770"/>
        <item x="309"/>
        <item x="815"/>
        <item x="460"/>
        <item x="277"/>
        <item x="368"/>
        <item x="978"/>
        <item x="829"/>
        <item x="936"/>
        <item x="511"/>
        <item x="904"/>
        <item x="425"/>
        <item x="442"/>
        <item x="618"/>
        <item x="598"/>
        <item x="958"/>
        <item x="592"/>
        <item x="624"/>
        <item x="30"/>
        <item x="973"/>
        <item x="118"/>
        <item x="820"/>
        <item x="149"/>
        <item x="42"/>
        <item x="54"/>
        <item x="787"/>
        <item x="59"/>
        <item x="713"/>
        <item x="143"/>
        <item x="945"/>
        <item x="315"/>
        <item x="398"/>
        <item x="282"/>
        <item x="38"/>
        <item x="222"/>
        <item x="406"/>
        <item x="614"/>
        <item x="643"/>
        <item x="648"/>
        <item x="714"/>
        <item x="896"/>
        <item x="358"/>
        <item x="988"/>
        <item x="275"/>
        <item x="317"/>
        <item x="930"/>
        <item x="675"/>
        <item x="361"/>
        <item x="755"/>
        <item x="531"/>
        <item x="557"/>
        <item x="625"/>
        <item x="720"/>
        <item x="951"/>
        <item x="824"/>
        <item x="372"/>
        <item x="339"/>
        <item x="507"/>
        <item x="130"/>
        <item x="569"/>
        <item x="754"/>
        <item x="146"/>
        <item x="864"/>
        <item x="609"/>
        <item x="495"/>
        <item x="422"/>
        <item x="217"/>
        <item x="750"/>
        <item x="298"/>
        <item x="683"/>
        <item x="293"/>
        <item x="841"/>
        <item x="509"/>
        <item x="500"/>
        <item x="41"/>
        <item x="664"/>
        <item x="311"/>
        <item x="874"/>
        <item x="348"/>
        <item x="932"/>
        <item x="877"/>
        <item x="564"/>
        <item x="533"/>
        <item x="568"/>
        <item x="13"/>
        <item x="982"/>
        <item x="529"/>
        <item x="346"/>
        <item x="539"/>
        <item x="594"/>
        <item x="948"/>
        <item x="606"/>
        <item x="180"/>
        <item x="173"/>
        <item x="305"/>
        <item x="767"/>
        <item x="802"/>
        <item x="779"/>
        <item x="321"/>
        <item x="570"/>
        <item x="67"/>
        <item x="255"/>
        <item x="657"/>
        <item x="561"/>
        <item x="399"/>
        <item x="177"/>
        <item x="26"/>
        <item x="434"/>
        <item x="732"/>
        <item x="674"/>
        <item x="167"/>
        <item x="857"/>
        <item x="587"/>
        <item x="692"/>
        <item x="189"/>
        <item x="209"/>
        <item x="738"/>
        <item x="122"/>
        <item x="344"/>
        <item x="909"/>
        <item x="291"/>
        <item x="633"/>
        <item x="218"/>
        <item x="680"/>
        <item x="798"/>
        <item x="979"/>
        <item x="893"/>
        <item x="225"/>
        <item x="397"/>
        <item x="39"/>
        <item x="48"/>
        <item x="119"/>
        <item x="377"/>
        <item x="327"/>
        <item x="498"/>
        <item x="295"/>
        <item x="456"/>
        <item x="93"/>
        <item x="987"/>
        <item x="96"/>
        <item x="91"/>
        <item x="662"/>
        <item x="488"/>
        <item x="353"/>
        <item x="90"/>
        <item x="646"/>
        <item x="603"/>
        <item x="612"/>
        <item x="694"/>
        <item x="712"/>
        <item x="341"/>
        <item x="483"/>
        <item x="666"/>
        <item x="236"/>
        <item x="87"/>
        <item x="354"/>
        <item x="968"/>
        <item x="340"/>
        <item x="268"/>
        <item x="101"/>
        <item x="20"/>
        <item x="631"/>
        <item x="959"/>
        <item x="178"/>
        <item x="887"/>
        <item x="342"/>
        <item x="827"/>
        <item x="351"/>
        <item x="426"/>
        <item x="847"/>
        <item x="126"/>
        <item x="8"/>
        <item x="356"/>
        <item x="700"/>
        <item x="673"/>
        <item x="273"/>
        <item x="253"/>
        <item x="267"/>
        <item x="485"/>
        <item x="885"/>
        <item x="484"/>
        <item x="977"/>
        <item x="897"/>
        <item x="872"/>
        <item x="693"/>
        <item x="190"/>
        <item x="776"/>
        <item x="251"/>
        <item x="552"/>
        <item x="64"/>
        <item x="455"/>
        <item x="271"/>
        <item x="21"/>
        <item x="938"/>
        <item x="316"/>
        <item x="689"/>
        <item x="890"/>
        <item x="658"/>
        <item x="330"/>
        <item x="584"/>
        <item x="611"/>
        <item x="139"/>
        <item x="763"/>
        <item x="141"/>
        <item x="440"/>
        <item x="384"/>
        <item x="57"/>
        <item x="678"/>
        <item x="88"/>
        <item x="942"/>
        <item x="78"/>
        <item x="719"/>
        <item x="261"/>
        <item x="174"/>
        <item x="867"/>
        <item x="411"/>
        <item x="669"/>
        <item x="300"/>
        <item x="907"/>
        <item x="433"/>
        <item x="75"/>
        <item x="184"/>
        <item x="591"/>
        <item x="599"/>
        <item x="74"/>
        <item x="294"/>
        <item x="63"/>
        <item x="915"/>
        <item x="459"/>
        <item x="971"/>
        <item x="55"/>
        <item x="248"/>
        <item x="428"/>
        <item x="835"/>
        <item x="622"/>
        <item x="420"/>
        <item x="920"/>
        <item x="727"/>
        <item x="367"/>
        <item x="898"/>
        <item x="653"/>
        <item x="179"/>
        <item x="385"/>
        <item x="921"/>
        <item x="961"/>
        <item x="302"/>
        <item x="882"/>
        <item x="600"/>
        <item x="89"/>
        <item x="12"/>
        <item x="527"/>
        <item x="793"/>
        <item x="129"/>
        <item x="508"/>
        <item x="40"/>
        <item x="963"/>
        <item x="83"/>
        <item x="972"/>
        <item x="970"/>
        <item x="937"/>
        <item x="814"/>
        <item x="405"/>
        <item x="967"/>
        <item x="185"/>
        <item x="337"/>
        <item x="417"/>
        <item x="376"/>
        <item x="795"/>
        <item x="544"/>
        <item x="697"/>
        <item x="226"/>
        <item x="276"/>
        <item x="480"/>
        <item x="303"/>
        <item x="790"/>
        <item x="113"/>
        <item x="375"/>
        <item x="322"/>
        <item x="202"/>
        <item x="238"/>
        <item x="501"/>
        <item x="145"/>
        <item x="830"/>
        <item x="470"/>
        <item x="911"/>
        <item x="708"/>
        <item x="588"/>
        <item x="219"/>
        <item x="371"/>
        <item x="535"/>
        <item x="991"/>
        <item x="686"/>
        <item x="986"/>
        <item x="374"/>
        <item x="229"/>
        <item x="811"/>
        <item x="390"/>
        <item x="84"/>
        <item x="748"/>
        <item x="492"/>
        <item x="759"/>
        <item x="287"/>
        <item x="691"/>
        <item x="659"/>
        <item x="886"/>
        <item x="775"/>
        <item x="432"/>
        <item x="379"/>
        <item x="724"/>
        <item x="445"/>
        <item x="665"/>
        <item x="833"/>
        <item x="892"/>
        <item x="2"/>
        <item x="628"/>
        <item x="451"/>
        <item x="313"/>
        <item x="256"/>
        <item x="540"/>
        <item x="105"/>
        <item x="37"/>
        <item x="123"/>
        <item x="212"/>
        <item x="964"/>
        <item x="479"/>
        <item x="955"/>
        <item x="773"/>
        <item x="543"/>
        <item x="810"/>
        <item x="416"/>
        <item x="289"/>
        <item x="663"/>
        <item x="115"/>
        <item x="280"/>
        <item x="996"/>
        <item x="910"/>
        <item x="852"/>
        <item x="136"/>
        <item x="449"/>
        <item x="929"/>
        <item x="85"/>
        <item x="493"/>
        <item x="465"/>
        <item x="747"/>
        <item x="245"/>
        <item x="902"/>
        <item x="320"/>
        <item x="906"/>
        <item x="518"/>
        <item x="138"/>
        <item x="404"/>
        <item x="157"/>
        <item x="994"/>
        <item x="497"/>
        <item x="550"/>
        <item x="264"/>
        <item x="278"/>
        <item x="391"/>
        <item x="710"/>
        <item x="438"/>
        <item x="131"/>
        <item x="25"/>
        <item x="946"/>
        <item x="27"/>
        <item x="240"/>
        <item x="381"/>
        <item x="124"/>
        <item x="257"/>
        <item x="65"/>
        <item x="388"/>
        <item x="661"/>
        <item x="249"/>
        <item x="363"/>
        <item x="760"/>
        <item x="993"/>
        <item x="430"/>
        <item x="605"/>
        <item x="807"/>
        <item x="746"/>
        <item x="960"/>
        <item x="158"/>
        <item x="589"/>
        <item x="110"/>
        <item x="696"/>
        <item x="823"/>
        <item x="473"/>
        <item x="580"/>
        <item x="471"/>
        <item x="917"/>
        <item x="854"/>
        <item x="383"/>
        <item x="153"/>
        <item x="875"/>
        <item x="116"/>
        <item x="723"/>
        <item x="147"/>
        <item x="935"/>
        <item x="323"/>
        <item x="560"/>
        <item x="682"/>
        <item x="181"/>
        <item x="980"/>
        <item x="563"/>
        <item x="871"/>
        <item x="990"/>
        <item x="536"/>
        <item x="655"/>
        <item x="424"/>
        <item x="716"/>
        <item x="441"/>
        <item x="924"/>
        <item x="778"/>
        <item x="671"/>
        <item x="695"/>
        <item x="826"/>
        <item x="477"/>
        <item x="250"/>
        <item x="466"/>
        <item x="292"/>
        <item x="31"/>
        <item x="984"/>
        <item x="5"/>
        <item x="726"/>
        <item x="756"/>
        <item x="926"/>
        <item x="359"/>
        <item x="516"/>
        <item x="579"/>
        <item x="380"/>
        <item x="409"/>
        <item x="965"/>
        <item x="450"/>
        <item x="782"/>
        <item x="243"/>
        <item x="476"/>
        <item x="338"/>
        <item x="357"/>
        <item x="519"/>
        <item x="474"/>
        <item x="913"/>
        <item x="761"/>
        <item x="355"/>
        <item x="142"/>
        <item x="224"/>
        <item x="685"/>
        <item x="478"/>
        <item x="718"/>
        <item x="210"/>
        <item x="362"/>
        <item x="555"/>
        <item x="107"/>
        <item x="521"/>
        <item x="703"/>
        <item x="307"/>
        <item x="525"/>
        <item x="522"/>
        <item x="389"/>
        <item x="193"/>
        <item x="453"/>
        <item x="489"/>
        <item x="71"/>
        <item x="642"/>
        <item x="850"/>
        <item x="263"/>
        <item x="350"/>
        <item x="290"/>
        <item x="690"/>
        <item x="900"/>
        <item x="903"/>
        <item x="538"/>
        <item x="812"/>
        <item x="859"/>
        <item x="548"/>
        <item x="699"/>
        <item x="45"/>
        <item x="457"/>
        <item x="785"/>
        <item x="888"/>
        <item x="989"/>
        <item x="939"/>
        <item x="11"/>
        <item x="688"/>
        <item x="227"/>
        <item x="504"/>
        <item x="454"/>
        <item x="168"/>
        <item x="319"/>
        <item x="992"/>
        <item x="637"/>
        <item x="786"/>
        <item x="171"/>
        <item x="81"/>
        <item x="213"/>
        <item x="856"/>
        <item x="667"/>
        <item x="908"/>
        <item x="842"/>
        <item x="615"/>
        <item x="895"/>
        <item x="725"/>
        <item x="279"/>
        <item x="844"/>
        <item x="310"/>
        <item x="654"/>
        <item x="931"/>
        <item x="413"/>
        <item x="722"/>
        <item x="152"/>
        <item x="623"/>
        <item x="879"/>
        <item x="182"/>
        <item x="582"/>
        <item x="583"/>
        <item x="869"/>
        <item x="35"/>
        <item x="923"/>
        <item x="502"/>
        <item x="203"/>
        <item x="421"/>
        <item x="715"/>
        <item x="221"/>
        <item x="69"/>
        <item x="601"/>
        <item x="43"/>
        <item x="837"/>
        <item x="513"/>
        <item x="681"/>
        <item x="545"/>
        <item x="86"/>
        <item x="784"/>
        <item x="808"/>
        <item x="464"/>
        <item x="729"/>
        <item x="285"/>
        <item x="33"/>
        <item x="737"/>
        <item x="801"/>
        <item x="506"/>
        <item x="731"/>
        <item x="444"/>
        <item x="24"/>
        <item x="566"/>
        <item x="721"/>
        <item x="400"/>
        <item x="435"/>
        <item x="233"/>
        <item x="133"/>
        <item x="410"/>
        <item x="751"/>
        <item x="260"/>
        <item x="644"/>
        <item x="925"/>
        <item x="468"/>
        <item x="567"/>
        <item x="656"/>
        <item x="82"/>
        <item x="266"/>
        <item x="325"/>
        <item x="512"/>
        <item x="304"/>
        <item x="366"/>
        <item x="183"/>
        <item x="517"/>
        <item x="952"/>
        <item x="419"/>
        <item x="127"/>
        <item x="196"/>
        <item x="953"/>
        <item x="335"/>
        <item x="47"/>
        <item x="408"/>
        <item x="394"/>
        <item x="331"/>
        <item x="283"/>
        <item x="575"/>
        <item x="636"/>
        <item x="769"/>
        <item x="4"/>
        <item x="53"/>
        <item x="365"/>
        <item x="966"/>
        <item x="585"/>
        <item x="800"/>
        <item x="58"/>
        <item x="626"/>
        <item x="792"/>
        <item x="201"/>
        <item x="197"/>
        <item x="530"/>
        <item x="576"/>
        <item x="741"/>
        <item x="200"/>
        <item x="884"/>
        <item x="556"/>
        <item x="114"/>
        <item x="50"/>
        <item x="22"/>
        <item x="780"/>
        <item x="326"/>
        <item x="373"/>
        <item x="165"/>
        <item x="265"/>
        <item x="789"/>
        <item x="18"/>
        <item x="461"/>
        <item x="745"/>
        <item x="156"/>
        <item t="default"/>
      </items>
    </pivotField>
    <pivotField name="Left to Sp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Planned overall 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 actual 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</pivotFields>
  <rowFields>
    <field x="12"/>
  </rowFields>
  <dataFields>
    <dataField name="SUM of Planned overall budget" fld="14" baseField="0"/>
  </dataFields>
</pivotTableDefinition>
</file>

<file path=xl/pivotTables/pivotTable3.xml><?xml version="1.0" encoding="utf-8"?>
<pivotTableDefinition xmlns="http://schemas.openxmlformats.org/spreadsheetml/2006/main" name="Pivot Table 1 3" cacheId="1" dataCaption="" compact="0" compactData="0">
  <location ref="F10:H22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eed Item" axis="axisRow" compact="0" outline="0" multipleItemSelectionAllowed="1" showAll="0" sortType="ascending">
      <items>
        <item x="0"/>
        <item x="2"/>
        <item x="6"/>
        <item x="8"/>
        <item x="1"/>
        <item x="3"/>
        <item x="5"/>
        <item x="10"/>
        <item x="4"/>
        <item x="9"/>
        <item x="7"/>
        <item t="default"/>
      </items>
    </pivotField>
    <pivotField name="Planned Ne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Actual Ne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Want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lanned W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t="default"/>
      </items>
    </pivotField>
    <pivotField name="Actual W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Future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lanned Fu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Actual Fu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tart 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Left to Sp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</pivotFields>
  <rowFields>
    <field x="2"/>
  </rowFields>
  <colFields>
    <field x="-2"/>
  </colFields>
  <dataFields>
    <dataField name="SUM of Actual Need" fld="4" baseField="0"/>
    <dataField name="SUM of Planned Need" fld="3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B21:D30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eed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lanned N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Actual N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Want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lanned W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t="default"/>
      </items>
    </pivotField>
    <pivotField name="Actual W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Future Item" axis="axisRow" compact="0" outline="0" multipleItemSelectionAllowed="1" showAll="0" sortType="ascending">
      <items>
        <item x="0"/>
        <item x="6"/>
        <item x="2"/>
        <item x="7"/>
        <item x="3"/>
        <item x="4"/>
        <item x="5"/>
        <item x="1"/>
        <item t="default"/>
      </items>
    </pivotField>
    <pivotField name="Planned Futu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Actual Futu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tart 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Left to Sp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Planned overall 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 actual 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</pivotFields>
  <rowFields>
    <field x="8"/>
  </rowFields>
  <colFields>
    <field x="-2"/>
  </colFields>
  <dataFields>
    <dataField name="SUM of Actual Future" fld="10" baseField="0"/>
    <dataField name="SUM of Planned Future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9.13"/>
    <col customWidth="1" min="3" max="3" width="10.5"/>
    <col customWidth="1" min="4" max="4" width="11.5"/>
    <col customWidth="1" min="15" max="15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</row>
    <row r="2">
      <c r="A2" s="2">
        <v>45404.0</v>
      </c>
      <c r="B2" s="1" t="s">
        <v>16</v>
      </c>
      <c r="C2" s="1" t="s">
        <v>17</v>
      </c>
      <c r="D2" s="1">
        <v>71.62</v>
      </c>
      <c r="E2" s="1">
        <v>77.1</v>
      </c>
      <c r="F2" s="1" t="s">
        <v>18</v>
      </c>
      <c r="G2" s="1">
        <v>390.19</v>
      </c>
      <c r="H2" s="1">
        <v>456.27</v>
      </c>
      <c r="I2" s="1" t="s">
        <v>19</v>
      </c>
      <c r="J2" s="1">
        <v>424.41</v>
      </c>
      <c r="K2" s="1">
        <v>441.75</v>
      </c>
      <c r="L2" s="1">
        <v>3973.78</v>
      </c>
      <c r="M2" s="1">
        <v>726.65</v>
      </c>
      <c r="N2" s="1">
        <v>3725.31</v>
      </c>
      <c r="O2" s="3">
        <f t="shared" ref="O2:P2" si="1">sum(D2,G2,J2)</f>
        <v>886.22</v>
      </c>
      <c r="P2" s="1">
        <f t="shared" si="1"/>
        <v>975.12</v>
      </c>
      <c r="Q2" s="1"/>
      <c r="R2" s="1"/>
    </row>
    <row r="3">
      <c r="A3" s="2">
        <v>45405.0</v>
      </c>
      <c r="B3" s="1" t="s">
        <v>16</v>
      </c>
      <c r="C3" s="1" t="s">
        <v>20</v>
      </c>
      <c r="D3" s="1">
        <v>470.0</v>
      </c>
      <c r="E3" s="1">
        <v>410.41</v>
      </c>
      <c r="F3" s="1" t="s">
        <v>21</v>
      </c>
      <c r="G3" s="1">
        <v>175.31</v>
      </c>
      <c r="H3" s="1">
        <v>176.36</v>
      </c>
      <c r="I3" s="1" t="s">
        <v>22</v>
      </c>
      <c r="J3" s="1">
        <v>470.14</v>
      </c>
      <c r="K3" s="1">
        <v>523.31</v>
      </c>
      <c r="L3" s="1">
        <v>4890.02</v>
      </c>
      <c r="M3" s="1">
        <v>669.03</v>
      </c>
      <c r="N3" s="1">
        <v>4448.97</v>
      </c>
      <c r="O3" s="3">
        <f t="shared" ref="O3:P3" si="2">sum(D3,G3,J3)</f>
        <v>1115.45</v>
      </c>
      <c r="P3" s="1">
        <f t="shared" si="2"/>
        <v>1110.08</v>
      </c>
      <c r="Q3" s="1"/>
      <c r="R3" s="1"/>
    </row>
    <row r="4">
      <c r="A4" s="2">
        <v>45405.0</v>
      </c>
      <c r="B4" s="1" t="s">
        <v>16</v>
      </c>
      <c r="C4" s="1" t="s">
        <v>23</v>
      </c>
      <c r="D4" s="1">
        <v>151.04</v>
      </c>
      <c r="E4" s="1">
        <v>142.69</v>
      </c>
      <c r="F4" s="1" t="s">
        <v>24</v>
      </c>
      <c r="G4" s="1">
        <v>205.03</v>
      </c>
      <c r="H4" s="1">
        <v>223.49</v>
      </c>
      <c r="I4" s="1" t="s">
        <v>25</v>
      </c>
      <c r="J4" s="1">
        <v>50.05</v>
      </c>
      <c r="K4" s="1">
        <v>59.62</v>
      </c>
      <c r="L4" s="1">
        <v>2180.22</v>
      </c>
      <c r="M4" s="1">
        <v>1447.89</v>
      </c>
      <c r="N4" s="1">
        <v>3202.31</v>
      </c>
      <c r="O4" s="3">
        <f t="shared" ref="O4:P4" si="3">sum(D4,G4,J4)</f>
        <v>406.12</v>
      </c>
      <c r="P4" s="1">
        <f t="shared" si="3"/>
        <v>425.8</v>
      </c>
      <c r="Q4" s="1"/>
      <c r="R4" s="1"/>
    </row>
    <row r="5">
      <c r="A5" s="2">
        <v>45406.0</v>
      </c>
      <c r="B5" s="1" t="s">
        <v>16</v>
      </c>
      <c r="C5" s="1" t="s">
        <v>26</v>
      </c>
      <c r="D5" s="1">
        <v>228.41</v>
      </c>
      <c r="E5" s="1">
        <v>215.34</v>
      </c>
      <c r="F5" s="1" t="s">
        <v>27</v>
      </c>
      <c r="G5" s="1">
        <v>7.7</v>
      </c>
      <c r="H5" s="1">
        <v>7.03</v>
      </c>
      <c r="I5" s="1" t="s">
        <v>28</v>
      </c>
      <c r="J5" s="1">
        <v>403.4</v>
      </c>
      <c r="K5" s="1">
        <v>471.12</v>
      </c>
      <c r="L5" s="1">
        <v>2829.58</v>
      </c>
      <c r="M5" s="1">
        <v>560.56</v>
      </c>
      <c r="N5" s="1">
        <v>2696.65</v>
      </c>
      <c r="O5" s="3">
        <f t="shared" ref="O5:P5" si="4">sum(D5,G5,J5)</f>
        <v>639.51</v>
      </c>
      <c r="P5" s="1">
        <f t="shared" si="4"/>
        <v>693.49</v>
      </c>
      <c r="Q5" s="1"/>
      <c r="R5" s="1"/>
    </row>
    <row r="6">
      <c r="A6" s="2">
        <v>45406.0</v>
      </c>
      <c r="B6" s="1" t="s">
        <v>16</v>
      </c>
      <c r="C6" s="1" t="s">
        <v>29</v>
      </c>
      <c r="D6" s="1">
        <v>351.2</v>
      </c>
      <c r="E6" s="1">
        <v>319.32</v>
      </c>
      <c r="F6" s="1" t="s">
        <v>30</v>
      </c>
      <c r="G6" s="1">
        <v>96.27</v>
      </c>
      <c r="H6" s="1">
        <v>98.93</v>
      </c>
      <c r="I6" s="1" t="s">
        <v>31</v>
      </c>
      <c r="J6" s="1">
        <v>300.22</v>
      </c>
      <c r="K6" s="1">
        <v>240.58</v>
      </c>
      <c r="L6" s="1">
        <v>3015.02</v>
      </c>
      <c r="M6" s="1">
        <v>1949.17</v>
      </c>
      <c r="N6" s="1">
        <v>4305.36</v>
      </c>
      <c r="O6" s="3">
        <f t="shared" ref="O6:P6" si="5">sum(D6,G6,J6)</f>
        <v>747.69</v>
      </c>
      <c r="P6" s="1">
        <f t="shared" si="5"/>
        <v>658.83</v>
      </c>
      <c r="Q6" s="1"/>
      <c r="R6" s="1" t="s">
        <v>32</v>
      </c>
      <c r="S6" s="4">
        <f>T41</f>
        <v>1045.483483</v>
      </c>
    </row>
    <row r="7">
      <c r="A7" s="2">
        <v>45406.0</v>
      </c>
      <c r="B7" s="1" t="s">
        <v>16</v>
      </c>
      <c r="C7" s="1" t="s">
        <v>26</v>
      </c>
      <c r="D7" s="1">
        <v>204.67</v>
      </c>
      <c r="E7" s="1">
        <v>233.65</v>
      </c>
      <c r="F7" s="1" t="s">
        <v>33</v>
      </c>
      <c r="G7" s="1">
        <v>125.22</v>
      </c>
      <c r="H7" s="1">
        <v>112.29</v>
      </c>
      <c r="I7" s="1" t="s">
        <v>34</v>
      </c>
      <c r="J7" s="1">
        <v>385.62</v>
      </c>
      <c r="K7" s="1">
        <v>352.44</v>
      </c>
      <c r="L7" s="1">
        <v>4424.93</v>
      </c>
      <c r="M7" s="1">
        <v>1636.04</v>
      </c>
      <c r="N7" s="1">
        <v>5362.59</v>
      </c>
      <c r="O7" s="3">
        <f t="shared" ref="O7:P7" si="6">sum(D7,G7,J7)</f>
        <v>715.51</v>
      </c>
      <c r="P7" s="1">
        <f t="shared" si="6"/>
        <v>698.38</v>
      </c>
      <c r="Q7" s="1"/>
      <c r="R7" s="1" t="s">
        <v>35</v>
      </c>
      <c r="S7" s="3">
        <f>sum(N27:N117)</f>
        <v>333004.29</v>
      </c>
    </row>
    <row r="8">
      <c r="A8" s="2">
        <v>45407.0</v>
      </c>
      <c r="B8" s="1" t="s">
        <v>16</v>
      </c>
      <c r="C8" s="1" t="s">
        <v>20</v>
      </c>
      <c r="D8" s="1">
        <v>515.18</v>
      </c>
      <c r="E8" s="1">
        <v>506.83</v>
      </c>
      <c r="F8" s="1" t="s">
        <v>24</v>
      </c>
      <c r="G8" s="1">
        <v>290.5</v>
      </c>
      <c r="H8" s="1">
        <v>295.29</v>
      </c>
      <c r="I8" s="1" t="s">
        <v>36</v>
      </c>
      <c r="J8" s="1">
        <v>460.64</v>
      </c>
      <c r="K8" s="1">
        <v>442.47</v>
      </c>
      <c r="L8" s="1">
        <v>4427.66</v>
      </c>
      <c r="M8" s="1">
        <v>348.62</v>
      </c>
      <c r="N8" s="1">
        <v>3531.69</v>
      </c>
      <c r="O8" s="3">
        <f t="shared" ref="O8:P8" si="7">sum(D8,G8,J8)</f>
        <v>1266.32</v>
      </c>
      <c r="P8" s="1">
        <f t="shared" si="7"/>
        <v>1244.59</v>
      </c>
      <c r="Q8" s="1"/>
      <c r="R8" s="1"/>
    </row>
    <row r="9">
      <c r="A9" s="2">
        <v>45407.0</v>
      </c>
      <c r="B9" s="1" t="s">
        <v>16</v>
      </c>
      <c r="C9" s="1" t="s">
        <v>23</v>
      </c>
      <c r="D9" s="1">
        <v>519.2</v>
      </c>
      <c r="E9" s="1">
        <v>593.89</v>
      </c>
      <c r="F9" s="1" t="s">
        <v>24</v>
      </c>
      <c r="G9" s="1">
        <v>7.73</v>
      </c>
      <c r="H9" s="1">
        <v>8.8</v>
      </c>
      <c r="I9" s="1" t="s">
        <v>22</v>
      </c>
      <c r="J9" s="1">
        <v>106.52</v>
      </c>
      <c r="K9" s="1">
        <v>96.68</v>
      </c>
      <c r="L9" s="1">
        <v>4763.44</v>
      </c>
      <c r="M9" s="1">
        <v>564.41</v>
      </c>
      <c r="N9" s="1">
        <v>4628.48</v>
      </c>
      <c r="O9" s="3">
        <f t="shared" ref="O9:P9" si="8">sum(D9,G9,J9)</f>
        <v>633.45</v>
      </c>
      <c r="P9" s="1">
        <f t="shared" si="8"/>
        <v>699.37</v>
      </c>
      <c r="Q9" s="1"/>
      <c r="R9" s="1"/>
    </row>
    <row r="10">
      <c r="A10" s="2">
        <v>45407.0</v>
      </c>
      <c r="B10" s="1" t="s">
        <v>16</v>
      </c>
      <c r="C10" s="1" t="s">
        <v>37</v>
      </c>
      <c r="D10" s="1">
        <v>409.94</v>
      </c>
      <c r="E10" s="1">
        <v>414.51</v>
      </c>
      <c r="F10" s="1" t="s">
        <v>38</v>
      </c>
      <c r="G10" s="1">
        <v>227.53</v>
      </c>
      <c r="H10" s="1">
        <v>190.93</v>
      </c>
      <c r="I10" s="1" t="s">
        <v>19</v>
      </c>
      <c r="J10" s="1">
        <v>376.31</v>
      </c>
      <c r="K10" s="1">
        <v>375.59</v>
      </c>
      <c r="L10" s="1">
        <v>4266.83</v>
      </c>
      <c r="M10" s="1">
        <v>1205.89</v>
      </c>
      <c r="N10" s="1">
        <v>4491.69</v>
      </c>
      <c r="O10" s="3">
        <f t="shared" ref="O10:P10" si="9">sum(D10,G10,J10)</f>
        <v>1013.78</v>
      </c>
      <c r="P10" s="1">
        <f t="shared" si="9"/>
        <v>981.03</v>
      </c>
      <c r="Q10" s="1"/>
      <c r="R10" s="1" t="str">
        <f>IFERROR(__xludf.DUMMYFUNCTION("unique(C:C)"),"Need Item")</f>
        <v>Need Item</v>
      </c>
      <c r="U10" s="3" t="str">
        <f>IFERROR(__xludf.DUMMYFUNCTION("unique(F:F)"),"Want Item")</f>
        <v>Want Item</v>
      </c>
      <c r="V10" s="3" t="str">
        <f>IFERROR(__xludf.DUMMYFUNCTION("unique(I:I)"),"Future Item")</f>
        <v>Future Item</v>
      </c>
    </row>
    <row r="11">
      <c r="A11" s="2">
        <v>45407.0</v>
      </c>
      <c r="B11" s="1" t="s">
        <v>16</v>
      </c>
      <c r="C11" s="1" t="s">
        <v>39</v>
      </c>
      <c r="D11" s="1">
        <v>122.58</v>
      </c>
      <c r="E11" s="1">
        <v>134.59</v>
      </c>
      <c r="F11" s="1" t="s">
        <v>40</v>
      </c>
      <c r="G11" s="1">
        <v>169.77</v>
      </c>
      <c r="H11" s="1">
        <v>148.93</v>
      </c>
      <c r="I11" s="1" t="s">
        <v>34</v>
      </c>
      <c r="J11" s="1">
        <v>230.34</v>
      </c>
      <c r="K11" s="1">
        <v>185.16</v>
      </c>
      <c r="L11" s="1">
        <v>4929.73</v>
      </c>
      <c r="M11" s="1">
        <v>729.96</v>
      </c>
      <c r="N11" s="1">
        <v>5191.01</v>
      </c>
      <c r="O11" s="3">
        <f t="shared" ref="O11:P11" si="10">sum(D11,G11,J11)</f>
        <v>522.69</v>
      </c>
      <c r="P11" s="1">
        <f t="shared" si="10"/>
        <v>468.68</v>
      </c>
      <c r="Q11" s="1"/>
      <c r="R11" s="1" t="str">
        <f>IFERROR(__xludf.DUMMYFUNCTION("""COMPUTED_VALUE"""),"Bank Fees")</f>
        <v>Bank Fees</v>
      </c>
      <c r="U11" s="3" t="str">
        <f>IFERROR(__xludf.DUMMYFUNCTION("""COMPUTED_VALUE"""),"Eating out")</f>
        <v>Eating out</v>
      </c>
      <c r="V11" s="3" t="str">
        <f>IFERROR(__xludf.DUMMYFUNCTION("""COMPUTED_VALUE"""),"Credit Card #1")</f>
        <v>Credit Card #1</v>
      </c>
    </row>
    <row r="12">
      <c r="A12" s="2">
        <v>45408.0</v>
      </c>
      <c r="B12" s="1" t="s">
        <v>16</v>
      </c>
      <c r="C12" s="1" t="s">
        <v>20</v>
      </c>
      <c r="D12" s="1">
        <v>592.57</v>
      </c>
      <c r="E12" s="1">
        <v>562.5</v>
      </c>
      <c r="F12" s="1" t="s">
        <v>27</v>
      </c>
      <c r="G12" s="1">
        <v>341.75</v>
      </c>
      <c r="H12" s="1">
        <v>393.5</v>
      </c>
      <c r="I12" s="1" t="s">
        <v>36</v>
      </c>
      <c r="J12" s="1">
        <v>24.37</v>
      </c>
      <c r="K12" s="1">
        <v>25.17</v>
      </c>
      <c r="L12" s="1">
        <v>3801.51</v>
      </c>
      <c r="M12" s="1">
        <v>443.65</v>
      </c>
      <c r="N12" s="1">
        <v>3263.99</v>
      </c>
      <c r="O12" s="3">
        <f t="shared" ref="O12:P12" si="11">sum(D12,G12,J12)</f>
        <v>958.69</v>
      </c>
      <c r="P12" s="1">
        <f t="shared" si="11"/>
        <v>981.17</v>
      </c>
      <c r="Q12" s="1"/>
      <c r="R12" s="1" t="str">
        <f>IFERROR(__xludf.DUMMYFUNCTION("""COMPUTED_VALUE"""),"Gym")</f>
        <v>Gym</v>
      </c>
      <c r="S12" s="3">
        <f t="shared" ref="S12:S21" si="13">sumif(C:C,R12,D28:D118)</f>
        <v>51048.86</v>
      </c>
      <c r="U12" s="3" t="str">
        <f>IFERROR(__xludf.DUMMYFUNCTION("""COMPUTED_VALUE"""),"Netflix")</f>
        <v>Netflix</v>
      </c>
      <c r="V12" s="3" t="str">
        <f>IFERROR(__xludf.DUMMYFUNCTION("""COMPUTED_VALUE"""),"Wedding")</f>
        <v>Wedding</v>
      </c>
    </row>
    <row r="13">
      <c r="A13" s="2">
        <v>45408.0</v>
      </c>
      <c r="B13" s="1" t="s">
        <v>16</v>
      </c>
      <c r="C13" s="1" t="s">
        <v>41</v>
      </c>
      <c r="D13" s="1">
        <v>960.85</v>
      </c>
      <c r="E13" s="1">
        <v>1028.39</v>
      </c>
      <c r="F13" s="1" t="s">
        <v>42</v>
      </c>
      <c r="G13" s="1">
        <v>447.93</v>
      </c>
      <c r="H13" s="1">
        <v>396.14</v>
      </c>
      <c r="I13" s="1" t="s">
        <v>25</v>
      </c>
      <c r="J13" s="1">
        <v>311.62</v>
      </c>
      <c r="K13" s="1">
        <v>293.24</v>
      </c>
      <c r="L13" s="1">
        <v>4927.69</v>
      </c>
      <c r="M13" s="1">
        <v>1757.58</v>
      </c>
      <c r="N13" s="1">
        <v>4967.5</v>
      </c>
      <c r="O13" s="3">
        <f t="shared" ref="O13:P13" si="12">sum(D13,G13,J13)</f>
        <v>1720.4</v>
      </c>
      <c r="P13" s="1">
        <f t="shared" si="12"/>
        <v>1717.77</v>
      </c>
      <c r="Q13" s="1"/>
      <c r="R13" s="1" t="str">
        <f>IFERROR(__xludf.DUMMYFUNCTION("""COMPUTED_VALUE"""),"Car")</f>
        <v>Car</v>
      </c>
      <c r="S13" s="3">
        <f t="shared" si="13"/>
        <v>41221.83</v>
      </c>
      <c r="U13" s="3" t="str">
        <f>IFERROR(__xludf.DUMMYFUNCTION("""COMPUTED_VALUE"""),"Clothes")</f>
        <v>Clothes</v>
      </c>
      <c r="V13" s="3" t="str">
        <f>IFERROR(__xludf.DUMMYFUNCTION("""COMPUTED_VALUE"""),"Credit Card #3")</f>
        <v>Credit Card #3</v>
      </c>
    </row>
    <row r="14">
      <c r="A14" s="2">
        <v>45408.0</v>
      </c>
      <c r="B14" s="1" t="s">
        <v>16</v>
      </c>
      <c r="C14" s="1" t="s">
        <v>23</v>
      </c>
      <c r="D14" s="1">
        <v>546.58</v>
      </c>
      <c r="E14" s="1">
        <v>505.39</v>
      </c>
      <c r="F14" s="1" t="s">
        <v>21</v>
      </c>
      <c r="G14" s="1">
        <v>499.49</v>
      </c>
      <c r="H14" s="1">
        <v>408.81</v>
      </c>
      <c r="I14" s="1" t="s">
        <v>19</v>
      </c>
      <c r="J14" s="1">
        <v>417.34</v>
      </c>
      <c r="K14" s="1">
        <v>368.22</v>
      </c>
      <c r="L14" s="1">
        <v>3025.06</v>
      </c>
      <c r="M14" s="1">
        <v>1339.37</v>
      </c>
      <c r="N14" s="1">
        <v>3082.01</v>
      </c>
      <c r="O14" s="3">
        <f t="shared" ref="O14:P14" si="14">sum(D14,G14,J14)</f>
        <v>1463.41</v>
      </c>
      <c r="P14" s="1">
        <f t="shared" si="14"/>
        <v>1282.42</v>
      </c>
      <c r="Q14" s="1"/>
      <c r="R14" s="1" t="str">
        <f>IFERROR(__xludf.DUMMYFUNCTION("""COMPUTED_VALUE"""),"Health")</f>
        <v>Health</v>
      </c>
      <c r="S14" s="3">
        <f t="shared" si="13"/>
        <v>52927.78</v>
      </c>
      <c r="U14" s="3" t="str">
        <f>IFERROR(__xludf.DUMMYFUNCTION("""COMPUTED_VALUE"""),"Coffee")</f>
        <v>Coffee</v>
      </c>
      <c r="V14" s="3" t="str">
        <f>IFERROR(__xludf.DUMMYFUNCTION("""COMPUTED_VALUE"""),"Emergencies")</f>
        <v>Emergencies</v>
      </c>
    </row>
    <row r="15">
      <c r="A15" s="2">
        <v>45408.0</v>
      </c>
      <c r="B15" s="1" t="s">
        <v>16</v>
      </c>
      <c r="C15" s="1" t="s">
        <v>43</v>
      </c>
      <c r="D15" s="1">
        <v>288.63</v>
      </c>
      <c r="E15" s="1">
        <v>291.11</v>
      </c>
      <c r="F15" s="1" t="s">
        <v>18</v>
      </c>
      <c r="G15" s="1">
        <v>363.5</v>
      </c>
      <c r="H15" s="1">
        <v>433.62</v>
      </c>
      <c r="I15" s="1" t="s">
        <v>31</v>
      </c>
      <c r="J15" s="1">
        <v>56.3</v>
      </c>
      <c r="K15" s="1">
        <v>47.65</v>
      </c>
      <c r="L15" s="1">
        <v>3309.93</v>
      </c>
      <c r="M15" s="1">
        <v>1046.47</v>
      </c>
      <c r="N15" s="1">
        <v>3584.02</v>
      </c>
      <c r="O15" s="3">
        <f t="shared" ref="O15:P15" si="15">sum(D15,G15,J15)</f>
        <v>708.43</v>
      </c>
      <c r="P15" s="1">
        <f t="shared" si="15"/>
        <v>772.38</v>
      </c>
      <c r="Q15" s="1"/>
      <c r="R15" s="1" t="str">
        <f>IFERROR(__xludf.DUMMYFUNCTION("""COMPUTED_VALUE"""),"Phone")</f>
        <v>Phone</v>
      </c>
      <c r="S15" s="3">
        <f t="shared" si="13"/>
        <v>44271.95</v>
      </c>
      <c r="U15" s="3" t="str">
        <f>IFERROR(__xludf.DUMMYFUNCTION("""COMPUTED_VALUE"""),"Entertainment")</f>
        <v>Entertainment</v>
      </c>
      <c r="V15" s="3" t="str">
        <f>IFERROR(__xludf.DUMMYFUNCTION("""COMPUTED_VALUE"""),"Renovation")</f>
        <v>Renovation</v>
      </c>
    </row>
    <row r="16">
      <c r="A16" s="2">
        <v>45408.0</v>
      </c>
      <c r="B16" s="1" t="s">
        <v>16</v>
      </c>
      <c r="C16" s="1" t="s">
        <v>44</v>
      </c>
      <c r="D16" s="1">
        <v>132.95</v>
      </c>
      <c r="E16" s="1">
        <v>108.76</v>
      </c>
      <c r="F16" s="1" t="s">
        <v>33</v>
      </c>
      <c r="G16" s="1">
        <v>277.36</v>
      </c>
      <c r="H16" s="1">
        <v>288.07</v>
      </c>
      <c r="I16" s="1" t="s">
        <v>34</v>
      </c>
      <c r="J16" s="1">
        <v>105.6</v>
      </c>
      <c r="K16" s="1">
        <v>106.58</v>
      </c>
      <c r="L16" s="1">
        <v>2305.69</v>
      </c>
      <c r="M16" s="1">
        <v>180.45</v>
      </c>
      <c r="N16" s="1">
        <v>1982.73</v>
      </c>
      <c r="O16" s="3">
        <f t="shared" ref="O16:P16" si="16">sum(D16,G16,J16)</f>
        <v>515.91</v>
      </c>
      <c r="P16" s="1">
        <f t="shared" si="16"/>
        <v>503.41</v>
      </c>
      <c r="Q16" s="1"/>
      <c r="R16" s="1" t="str">
        <f>IFERROR(__xludf.DUMMYFUNCTION("""COMPUTED_VALUE"""),"Internet")</f>
        <v>Internet</v>
      </c>
      <c r="S16" s="3">
        <f t="shared" si="13"/>
        <v>56368.77</v>
      </c>
      <c r="U16" s="3" t="str">
        <f>IFERROR(__xludf.DUMMYFUNCTION("""COMPUTED_VALUE"""),"Spotify")</f>
        <v>Spotify</v>
      </c>
      <c r="V16" s="3" t="str">
        <f>IFERROR(__xludf.DUMMYFUNCTION("""COMPUTED_VALUE"""),"Vacation")</f>
        <v>Vacation</v>
      </c>
    </row>
    <row r="17">
      <c r="A17" s="2">
        <v>45409.0</v>
      </c>
      <c r="B17" s="1" t="s">
        <v>16</v>
      </c>
      <c r="C17" s="1" t="s">
        <v>43</v>
      </c>
      <c r="D17" s="1">
        <v>964.66</v>
      </c>
      <c r="E17" s="1">
        <v>1128.28</v>
      </c>
      <c r="F17" s="1" t="s">
        <v>21</v>
      </c>
      <c r="G17" s="1">
        <v>173.28</v>
      </c>
      <c r="H17" s="1">
        <v>171.16</v>
      </c>
      <c r="I17" s="1" t="s">
        <v>36</v>
      </c>
      <c r="J17" s="1">
        <v>140.24</v>
      </c>
      <c r="K17" s="1">
        <v>116.55</v>
      </c>
      <c r="L17" s="1">
        <v>3519.32</v>
      </c>
      <c r="M17" s="1">
        <v>239.41</v>
      </c>
      <c r="N17" s="1">
        <v>2342.74</v>
      </c>
      <c r="O17" s="3">
        <f t="shared" ref="O17:P17" si="17">sum(D17,G17,J17)</f>
        <v>1278.18</v>
      </c>
      <c r="P17" s="1">
        <f t="shared" si="17"/>
        <v>1415.99</v>
      </c>
      <c r="Q17" s="1"/>
      <c r="R17" s="1" t="str">
        <f>IFERROR(__xludf.DUMMYFUNCTION("""COMPUTED_VALUE"""),"Fuel")</f>
        <v>Fuel</v>
      </c>
      <c r="S17" s="3">
        <f t="shared" si="13"/>
        <v>38029.76</v>
      </c>
      <c r="U17" s="3" t="str">
        <f>IFERROR(__xludf.DUMMYFUNCTION("""COMPUTED_VALUE"""),"Drinks")</f>
        <v>Drinks</v>
      </c>
      <c r="V17" s="3" t="str">
        <f>IFERROR(__xludf.DUMMYFUNCTION("""COMPUTED_VALUE"""),"Credit Card #2")</f>
        <v>Credit Card #2</v>
      </c>
    </row>
    <row r="18">
      <c r="A18" s="2">
        <v>45409.0</v>
      </c>
      <c r="B18" s="1" t="s">
        <v>16</v>
      </c>
      <c r="C18" s="1" t="s">
        <v>23</v>
      </c>
      <c r="D18" s="1">
        <v>819.22</v>
      </c>
      <c r="E18" s="1">
        <v>902.63</v>
      </c>
      <c r="F18" s="1" t="s">
        <v>42</v>
      </c>
      <c r="G18" s="1">
        <v>206.56</v>
      </c>
      <c r="H18" s="1">
        <v>236.51</v>
      </c>
      <c r="I18" s="1" t="s">
        <v>36</v>
      </c>
      <c r="J18" s="1">
        <v>149.61</v>
      </c>
      <c r="K18" s="1">
        <v>162.54</v>
      </c>
      <c r="L18" s="1">
        <v>3267.64</v>
      </c>
      <c r="M18" s="1">
        <v>211.3</v>
      </c>
      <c r="N18" s="1">
        <v>2177.26</v>
      </c>
      <c r="O18" s="3">
        <f t="shared" ref="O18:P18" si="18">sum(D18,G18,J18)</f>
        <v>1175.39</v>
      </c>
      <c r="P18" s="1">
        <f t="shared" si="18"/>
        <v>1301.68</v>
      </c>
      <c r="Q18" s="1"/>
      <c r="R18" s="1" t="str">
        <f>IFERROR(__xludf.DUMMYFUNCTION("""COMPUTED_VALUE"""),"Transport")</f>
        <v>Transport</v>
      </c>
      <c r="S18" s="3">
        <f t="shared" si="13"/>
        <v>37858.78</v>
      </c>
      <c r="U18" s="3" t="str">
        <f>IFERROR(__xludf.DUMMYFUNCTION("""COMPUTED_VALUE"""),"Travel")</f>
        <v>Travel</v>
      </c>
      <c r="V18" s="3" t="str">
        <f>IFERROR(__xludf.DUMMYFUNCTION("""COMPUTED_VALUE"""),"Credit Card #4")</f>
        <v>Credit Card #4</v>
      </c>
    </row>
    <row r="19">
      <c r="A19" s="2">
        <v>45409.0</v>
      </c>
      <c r="B19" s="1" t="s">
        <v>16</v>
      </c>
      <c r="C19" s="1" t="s">
        <v>29</v>
      </c>
      <c r="D19" s="1">
        <v>22.88</v>
      </c>
      <c r="E19" s="1">
        <v>20.73</v>
      </c>
      <c r="F19" s="1" t="s">
        <v>33</v>
      </c>
      <c r="G19" s="1">
        <v>124.41</v>
      </c>
      <c r="H19" s="1">
        <v>146.64</v>
      </c>
      <c r="I19" s="1" t="s">
        <v>31</v>
      </c>
      <c r="J19" s="1">
        <v>94.84</v>
      </c>
      <c r="K19" s="1">
        <v>80.37</v>
      </c>
      <c r="L19" s="1">
        <v>4871.94</v>
      </c>
      <c r="M19" s="1">
        <v>190.25</v>
      </c>
      <c r="N19" s="1">
        <v>4814.45</v>
      </c>
      <c r="O19" s="3">
        <f t="shared" ref="O19:P19" si="19">sum(D19,G19,J19)</f>
        <v>242.13</v>
      </c>
      <c r="P19" s="1">
        <f t="shared" si="19"/>
        <v>247.74</v>
      </c>
      <c r="Q19" s="1"/>
      <c r="R19" s="1" t="str">
        <f>IFERROR(__xludf.DUMMYFUNCTION("""COMPUTED_VALUE"""),"Groceries")</f>
        <v>Groceries</v>
      </c>
      <c r="S19" s="3">
        <f t="shared" si="13"/>
        <v>49381.28</v>
      </c>
      <c r="U19" s="3" t="str">
        <f>IFERROR(__xludf.DUMMYFUNCTION("""COMPUTED_VALUE"""),"Gifts")</f>
        <v>Gifts</v>
      </c>
      <c r="V19" s="3"/>
    </row>
    <row r="20">
      <c r="A20" s="2">
        <v>45409.0</v>
      </c>
      <c r="B20" s="1" t="s">
        <v>16</v>
      </c>
      <c r="C20" s="1" t="s">
        <v>17</v>
      </c>
      <c r="D20" s="1">
        <v>24.16</v>
      </c>
      <c r="E20" s="1">
        <v>27.69</v>
      </c>
      <c r="F20" s="1" t="s">
        <v>33</v>
      </c>
      <c r="G20" s="1">
        <v>279.39</v>
      </c>
      <c r="H20" s="1">
        <v>269.61</v>
      </c>
      <c r="I20" s="1" t="s">
        <v>25</v>
      </c>
      <c r="J20" s="1">
        <v>420.53</v>
      </c>
      <c r="K20" s="1">
        <v>360.82</v>
      </c>
      <c r="L20" s="1">
        <v>4883.59</v>
      </c>
      <c r="M20" s="1">
        <v>1996.88</v>
      </c>
      <c r="N20" s="1">
        <v>6222.35</v>
      </c>
      <c r="O20" s="3">
        <f t="shared" ref="O20:P20" si="20">sum(D20,G20,J20)</f>
        <v>724.08</v>
      </c>
      <c r="P20" s="1">
        <f t="shared" si="20"/>
        <v>658.12</v>
      </c>
      <c r="Q20" s="1"/>
      <c r="R20" s="1" t="str">
        <f>IFERROR(__xludf.DUMMYFUNCTION("""COMPUTED_VALUE"""),"Rent")</f>
        <v>Rent</v>
      </c>
      <c r="S20" s="3">
        <f t="shared" si="13"/>
        <v>40921.18</v>
      </c>
      <c r="U20" s="3" t="str">
        <f>IFERROR(__xludf.DUMMYFUNCTION("""COMPUTED_VALUE"""),"Beauty")</f>
        <v>Beauty</v>
      </c>
    </row>
    <row r="21">
      <c r="A21" s="2">
        <v>45410.0</v>
      </c>
      <c r="B21" s="1" t="s">
        <v>16</v>
      </c>
      <c r="C21" s="1" t="s">
        <v>45</v>
      </c>
      <c r="D21" s="1">
        <v>666.68</v>
      </c>
      <c r="E21" s="1">
        <v>583.27</v>
      </c>
      <c r="F21" s="1" t="s">
        <v>33</v>
      </c>
      <c r="G21" s="1">
        <v>223.9</v>
      </c>
      <c r="H21" s="1">
        <v>265.9</v>
      </c>
      <c r="I21" s="1" t="s">
        <v>25</v>
      </c>
      <c r="J21" s="1">
        <v>67.14</v>
      </c>
      <c r="K21" s="1">
        <v>54.68</v>
      </c>
      <c r="L21" s="1">
        <v>4652.26</v>
      </c>
      <c r="M21" s="1">
        <v>117.61</v>
      </c>
      <c r="N21" s="1">
        <v>3866.02</v>
      </c>
      <c r="O21" s="3">
        <f t="shared" ref="O21:P21" si="21">sum(D21,G21,J21)</f>
        <v>957.72</v>
      </c>
      <c r="P21" s="1">
        <f t="shared" si="21"/>
        <v>903.85</v>
      </c>
      <c r="Q21" s="1"/>
      <c r="R21" s="1" t="str">
        <f>IFERROR(__xludf.DUMMYFUNCTION("""COMPUTED_VALUE"""),"Maintenance")</f>
        <v>Maintenance</v>
      </c>
      <c r="S21" s="3">
        <f t="shared" si="13"/>
        <v>44436.65</v>
      </c>
      <c r="U21" s="3"/>
    </row>
    <row r="22">
      <c r="A22" s="2">
        <v>45410.0</v>
      </c>
      <c r="B22" s="1" t="s">
        <v>16</v>
      </c>
      <c r="C22" s="1" t="s">
        <v>37</v>
      </c>
      <c r="D22" s="1">
        <v>311.48</v>
      </c>
      <c r="E22" s="1">
        <v>256.88</v>
      </c>
      <c r="F22" s="1" t="s">
        <v>46</v>
      </c>
      <c r="G22" s="1">
        <v>55.8</v>
      </c>
      <c r="H22" s="1">
        <v>57.93</v>
      </c>
      <c r="I22" s="1" t="s">
        <v>25</v>
      </c>
      <c r="J22" s="1">
        <v>221.84</v>
      </c>
      <c r="K22" s="1">
        <v>229.55</v>
      </c>
      <c r="L22" s="1">
        <v>2481.71</v>
      </c>
      <c r="M22" s="1">
        <v>1179.56</v>
      </c>
      <c r="N22" s="1">
        <v>3116.91</v>
      </c>
      <c r="O22" s="3">
        <f t="shared" ref="O22:P22" si="22">sum(D22,G22,J22)</f>
        <v>589.12</v>
      </c>
      <c r="P22" s="1">
        <f t="shared" si="22"/>
        <v>544.36</v>
      </c>
      <c r="Q22" s="1"/>
      <c r="R22" s="1"/>
    </row>
    <row r="23">
      <c r="A23" s="2">
        <v>45411.0</v>
      </c>
      <c r="B23" s="1" t="s">
        <v>16</v>
      </c>
      <c r="C23" s="1" t="s">
        <v>45</v>
      </c>
      <c r="D23" s="1">
        <v>112.23</v>
      </c>
      <c r="E23" s="1">
        <v>131.06</v>
      </c>
      <c r="F23" s="1" t="s">
        <v>27</v>
      </c>
      <c r="G23" s="1">
        <v>254.57</v>
      </c>
      <c r="H23" s="1">
        <v>273.96</v>
      </c>
      <c r="I23" s="1" t="s">
        <v>25</v>
      </c>
      <c r="J23" s="1">
        <v>91.22</v>
      </c>
      <c r="K23" s="1">
        <v>79.3</v>
      </c>
      <c r="L23" s="1">
        <v>2287.6</v>
      </c>
      <c r="M23" s="1">
        <v>1246.33</v>
      </c>
      <c r="N23" s="1">
        <v>3049.61</v>
      </c>
      <c r="O23" s="3">
        <f t="shared" ref="O23:P23" si="23">sum(D23,G23,J23)</f>
        <v>458.02</v>
      </c>
      <c r="P23" s="1">
        <f t="shared" si="23"/>
        <v>484.32</v>
      </c>
      <c r="Q23" s="1"/>
      <c r="R23" s="1"/>
    </row>
    <row r="24">
      <c r="A24" s="2">
        <v>45412.0</v>
      </c>
      <c r="B24" s="1" t="s">
        <v>16</v>
      </c>
      <c r="C24" s="1" t="s">
        <v>37</v>
      </c>
      <c r="D24" s="1">
        <v>973.26</v>
      </c>
      <c r="E24" s="1">
        <v>1085.66</v>
      </c>
      <c r="F24" s="1" t="s">
        <v>46</v>
      </c>
      <c r="G24" s="1">
        <v>304.01</v>
      </c>
      <c r="H24" s="1">
        <v>362.48</v>
      </c>
      <c r="I24" s="1" t="s">
        <v>19</v>
      </c>
      <c r="J24" s="1">
        <v>47.92</v>
      </c>
      <c r="K24" s="1">
        <v>41.65</v>
      </c>
      <c r="L24" s="1">
        <v>3983.41</v>
      </c>
      <c r="M24" s="1">
        <v>1990.07</v>
      </c>
      <c r="N24" s="1">
        <v>4483.69</v>
      </c>
      <c r="O24" s="3">
        <f t="shared" ref="O24:P24" si="24">sum(D24,G24,J24)</f>
        <v>1325.19</v>
      </c>
      <c r="P24" s="1">
        <f t="shared" si="24"/>
        <v>1489.79</v>
      </c>
      <c r="Q24" s="1"/>
      <c r="R24" s="1"/>
    </row>
    <row r="25">
      <c r="A25" s="2">
        <v>45412.0</v>
      </c>
      <c r="B25" s="1" t="s">
        <v>16</v>
      </c>
      <c r="C25" s="1" t="s">
        <v>44</v>
      </c>
      <c r="D25" s="1">
        <v>579.85</v>
      </c>
      <c r="E25" s="1">
        <v>567.29</v>
      </c>
      <c r="F25" s="1" t="s">
        <v>42</v>
      </c>
      <c r="G25" s="1">
        <v>184.26</v>
      </c>
      <c r="H25" s="1">
        <v>158.06</v>
      </c>
      <c r="I25" s="1" t="s">
        <v>22</v>
      </c>
      <c r="J25" s="1">
        <v>441.04</v>
      </c>
      <c r="K25" s="1">
        <v>519.99</v>
      </c>
      <c r="L25" s="1">
        <v>4915.95</v>
      </c>
      <c r="M25" s="1">
        <v>152.82</v>
      </c>
      <c r="N25" s="1">
        <v>3823.43</v>
      </c>
      <c r="O25" s="3">
        <f t="shared" ref="O25:P25" si="25">sum(D25,G25,J25)</f>
        <v>1205.15</v>
      </c>
      <c r="P25" s="1">
        <f t="shared" si="25"/>
        <v>1245.34</v>
      </c>
      <c r="Q25" s="1"/>
      <c r="R25" s="1"/>
    </row>
    <row r="26">
      <c r="A26" s="2">
        <v>45412.0</v>
      </c>
      <c r="B26" s="1" t="s">
        <v>16</v>
      </c>
      <c r="C26" s="1" t="s">
        <v>43</v>
      </c>
      <c r="D26" s="1">
        <v>352.18</v>
      </c>
      <c r="E26" s="1">
        <v>388.87</v>
      </c>
      <c r="F26" s="1" t="s">
        <v>46</v>
      </c>
      <c r="G26" s="1">
        <v>301.3</v>
      </c>
      <c r="H26" s="1">
        <v>318.56</v>
      </c>
      <c r="I26" s="1" t="s">
        <v>47</v>
      </c>
      <c r="J26" s="1">
        <v>353.1</v>
      </c>
      <c r="K26" s="1">
        <v>348.4</v>
      </c>
      <c r="L26" s="1">
        <v>4412.59</v>
      </c>
      <c r="M26" s="1">
        <v>1881.95</v>
      </c>
      <c r="N26" s="1">
        <v>5238.71</v>
      </c>
      <c r="O26" s="3">
        <f t="shared" ref="O26:P26" si="26">sum(D26,G26,J26)</f>
        <v>1006.58</v>
      </c>
      <c r="P26" s="1">
        <f t="shared" si="26"/>
        <v>1055.83</v>
      </c>
      <c r="Q26" s="1"/>
      <c r="R26" s="3" t="str">
        <f>sum(Budget!R:R)</f>
        <v>#REF!</v>
      </c>
      <c r="S26" s="3">
        <f>sum(Budget!U:U)</f>
        <v>5069572.33</v>
      </c>
    </row>
    <row r="27">
      <c r="A27" s="2">
        <v>45413.0</v>
      </c>
      <c r="B27" s="1" t="s">
        <v>48</v>
      </c>
      <c r="C27" s="1" t="s">
        <v>45</v>
      </c>
      <c r="D27" s="1">
        <v>145.01</v>
      </c>
      <c r="E27" s="1">
        <v>133.81</v>
      </c>
      <c r="F27" s="1" t="s">
        <v>24</v>
      </c>
      <c r="G27" s="1">
        <v>471.69</v>
      </c>
      <c r="H27" s="1">
        <v>493.86</v>
      </c>
      <c r="I27" s="1" t="s">
        <v>36</v>
      </c>
      <c r="J27" s="1">
        <v>488.71</v>
      </c>
      <c r="K27" s="1">
        <v>437.4</v>
      </c>
      <c r="L27" s="1">
        <v>4778.38</v>
      </c>
      <c r="M27" s="1">
        <v>1540.07</v>
      </c>
      <c r="N27" s="1">
        <v>5253.38</v>
      </c>
      <c r="O27" s="3">
        <f t="shared" ref="O27:P27" si="27">sum(D27,G27,J27)</f>
        <v>1105.41</v>
      </c>
      <c r="P27" s="1">
        <f t="shared" si="27"/>
        <v>1065.07</v>
      </c>
      <c r="Q27" s="1"/>
      <c r="R27" s="3">
        <f>sum(Budget!U:U)</f>
        <v>5069572.33</v>
      </c>
      <c r="S27" s="3">
        <f>sum(Budget!V:V)</f>
        <v>506424.48</v>
      </c>
    </row>
    <row r="28">
      <c r="A28" s="2">
        <v>45413.0</v>
      </c>
      <c r="B28" s="1" t="s">
        <v>48</v>
      </c>
      <c r="C28" s="1" t="s">
        <v>45</v>
      </c>
      <c r="D28" s="1">
        <v>518.1</v>
      </c>
      <c r="E28" s="1">
        <v>566.56</v>
      </c>
      <c r="F28" s="1" t="s">
        <v>38</v>
      </c>
      <c r="G28" s="1">
        <v>446.66</v>
      </c>
      <c r="H28" s="1">
        <v>504.82</v>
      </c>
      <c r="I28" s="1" t="s">
        <v>25</v>
      </c>
      <c r="J28" s="1">
        <v>18.91</v>
      </c>
      <c r="K28" s="1">
        <v>19.17</v>
      </c>
      <c r="L28" s="1">
        <v>3519.42</v>
      </c>
      <c r="M28" s="1">
        <v>1092.5</v>
      </c>
      <c r="N28" s="1">
        <v>3521.37</v>
      </c>
      <c r="O28" s="3">
        <f t="shared" ref="O28:P28" si="28">sum(D28,G28,J28)</f>
        <v>983.67</v>
      </c>
      <c r="P28" s="1">
        <f t="shared" si="28"/>
        <v>1090.55</v>
      </c>
      <c r="Q28" s="1"/>
      <c r="R28" s="3">
        <f>sum(Budget!X:X)</f>
        <v>0</v>
      </c>
      <c r="S28" s="3">
        <f>sum(Budget!Y:Y)</f>
        <v>0</v>
      </c>
    </row>
    <row r="29">
      <c r="A29" s="2">
        <v>45414.0</v>
      </c>
      <c r="B29" s="1" t="s">
        <v>48</v>
      </c>
      <c r="C29" s="1" t="s">
        <v>41</v>
      </c>
      <c r="D29" s="1">
        <v>935.2</v>
      </c>
      <c r="E29" s="1">
        <v>755.13</v>
      </c>
      <c r="F29" s="1" t="s">
        <v>33</v>
      </c>
      <c r="G29" s="1">
        <v>326.72</v>
      </c>
      <c r="H29" s="1">
        <v>268.44</v>
      </c>
      <c r="I29" s="1" t="s">
        <v>36</v>
      </c>
      <c r="J29" s="1">
        <v>77.82</v>
      </c>
      <c r="K29" s="1">
        <v>86.49</v>
      </c>
      <c r="L29" s="1">
        <v>3369.22</v>
      </c>
      <c r="M29" s="1">
        <v>1540.81</v>
      </c>
      <c r="N29" s="1">
        <v>3799.97</v>
      </c>
      <c r="O29" s="3">
        <f t="shared" ref="O29:P29" si="29">sum(D29,G29,J29)</f>
        <v>1339.74</v>
      </c>
      <c r="P29" s="1">
        <f t="shared" si="29"/>
        <v>1110.06</v>
      </c>
      <c r="Q29" s="1"/>
      <c r="R29" s="3" t="str">
        <f t="shared" ref="R29:S29" si="30">sum(R26:R28)</f>
        <v>#REF!</v>
      </c>
      <c r="S29" s="3">
        <f t="shared" si="30"/>
        <v>5575996.81</v>
      </c>
    </row>
    <row r="30">
      <c r="A30" s="2">
        <v>45414.0</v>
      </c>
      <c r="B30" s="1" t="s">
        <v>48</v>
      </c>
      <c r="C30" s="1" t="s">
        <v>17</v>
      </c>
      <c r="D30" s="1">
        <v>492.97</v>
      </c>
      <c r="E30" s="1">
        <v>448.63</v>
      </c>
      <c r="F30" s="1" t="s">
        <v>42</v>
      </c>
      <c r="G30" s="1">
        <v>195.21</v>
      </c>
      <c r="H30" s="1">
        <v>212.04</v>
      </c>
      <c r="I30" s="1" t="s">
        <v>19</v>
      </c>
      <c r="J30" s="1">
        <v>310.0</v>
      </c>
      <c r="K30" s="1">
        <v>324.68</v>
      </c>
      <c r="L30" s="1">
        <v>3629.0</v>
      </c>
      <c r="M30" s="1">
        <v>515.42</v>
      </c>
      <c r="N30" s="1">
        <v>3159.07</v>
      </c>
      <c r="O30" s="3">
        <f t="shared" ref="O30:P30" si="31">sum(D30,G30,J30)</f>
        <v>998.18</v>
      </c>
      <c r="P30" s="1">
        <f t="shared" si="31"/>
        <v>985.35</v>
      </c>
      <c r="Q30" s="1"/>
      <c r="R30" s="1"/>
    </row>
    <row r="31">
      <c r="A31" s="2">
        <v>45415.0</v>
      </c>
      <c r="B31" s="1" t="s">
        <v>48</v>
      </c>
      <c r="C31" s="1" t="s">
        <v>45</v>
      </c>
      <c r="D31" s="1">
        <v>366.91</v>
      </c>
      <c r="E31" s="1">
        <v>337.6</v>
      </c>
      <c r="F31" s="1" t="s">
        <v>42</v>
      </c>
      <c r="G31" s="1">
        <v>90.59</v>
      </c>
      <c r="H31" s="1">
        <v>105.52</v>
      </c>
      <c r="I31" s="1" t="s">
        <v>25</v>
      </c>
      <c r="J31" s="1">
        <v>256.84</v>
      </c>
      <c r="K31" s="1">
        <v>231.24</v>
      </c>
      <c r="L31" s="1">
        <v>4361.98</v>
      </c>
      <c r="M31" s="1">
        <v>589.75</v>
      </c>
      <c r="N31" s="1">
        <v>4277.37</v>
      </c>
      <c r="O31" s="3">
        <f t="shared" ref="O31:P31" si="32">sum(D31,G31,J31)</f>
        <v>714.34</v>
      </c>
      <c r="P31" s="1">
        <f t="shared" si="32"/>
        <v>674.36</v>
      </c>
      <c r="Q31" s="1"/>
      <c r="R31" s="1"/>
    </row>
    <row r="32">
      <c r="A32" s="2">
        <v>45415.0</v>
      </c>
      <c r="B32" s="1" t="s">
        <v>48</v>
      </c>
      <c r="C32" s="1" t="s">
        <v>45</v>
      </c>
      <c r="D32" s="1">
        <v>685.25</v>
      </c>
      <c r="E32" s="1">
        <v>684.22</v>
      </c>
      <c r="F32" s="1" t="s">
        <v>42</v>
      </c>
      <c r="G32" s="1">
        <v>325.42</v>
      </c>
      <c r="H32" s="1">
        <v>285.26</v>
      </c>
      <c r="I32" s="1" t="s">
        <v>19</v>
      </c>
      <c r="J32" s="1">
        <v>82.65</v>
      </c>
      <c r="K32" s="1">
        <v>68.94</v>
      </c>
      <c r="L32" s="1">
        <v>4486.45</v>
      </c>
      <c r="M32" s="1">
        <v>903.35</v>
      </c>
      <c r="N32" s="1">
        <v>4351.38</v>
      </c>
      <c r="O32" s="3">
        <f t="shared" ref="O32:P32" si="33">sum(D32,G32,J32)</f>
        <v>1093.32</v>
      </c>
      <c r="P32" s="1">
        <f t="shared" si="33"/>
        <v>1038.42</v>
      </c>
      <c r="Q32" s="1"/>
      <c r="R32" s="1"/>
    </row>
    <row r="33">
      <c r="A33" s="2">
        <v>45415.0</v>
      </c>
      <c r="B33" s="1" t="s">
        <v>48</v>
      </c>
      <c r="C33" s="1" t="s">
        <v>45</v>
      </c>
      <c r="D33" s="1">
        <v>460.64</v>
      </c>
      <c r="E33" s="1">
        <v>399.16</v>
      </c>
      <c r="F33" s="1" t="s">
        <v>30</v>
      </c>
      <c r="G33" s="1">
        <v>195.12</v>
      </c>
      <c r="H33" s="1">
        <v>233.43</v>
      </c>
      <c r="I33" s="1" t="s">
        <v>34</v>
      </c>
      <c r="J33" s="1">
        <v>222.17</v>
      </c>
      <c r="K33" s="1">
        <v>240.12</v>
      </c>
      <c r="L33" s="1">
        <v>2651.03</v>
      </c>
      <c r="M33" s="1">
        <v>1634.8</v>
      </c>
      <c r="N33" s="1">
        <v>3413.12</v>
      </c>
      <c r="O33" s="3">
        <f t="shared" ref="O33:P33" si="34">sum(D33,G33,J33)</f>
        <v>877.93</v>
      </c>
      <c r="P33" s="1">
        <f t="shared" si="34"/>
        <v>872.71</v>
      </c>
      <c r="Q33" s="1"/>
      <c r="S33" s="1" t="s">
        <v>49</v>
      </c>
      <c r="T33" s="1" t="s">
        <v>50</v>
      </c>
    </row>
    <row r="34">
      <c r="A34" s="2">
        <v>45415.0</v>
      </c>
      <c r="B34" s="1" t="s">
        <v>48</v>
      </c>
      <c r="C34" s="1" t="s">
        <v>20</v>
      </c>
      <c r="D34" s="1">
        <v>443.54</v>
      </c>
      <c r="E34" s="1">
        <v>459.9</v>
      </c>
      <c r="F34" s="1" t="s">
        <v>40</v>
      </c>
      <c r="G34" s="1">
        <v>467.86</v>
      </c>
      <c r="H34" s="1">
        <v>535.11</v>
      </c>
      <c r="I34" s="1" t="s">
        <v>34</v>
      </c>
      <c r="J34" s="1">
        <v>184.84</v>
      </c>
      <c r="K34" s="1">
        <v>217.65</v>
      </c>
      <c r="L34" s="1">
        <v>4727.54</v>
      </c>
      <c r="M34" s="1">
        <v>378.22</v>
      </c>
      <c r="N34" s="1">
        <v>3893.1</v>
      </c>
      <c r="O34" s="3">
        <f t="shared" ref="O34:P34" si="35">sum(D34,G34,J34)</f>
        <v>1096.24</v>
      </c>
      <c r="P34" s="1">
        <f t="shared" si="35"/>
        <v>1212.66</v>
      </c>
      <c r="Q34" s="1"/>
      <c r="R34" s="1" t="s">
        <v>51</v>
      </c>
      <c r="S34" s="3">
        <f t="shared" ref="S34:S36" si="37">(U34/$D$17)*100</f>
        <v>0</v>
      </c>
      <c r="T34" s="3">
        <f t="shared" ref="T34:T36" si="38">(V34/$E$17)*100</f>
        <v>0</v>
      </c>
    </row>
    <row r="35">
      <c r="A35" s="2">
        <v>45415.0</v>
      </c>
      <c r="B35" s="1" t="s">
        <v>48</v>
      </c>
      <c r="C35" s="1" t="s">
        <v>29</v>
      </c>
      <c r="D35" s="1">
        <v>630.85</v>
      </c>
      <c r="E35" s="1">
        <v>675.94</v>
      </c>
      <c r="F35" s="1" t="s">
        <v>40</v>
      </c>
      <c r="G35" s="1">
        <v>331.28</v>
      </c>
      <c r="H35" s="1">
        <v>342.9</v>
      </c>
      <c r="I35" s="1" t="s">
        <v>31</v>
      </c>
      <c r="J35" s="1">
        <v>246.44</v>
      </c>
      <c r="K35" s="1">
        <v>269.78</v>
      </c>
      <c r="L35" s="1">
        <v>2565.09</v>
      </c>
      <c r="M35" s="1">
        <v>1866.24</v>
      </c>
      <c r="N35" s="1">
        <v>3142.71</v>
      </c>
      <c r="O35" s="3">
        <f t="shared" ref="O35:P35" si="36">sum(D35,G35,J35)</f>
        <v>1208.57</v>
      </c>
      <c r="P35" s="1">
        <f t="shared" si="36"/>
        <v>1288.62</v>
      </c>
      <c r="Q35" s="1"/>
      <c r="R35" s="1" t="s">
        <v>52</v>
      </c>
      <c r="S35" s="3">
        <f t="shared" si="37"/>
        <v>0</v>
      </c>
      <c r="T35" s="3">
        <f t="shared" si="38"/>
        <v>0</v>
      </c>
    </row>
    <row r="36">
      <c r="A36" s="2">
        <v>45417.0</v>
      </c>
      <c r="B36" s="1" t="s">
        <v>48</v>
      </c>
      <c r="C36" s="1" t="s">
        <v>26</v>
      </c>
      <c r="D36" s="1">
        <v>636.35</v>
      </c>
      <c r="E36" s="1">
        <v>619.2</v>
      </c>
      <c r="F36" s="1" t="s">
        <v>30</v>
      </c>
      <c r="G36" s="1">
        <v>462.6</v>
      </c>
      <c r="H36" s="1">
        <v>525.53</v>
      </c>
      <c r="I36" s="1" t="s">
        <v>36</v>
      </c>
      <c r="J36" s="1">
        <v>446.99</v>
      </c>
      <c r="K36" s="1">
        <v>383.13</v>
      </c>
      <c r="L36" s="1">
        <v>4606.11</v>
      </c>
      <c r="M36" s="1">
        <v>335.53</v>
      </c>
      <c r="N36" s="1">
        <v>3413.78</v>
      </c>
      <c r="O36" s="3">
        <f t="shared" ref="O36:P36" si="39">sum(D36,G36,J36)</f>
        <v>1545.94</v>
      </c>
      <c r="P36" s="1">
        <f t="shared" si="39"/>
        <v>1527.86</v>
      </c>
      <c r="Q36" s="1"/>
      <c r="R36" s="1" t="s">
        <v>53</v>
      </c>
      <c r="S36" s="3">
        <f t="shared" si="37"/>
        <v>0</v>
      </c>
      <c r="T36" s="3">
        <f t="shared" si="38"/>
        <v>0</v>
      </c>
    </row>
    <row r="37">
      <c r="A37" s="2">
        <v>45417.0</v>
      </c>
      <c r="B37" s="1" t="s">
        <v>48</v>
      </c>
      <c r="C37" s="1" t="s">
        <v>17</v>
      </c>
      <c r="D37" s="1">
        <v>860.89</v>
      </c>
      <c r="E37" s="1">
        <v>951.68</v>
      </c>
      <c r="F37" s="1" t="s">
        <v>30</v>
      </c>
      <c r="G37" s="1">
        <v>38.55</v>
      </c>
      <c r="H37" s="1">
        <v>37.16</v>
      </c>
      <c r="I37" s="1" t="s">
        <v>36</v>
      </c>
      <c r="J37" s="1">
        <v>265.74</v>
      </c>
      <c r="K37" s="1">
        <v>259.46</v>
      </c>
      <c r="L37" s="1">
        <v>4613.09</v>
      </c>
      <c r="M37" s="1">
        <v>1818.37</v>
      </c>
      <c r="N37" s="1">
        <v>5183.16</v>
      </c>
      <c r="O37" s="3">
        <f t="shared" ref="O37:P37" si="40">sum(D37,G37,J37)</f>
        <v>1165.18</v>
      </c>
      <c r="P37" s="1">
        <f t="shared" si="40"/>
        <v>1248.3</v>
      </c>
      <c r="Q37" s="1"/>
      <c r="S37" s="1" t="s">
        <v>49</v>
      </c>
      <c r="T37" s="1" t="s">
        <v>50</v>
      </c>
    </row>
    <row r="38">
      <c r="A38" s="2">
        <v>45417.0</v>
      </c>
      <c r="B38" s="1" t="s">
        <v>48</v>
      </c>
      <c r="C38" s="1" t="s">
        <v>44</v>
      </c>
      <c r="D38" s="1">
        <v>329.97</v>
      </c>
      <c r="E38" s="1">
        <v>393.76</v>
      </c>
      <c r="F38" s="1" t="s">
        <v>21</v>
      </c>
      <c r="G38" s="1">
        <v>201.61</v>
      </c>
      <c r="H38" s="1">
        <v>214.11</v>
      </c>
      <c r="I38" s="1" t="s">
        <v>19</v>
      </c>
      <c r="J38" s="1">
        <v>13.52</v>
      </c>
      <c r="K38" s="1">
        <v>15.13</v>
      </c>
      <c r="L38" s="1">
        <v>3546.1</v>
      </c>
      <c r="M38" s="1">
        <v>571.05</v>
      </c>
      <c r="N38" s="1">
        <v>3494.15</v>
      </c>
      <c r="O38" s="3">
        <f t="shared" ref="O38:P38" si="41">sum(D38,G38,J38)</f>
        <v>545.1</v>
      </c>
      <c r="P38" s="1">
        <f t="shared" si="41"/>
        <v>623</v>
      </c>
      <c r="Q38" s="1"/>
      <c r="R38" s="1" t="s">
        <v>51</v>
      </c>
      <c r="S38" s="4">
        <f>IFERROR(__xludf.DUMMYFUNCTION("sum(D27:D117)* GOOGLEFINANCE(""CURRENCY:INRUSD"")"),528.7279634757961)</f>
        <v>528.7279635</v>
      </c>
      <c r="T38" s="4">
        <f>IFERROR(__xludf.DUMMYFUNCTION("sum(E27:E117)* GOOGLEFINANCE(""CURRENCY:INRUSD"")"),536.089295716604)</f>
        <v>536.0892957</v>
      </c>
    </row>
    <row r="39">
      <c r="A39" s="2">
        <v>45418.0</v>
      </c>
      <c r="B39" s="1" t="s">
        <v>48</v>
      </c>
      <c r="C39" s="1" t="s">
        <v>43</v>
      </c>
      <c r="D39" s="1">
        <v>753.99</v>
      </c>
      <c r="E39" s="1">
        <v>771.06</v>
      </c>
      <c r="F39" s="1" t="s">
        <v>30</v>
      </c>
      <c r="G39" s="1">
        <v>91.19</v>
      </c>
      <c r="H39" s="1">
        <v>80.49</v>
      </c>
      <c r="I39" s="1" t="s">
        <v>31</v>
      </c>
      <c r="J39" s="1">
        <v>28.62</v>
      </c>
      <c r="K39" s="1">
        <v>25.38</v>
      </c>
      <c r="L39" s="1">
        <v>4351.39</v>
      </c>
      <c r="M39" s="1">
        <v>1456.78</v>
      </c>
      <c r="N39" s="1">
        <v>4931.24</v>
      </c>
      <c r="O39" s="3">
        <f t="shared" ref="O39:P39" si="42">sum(D39,G39,J39)</f>
        <v>873.8</v>
      </c>
      <c r="P39" s="1">
        <f t="shared" si="42"/>
        <v>876.93</v>
      </c>
      <c r="Q39" s="1"/>
      <c r="R39" s="1" t="s">
        <v>52</v>
      </c>
      <c r="S39" s="4">
        <f>IFERROR(__xludf.DUMMYFUNCTION("sum(G27:G117)* GOOGLEFINANCE(""CURRENCY:INRUSD"")"),254.89371367395606)</f>
        <v>254.8937137</v>
      </c>
      <c r="T39" s="4">
        <f>IFERROR(__xludf.DUMMYFUNCTION("sum(H27:H117)* GOOGLEFINANCE(""CURRENCY:INRUSD"")"),250.09506030129612)</f>
        <v>250.0950603</v>
      </c>
    </row>
    <row r="40">
      <c r="A40" s="2">
        <v>45418.0</v>
      </c>
      <c r="B40" s="1" t="s">
        <v>48</v>
      </c>
      <c r="C40" s="1" t="s">
        <v>43</v>
      </c>
      <c r="D40" s="1">
        <v>812.05</v>
      </c>
      <c r="E40" s="1">
        <v>862.88</v>
      </c>
      <c r="F40" s="1" t="s">
        <v>46</v>
      </c>
      <c r="G40" s="1">
        <v>308.6</v>
      </c>
      <c r="H40" s="1">
        <v>317.34</v>
      </c>
      <c r="I40" s="1" t="s">
        <v>25</v>
      </c>
      <c r="J40" s="1">
        <v>406.19</v>
      </c>
      <c r="K40" s="1">
        <v>452.95</v>
      </c>
      <c r="L40" s="1">
        <v>3535.06</v>
      </c>
      <c r="M40" s="1">
        <v>938.35</v>
      </c>
      <c r="N40" s="1">
        <v>2840.24</v>
      </c>
      <c r="O40" s="3">
        <f t="shared" ref="O40:P40" si="43">sum(D40,G40,J40)</f>
        <v>1526.84</v>
      </c>
      <c r="P40" s="1">
        <f t="shared" si="43"/>
        <v>1633.17</v>
      </c>
      <c r="Q40" s="1"/>
      <c r="R40" s="1" t="s">
        <v>53</v>
      </c>
      <c r="S40" s="4">
        <f>IFERROR(__xludf.DUMMYFUNCTION("sum(J27:J117)* GOOGLEFINANCE(""CURRENCY:INRUSD"")"),261.19035750992805)</f>
        <v>261.1903575</v>
      </c>
      <c r="T40" s="4">
        <f>IFERROR(__xludf.DUMMYFUNCTION("sum(K27:K117)* GOOGLEFINANCE(""CURRENCY:INRUSD"")"),259.2991269789479)</f>
        <v>259.299127</v>
      </c>
    </row>
    <row r="41">
      <c r="A41" s="2">
        <v>45419.0</v>
      </c>
      <c r="B41" s="1" t="s">
        <v>48</v>
      </c>
      <c r="C41" s="1" t="s">
        <v>29</v>
      </c>
      <c r="D41" s="1">
        <v>570.25</v>
      </c>
      <c r="E41" s="1">
        <v>585.58</v>
      </c>
      <c r="F41" s="1" t="s">
        <v>24</v>
      </c>
      <c r="G41" s="1">
        <v>401.81</v>
      </c>
      <c r="H41" s="1">
        <v>403.61</v>
      </c>
      <c r="I41" s="1" t="s">
        <v>28</v>
      </c>
      <c r="J41" s="1">
        <v>17.93</v>
      </c>
      <c r="K41" s="1">
        <v>20.96</v>
      </c>
      <c r="L41" s="1">
        <v>3844.66</v>
      </c>
      <c r="M41" s="1">
        <v>1122.13</v>
      </c>
      <c r="N41" s="1">
        <v>3956.64</v>
      </c>
      <c r="O41" s="3">
        <f t="shared" ref="O41:P41" si="44">sum(D41,G41,J41)</f>
        <v>989.99</v>
      </c>
      <c r="P41" s="1">
        <f t="shared" si="44"/>
        <v>1010.15</v>
      </c>
      <c r="Q41" s="1"/>
      <c r="R41" s="1"/>
      <c r="S41" s="4">
        <f t="shared" ref="S41:T41" si="45">sum(S38:S40)</f>
        <v>1044.812035</v>
      </c>
      <c r="T41" s="4">
        <f t="shared" si="45"/>
        <v>1045.483483</v>
      </c>
    </row>
    <row r="42">
      <c r="A42" s="2">
        <v>45419.0</v>
      </c>
      <c r="B42" s="1" t="s">
        <v>48</v>
      </c>
      <c r="C42" s="1" t="s">
        <v>26</v>
      </c>
      <c r="D42" s="1">
        <v>547.06</v>
      </c>
      <c r="E42" s="1">
        <v>482.51</v>
      </c>
      <c r="F42" s="1" t="s">
        <v>21</v>
      </c>
      <c r="G42" s="1">
        <v>467.43</v>
      </c>
      <c r="H42" s="1">
        <v>453.07</v>
      </c>
      <c r="I42" s="1" t="s">
        <v>19</v>
      </c>
      <c r="J42" s="1">
        <v>374.75</v>
      </c>
      <c r="K42" s="1">
        <v>347.96</v>
      </c>
      <c r="L42" s="1">
        <v>4546.49</v>
      </c>
      <c r="M42" s="1">
        <v>1345.92</v>
      </c>
      <c r="N42" s="1">
        <v>4608.87</v>
      </c>
      <c r="O42" s="3">
        <f t="shared" ref="O42:P42" si="46">sum(D42,G42,J42)</f>
        <v>1389.24</v>
      </c>
      <c r="P42" s="1">
        <f t="shared" si="46"/>
        <v>1283.54</v>
      </c>
      <c r="Q42" s="1"/>
      <c r="R42" s="1"/>
    </row>
    <row r="43">
      <c r="A43" s="2">
        <v>45419.0</v>
      </c>
      <c r="B43" s="1" t="s">
        <v>48</v>
      </c>
      <c r="C43" s="1" t="s">
        <v>20</v>
      </c>
      <c r="D43" s="1">
        <v>661.32</v>
      </c>
      <c r="E43" s="1">
        <v>639.52</v>
      </c>
      <c r="F43" s="1" t="s">
        <v>24</v>
      </c>
      <c r="G43" s="1">
        <v>148.1</v>
      </c>
      <c r="H43" s="1">
        <v>167.98</v>
      </c>
      <c r="I43" s="1" t="s">
        <v>25</v>
      </c>
      <c r="J43" s="1">
        <v>366.47</v>
      </c>
      <c r="K43" s="1">
        <v>303.12</v>
      </c>
      <c r="L43" s="1">
        <v>2535.3</v>
      </c>
      <c r="M43" s="1">
        <v>1029.2</v>
      </c>
      <c r="N43" s="1">
        <v>2453.88</v>
      </c>
      <c r="O43" s="3">
        <f t="shared" ref="O43:P43" si="47">sum(D43,G43,J43)</f>
        <v>1175.89</v>
      </c>
      <c r="P43" s="1">
        <f t="shared" si="47"/>
        <v>1110.62</v>
      </c>
      <c r="Q43" s="1"/>
      <c r="R43" s="1"/>
    </row>
    <row r="44">
      <c r="A44" s="2">
        <v>45419.0</v>
      </c>
      <c r="B44" s="1" t="s">
        <v>48</v>
      </c>
      <c r="C44" s="1" t="s">
        <v>23</v>
      </c>
      <c r="D44" s="1">
        <v>451.02</v>
      </c>
      <c r="E44" s="1">
        <v>438.24</v>
      </c>
      <c r="F44" s="1" t="s">
        <v>30</v>
      </c>
      <c r="G44" s="1">
        <v>185.19</v>
      </c>
      <c r="H44" s="1">
        <v>214.39</v>
      </c>
      <c r="I44" s="1" t="s">
        <v>34</v>
      </c>
      <c r="J44" s="1">
        <v>193.57</v>
      </c>
      <c r="K44" s="1">
        <v>214.13</v>
      </c>
      <c r="L44" s="1">
        <v>2836.59</v>
      </c>
      <c r="M44" s="1">
        <v>918.38</v>
      </c>
      <c r="N44" s="1">
        <v>2888.21</v>
      </c>
      <c r="O44" s="3">
        <f t="shared" ref="O44:P44" si="48">sum(D44,G44,J44)</f>
        <v>829.78</v>
      </c>
      <c r="P44" s="1">
        <f t="shared" si="48"/>
        <v>866.76</v>
      </c>
      <c r="Q44" s="1"/>
      <c r="R44" s="1"/>
    </row>
    <row r="45">
      <c r="A45" s="2">
        <v>45419.0</v>
      </c>
      <c r="B45" s="1" t="s">
        <v>48</v>
      </c>
      <c r="C45" s="1" t="s">
        <v>23</v>
      </c>
      <c r="D45" s="1">
        <v>120.55</v>
      </c>
      <c r="E45" s="1">
        <v>97.87</v>
      </c>
      <c r="F45" s="1" t="s">
        <v>42</v>
      </c>
      <c r="G45" s="1">
        <v>162.69</v>
      </c>
      <c r="H45" s="1">
        <v>149.65</v>
      </c>
      <c r="I45" s="1" t="s">
        <v>34</v>
      </c>
      <c r="J45" s="1">
        <v>85.92</v>
      </c>
      <c r="K45" s="1">
        <v>95.24</v>
      </c>
      <c r="L45" s="1">
        <v>4892.36</v>
      </c>
      <c r="M45" s="1">
        <v>1842.02</v>
      </c>
      <c r="N45" s="1">
        <v>6391.62</v>
      </c>
      <c r="O45" s="3">
        <f t="shared" ref="O45:P45" si="49">sum(D45,G45,J45)</f>
        <v>369.16</v>
      </c>
      <c r="P45" s="1">
        <f t="shared" si="49"/>
        <v>342.76</v>
      </c>
      <c r="Q45" s="1"/>
      <c r="R45" s="1"/>
    </row>
    <row r="46">
      <c r="A46" s="2">
        <v>45420.0</v>
      </c>
      <c r="B46" s="1" t="s">
        <v>48</v>
      </c>
      <c r="C46" s="1" t="s">
        <v>26</v>
      </c>
      <c r="D46" s="1">
        <v>75.95</v>
      </c>
      <c r="E46" s="1">
        <v>83.78</v>
      </c>
      <c r="F46" s="1" t="s">
        <v>42</v>
      </c>
      <c r="G46" s="1">
        <v>106.72</v>
      </c>
      <c r="H46" s="1">
        <v>97.93</v>
      </c>
      <c r="I46" s="1" t="s">
        <v>22</v>
      </c>
      <c r="J46" s="1">
        <v>401.55</v>
      </c>
      <c r="K46" s="1">
        <v>452.67</v>
      </c>
      <c r="L46" s="1">
        <v>3340.57</v>
      </c>
      <c r="M46" s="1">
        <v>116.96</v>
      </c>
      <c r="N46" s="1">
        <v>2823.15</v>
      </c>
      <c r="O46" s="3">
        <f t="shared" ref="O46:P46" si="50">sum(D46,G46,J46)</f>
        <v>584.22</v>
      </c>
      <c r="P46" s="1">
        <f t="shared" si="50"/>
        <v>634.38</v>
      </c>
      <c r="Q46" s="1"/>
      <c r="R46" s="1"/>
    </row>
    <row r="47">
      <c r="A47" s="2">
        <v>45420.0</v>
      </c>
      <c r="B47" s="1" t="s">
        <v>48</v>
      </c>
      <c r="C47" s="1" t="s">
        <v>45</v>
      </c>
      <c r="D47" s="1">
        <v>424.71</v>
      </c>
      <c r="E47" s="1">
        <v>343.69</v>
      </c>
      <c r="F47" s="1" t="s">
        <v>24</v>
      </c>
      <c r="G47" s="1">
        <v>335.18</v>
      </c>
      <c r="H47" s="1">
        <v>360.39</v>
      </c>
      <c r="I47" s="1" t="s">
        <v>36</v>
      </c>
      <c r="J47" s="1">
        <v>262.8</v>
      </c>
      <c r="K47" s="1">
        <v>265.84</v>
      </c>
      <c r="L47" s="1">
        <v>3269.95</v>
      </c>
      <c r="M47" s="1">
        <v>1745.23</v>
      </c>
      <c r="N47" s="1">
        <v>4045.26</v>
      </c>
      <c r="O47" s="3">
        <f t="shared" ref="O47:P47" si="51">sum(D47,G47,J47)</f>
        <v>1022.69</v>
      </c>
      <c r="P47" s="1">
        <f t="shared" si="51"/>
        <v>969.92</v>
      </c>
      <c r="Q47" s="1"/>
      <c r="R47" s="1"/>
    </row>
    <row r="48">
      <c r="A48" s="2">
        <v>45421.0</v>
      </c>
      <c r="B48" s="1" t="s">
        <v>48</v>
      </c>
      <c r="C48" s="1" t="s">
        <v>39</v>
      </c>
      <c r="D48" s="1">
        <v>483.59</v>
      </c>
      <c r="E48" s="1">
        <v>557.74</v>
      </c>
      <c r="F48" s="1" t="s">
        <v>46</v>
      </c>
      <c r="G48" s="1">
        <v>432.21</v>
      </c>
      <c r="H48" s="1">
        <v>387.16</v>
      </c>
      <c r="I48" s="1" t="s">
        <v>19</v>
      </c>
      <c r="J48" s="1">
        <v>486.1</v>
      </c>
      <c r="K48" s="1">
        <v>495.63</v>
      </c>
      <c r="L48" s="1">
        <v>3679.48</v>
      </c>
      <c r="M48" s="1">
        <v>178.66</v>
      </c>
      <c r="N48" s="1">
        <v>2417.61</v>
      </c>
      <c r="O48" s="3">
        <f t="shared" ref="O48:P48" si="52">sum(D48,G48,J48)</f>
        <v>1401.9</v>
      </c>
      <c r="P48" s="1">
        <f t="shared" si="52"/>
        <v>1440.53</v>
      </c>
      <c r="Q48" s="1"/>
      <c r="R48" s="1"/>
    </row>
    <row r="49">
      <c r="A49" s="2">
        <v>45421.0</v>
      </c>
      <c r="B49" s="1" t="s">
        <v>48</v>
      </c>
      <c r="C49" s="1" t="s">
        <v>37</v>
      </c>
      <c r="D49" s="1">
        <v>974.58</v>
      </c>
      <c r="E49" s="1">
        <v>900.75</v>
      </c>
      <c r="F49" s="1" t="s">
        <v>27</v>
      </c>
      <c r="G49" s="1">
        <v>57.91</v>
      </c>
      <c r="H49" s="1">
        <v>62.91</v>
      </c>
      <c r="I49" s="1" t="s">
        <v>34</v>
      </c>
      <c r="J49" s="1">
        <v>477.22</v>
      </c>
      <c r="K49" s="1">
        <v>533.59</v>
      </c>
      <c r="L49" s="1">
        <v>3463.2</v>
      </c>
      <c r="M49" s="1">
        <v>1937.79</v>
      </c>
      <c r="N49" s="1">
        <v>3903.74</v>
      </c>
      <c r="O49" s="3">
        <f t="shared" ref="O49:P49" si="53">sum(D49,G49,J49)</f>
        <v>1509.71</v>
      </c>
      <c r="P49" s="1">
        <f t="shared" si="53"/>
        <v>1497.25</v>
      </c>
      <c r="Q49" s="1"/>
      <c r="R49" s="1"/>
    </row>
    <row r="50">
      <c r="A50" s="2">
        <v>45421.0</v>
      </c>
      <c r="B50" s="1" t="s">
        <v>48</v>
      </c>
      <c r="C50" s="1" t="s">
        <v>29</v>
      </c>
      <c r="D50" s="1">
        <v>693.67</v>
      </c>
      <c r="E50" s="1">
        <v>610.5</v>
      </c>
      <c r="F50" s="1" t="s">
        <v>30</v>
      </c>
      <c r="G50" s="1">
        <v>105.55</v>
      </c>
      <c r="H50" s="1">
        <v>96.0</v>
      </c>
      <c r="I50" s="1" t="s">
        <v>19</v>
      </c>
      <c r="J50" s="1">
        <v>122.88</v>
      </c>
      <c r="K50" s="1">
        <v>146.73</v>
      </c>
      <c r="L50" s="1">
        <v>2661.97</v>
      </c>
      <c r="M50" s="1">
        <v>1126.29</v>
      </c>
      <c r="N50" s="1">
        <v>2935.03</v>
      </c>
      <c r="O50" s="3">
        <f t="shared" ref="O50:P50" si="54">sum(D50,G50,J50)</f>
        <v>922.1</v>
      </c>
      <c r="P50" s="1">
        <f t="shared" si="54"/>
        <v>853.23</v>
      </c>
      <c r="Q50" s="1"/>
      <c r="R50" s="1"/>
    </row>
    <row r="51">
      <c r="A51" s="2">
        <v>45422.0</v>
      </c>
      <c r="B51" s="1" t="s">
        <v>48</v>
      </c>
      <c r="C51" s="1" t="s">
        <v>17</v>
      </c>
      <c r="D51" s="1">
        <v>894.5</v>
      </c>
      <c r="E51" s="1">
        <v>997.47</v>
      </c>
      <c r="F51" s="1" t="s">
        <v>40</v>
      </c>
      <c r="G51" s="1">
        <v>259.72</v>
      </c>
      <c r="H51" s="1">
        <v>264.3</v>
      </c>
      <c r="I51" s="1" t="s">
        <v>19</v>
      </c>
      <c r="J51" s="1">
        <v>235.74</v>
      </c>
      <c r="K51" s="1">
        <v>271.27</v>
      </c>
      <c r="L51" s="1">
        <v>3981.05</v>
      </c>
      <c r="M51" s="1">
        <v>445.23</v>
      </c>
      <c r="N51" s="1">
        <v>2893.24</v>
      </c>
      <c r="O51" s="3">
        <f t="shared" ref="O51:P51" si="55">sum(D51,G51,J51)</f>
        <v>1389.96</v>
      </c>
      <c r="P51" s="1">
        <f t="shared" si="55"/>
        <v>1533.04</v>
      </c>
      <c r="Q51" s="1"/>
      <c r="R51" s="1"/>
    </row>
    <row r="52">
      <c r="A52" s="2">
        <v>45422.0</v>
      </c>
      <c r="B52" s="1" t="s">
        <v>48</v>
      </c>
      <c r="C52" s="1" t="s">
        <v>23</v>
      </c>
      <c r="D52" s="1">
        <v>765.94</v>
      </c>
      <c r="E52" s="1">
        <v>880.79</v>
      </c>
      <c r="F52" s="1" t="s">
        <v>33</v>
      </c>
      <c r="G52" s="1">
        <v>405.17</v>
      </c>
      <c r="H52" s="1">
        <v>403.22</v>
      </c>
      <c r="I52" s="1" t="s">
        <v>36</v>
      </c>
      <c r="J52" s="1">
        <v>173.43</v>
      </c>
      <c r="K52" s="1">
        <v>183.16</v>
      </c>
      <c r="L52" s="1">
        <v>2017.66</v>
      </c>
      <c r="M52" s="1">
        <v>1989.38</v>
      </c>
      <c r="N52" s="1">
        <v>2539.87</v>
      </c>
      <c r="O52" s="3">
        <f t="shared" ref="O52:P52" si="56">sum(D52,G52,J52)</f>
        <v>1344.54</v>
      </c>
      <c r="P52" s="1">
        <f t="shared" si="56"/>
        <v>1467.17</v>
      </c>
      <c r="Q52" s="1"/>
      <c r="R52" s="1"/>
    </row>
    <row r="53">
      <c r="A53" s="2">
        <v>45422.0</v>
      </c>
      <c r="B53" s="1" t="s">
        <v>48</v>
      </c>
      <c r="C53" s="1" t="s">
        <v>39</v>
      </c>
      <c r="D53" s="1">
        <v>391.58</v>
      </c>
      <c r="E53" s="1">
        <v>410.3</v>
      </c>
      <c r="F53" s="1" t="s">
        <v>30</v>
      </c>
      <c r="G53" s="1">
        <v>129.0</v>
      </c>
      <c r="H53" s="1">
        <v>109.09</v>
      </c>
      <c r="I53" s="1" t="s">
        <v>22</v>
      </c>
      <c r="J53" s="1">
        <v>261.45</v>
      </c>
      <c r="K53" s="1">
        <v>258.58</v>
      </c>
      <c r="L53" s="1">
        <v>4816.92</v>
      </c>
      <c r="M53" s="1">
        <v>581.54</v>
      </c>
      <c r="N53" s="1">
        <v>4620.49</v>
      </c>
      <c r="O53" s="3">
        <f t="shared" ref="O53:P53" si="57">sum(D53,G53,J53)</f>
        <v>782.03</v>
      </c>
      <c r="P53" s="1">
        <f t="shared" si="57"/>
        <v>777.97</v>
      </c>
      <c r="Q53" s="1"/>
      <c r="R53" s="1"/>
    </row>
    <row r="54">
      <c r="A54" s="2">
        <v>45422.0</v>
      </c>
      <c r="B54" s="1" t="s">
        <v>48</v>
      </c>
      <c r="C54" s="1" t="s">
        <v>39</v>
      </c>
      <c r="D54" s="1">
        <v>607.17</v>
      </c>
      <c r="E54" s="1">
        <v>692.78</v>
      </c>
      <c r="F54" s="1" t="s">
        <v>33</v>
      </c>
      <c r="G54" s="1">
        <v>479.62</v>
      </c>
      <c r="H54" s="1">
        <v>486.46</v>
      </c>
      <c r="I54" s="1" t="s">
        <v>31</v>
      </c>
      <c r="J54" s="1">
        <v>39.91</v>
      </c>
      <c r="K54" s="1">
        <v>46.1</v>
      </c>
      <c r="L54" s="1">
        <v>4363.36</v>
      </c>
      <c r="M54" s="1">
        <v>849.23</v>
      </c>
      <c r="N54" s="1">
        <v>3987.25</v>
      </c>
      <c r="O54" s="3">
        <f t="shared" ref="O54:P54" si="58">sum(D54,G54,J54)</f>
        <v>1126.7</v>
      </c>
      <c r="P54" s="1">
        <f t="shared" si="58"/>
        <v>1225.34</v>
      </c>
      <c r="Q54" s="1"/>
      <c r="R54" s="1"/>
    </row>
    <row r="55">
      <c r="A55" s="2">
        <v>45423.0</v>
      </c>
      <c r="B55" s="1" t="s">
        <v>48</v>
      </c>
      <c r="C55" s="1" t="s">
        <v>17</v>
      </c>
      <c r="D55" s="1">
        <v>221.94</v>
      </c>
      <c r="E55" s="1">
        <v>207.61</v>
      </c>
      <c r="F55" s="1" t="s">
        <v>40</v>
      </c>
      <c r="G55" s="1">
        <v>53.79</v>
      </c>
      <c r="H55" s="1">
        <v>50.15</v>
      </c>
      <c r="I55" s="1" t="s">
        <v>28</v>
      </c>
      <c r="J55" s="1">
        <v>213.74</v>
      </c>
      <c r="K55" s="1">
        <v>177.83</v>
      </c>
      <c r="L55" s="1">
        <v>4427.77</v>
      </c>
      <c r="M55" s="1">
        <v>1950.55</v>
      </c>
      <c r="N55" s="1">
        <v>5942.73</v>
      </c>
      <c r="O55" s="3">
        <f t="shared" ref="O55:P55" si="59">sum(D55,G55,J55)</f>
        <v>489.47</v>
      </c>
      <c r="P55" s="1">
        <f t="shared" si="59"/>
        <v>435.59</v>
      </c>
      <c r="Q55" s="1"/>
      <c r="R55" s="1"/>
    </row>
    <row r="56">
      <c r="A56" s="2">
        <v>45423.0</v>
      </c>
      <c r="B56" s="1" t="s">
        <v>48</v>
      </c>
      <c r="C56" s="1" t="s">
        <v>45</v>
      </c>
      <c r="D56" s="1">
        <v>697.07</v>
      </c>
      <c r="E56" s="1">
        <v>737.0</v>
      </c>
      <c r="F56" s="1" t="s">
        <v>21</v>
      </c>
      <c r="G56" s="1">
        <v>388.4</v>
      </c>
      <c r="H56" s="1">
        <v>359.41</v>
      </c>
      <c r="I56" s="1" t="s">
        <v>31</v>
      </c>
      <c r="J56" s="1">
        <v>38.17</v>
      </c>
      <c r="K56" s="1">
        <v>44.44</v>
      </c>
      <c r="L56" s="1">
        <v>3581.97</v>
      </c>
      <c r="M56" s="1">
        <v>918.96</v>
      </c>
      <c r="N56" s="1">
        <v>3360.08</v>
      </c>
      <c r="O56" s="3">
        <f t="shared" ref="O56:P56" si="60">sum(D56,G56,J56)</f>
        <v>1123.64</v>
      </c>
      <c r="P56" s="1">
        <f t="shared" si="60"/>
        <v>1140.85</v>
      </c>
      <c r="Q56" s="1"/>
      <c r="R56" s="1"/>
    </row>
    <row r="57">
      <c r="A57" s="2">
        <v>45423.0</v>
      </c>
      <c r="B57" s="1" t="s">
        <v>48</v>
      </c>
      <c r="C57" s="1" t="s">
        <v>43</v>
      </c>
      <c r="D57" s="1">
        <v>138.64</v>
      </c>
      <c r="E57" s="1">
        <v>141.77</v>
      </c>
      <c r="F57" s="1" t="s">
        <v>38</v>
      </c>
      <c r="G57" s="1">
        <v>103.17</v>
      </c>
      <c r="H57" s="1">
        <v>113.5</v>
      </c>
      <c r="I57" s="1" t="s">
        <v>28</v>
      </c>
      <c r="J57" s="1">
        <v>236.84</v>
      </c>
      <c r="K57" s="1">
        <v>232.08</v>
      </c>
      <c r="L57" s="1">
        <v>4908.65</v>
      </c>
      <c r="M57" s="1">
        <v>1292.99</v>
      </c>
      <c r="N57" s="1">
        <v>5714.29</v>
      </c>
      <c r="O57" s="3">
        <f t="shared" ref="O57:P57" si="61">sum(D57,G57,J57)</f>
        <v>478.65</v>
      </c>
      <c r="P57" s="1">
        <f t="shared" si="61"/>
        <v>487.35</v>
      </c>
      <c r="Q57" s="1"/>
      <c r="R57" s="1"/>
    </row>
    <row r="58">
      <c r="A58" s="2">
        <v>45424.0</v>
      </c>
      <c r="B58" s="1" t="s">
        <v>48</v>
      </c>
      <c r="C58" s="1" t="s">
        <v>26</v>
      </c>
      <c r="D58" s="1">
        <v>295.68</v>
      </c>
      <c r="E58" s="1">
        <v>304.37</v>
      </c>
      <c r="F58" s="1" t="s">
        <v>46</v>
      </c>
      <c r="G58" s="1">
        <v>268.72</v>
      </c>
      <c r="H58" s="1">
        <v>249.02</v>
      </c>
      <c r="I58" s="1" t="s">
        <v>31</v>
      </c>
      <c r="J58" s="1">
        <v>273.84</v>
      </c>
      <c r="K58" s="1">
        <v>307.28</v>
      </c>
      <c r="L58" s="1">
        <v>2039.85</v>
      </c>
      <c r="M58" s="1">
        <v>325.33</v>
      </c>
      <c r="N58" s="1">
        <v>1504.51</v>
      </c>
      <c r="O58" s="3">
        <f t="shared" ref="O58:P58" si="62">sum(D58,G58,J58)</f>
        <v>838.24</v>
      </c>
      <c r="P58" s="1">
        <f t="shared" si="62"/>
        <v>860.67</v>
      </c>
      <c r="Q58" s="1"/>
      <c r="R58" s="1"/>
    </row>
    <row r="59">
      <c r="A59" s="2">
        <v>45424.0</v>
      </c>
      <c r="B59" s="1" t="s">
        <v>48</v>
      </c>
      <c r="C59" s="1" t="s">
        <v>44</v>
      </c>
      <c r="D59" s="1">
        <v>61.45</v>
      </c>
      <c r="E59" s="1">
        <v>62.35</v>
      </c>
      <c r="F59" s="1" t="s">
        <v>30</v>
      </c>
      <c r="G59" s="1">
        <v>143.91</v>
      </c>
      <c r="H59" s="1">
        <v>151.45</v>
      </c>
      <c r="I59" s="1" t="s">
        <v>47</v>
      </c>
      <c r="J59" s="1">
        <v>384.58</v>
      </c>
      <c r="K59" s="1">
        <v>359.9</v>
      </c>
      <c r="L59" s="1">
        <v>2472.76</v>
      </c>
      <c r="M59" s="1">
        <v>1264.8</v>
      </c>
      <c r="N59" s="1">
        <v>3163.86</v>
      </c>
      <c r="O59" s="3">
        <f t="shared" ref="O59:P59" si="63">sum(D59,G59,J59)</f>
        <v>589.94</v>
      </c>
      <c r="P59" s="1">
        <f t="shared" si="63"/>
        <v>573.7</v>
      </c>
      <c r="Q59" s="1"/>
      <c r="R59" s="1"/>
    </row>
    <row r="60">
      <c r="A60" s="2">
        <v>45425.0</v>
      </c>
      <c r="B60" s="1" t="s">
        <v>48</v>
      </c>
      <c r="C60" s="1" t="s">
        <v>23</v>
      </c>
      <c r="D60" s="1">
        <v>588.82</v>
      </c>
      <c r="E60" s="1">
        <v>679.66</v>
      </c>
      <c r="F60" s="1" t="s">
        <v>18</v>
      </c>
      <c r="G60" s="1">
        <v>217.24</v>
      </c>
      <c r="H60" s="1">
        <v>223.29</v>
      </c>
      <c r="I60" s="1" t="s">
        <v>31</v>
      </c>
      <c r="J60" s="1">
        <v>287.61</v>
      </c>
      <c r="K60" s="1">
        <v>245.21</v>
      </c>
      <c r="L60" s="1">
        <v>2845.16</v>
      </c>
      <c r="M60" s="1">
        <v>1962.37</v>
      </c>
      <c r="N60" s="1">
        <v>3659.37</v>
      </c>
      <c r="O60" s="3">
        <f t="shared" ref="O60:P60" si="64">sum(D60,G60,J60)</f>
        <v>1093.67</v>
      </c>
      <c r="P60" s="1">
        <f t="shared" si="64"/>
        <v>1148.16</v>
      </c>
      <c r="Q60" s="1"/>
      <c r="R60" s="1"/>
    </row>
    <row r="61">
      <c r="A61" s="2">
        <v>45426.0</v>
      </c>
      <c r="B61" s="1" t="s">
        <v>48</v>
      </c>
      <c r="C61" s="1" t="s">
        <v>17</v>
      </c>
      <c r="D61" s="1">
        <v>190.51</v>
      </c>
      <c r="E61" s="1">
        <v>168.83</v>
      </c>
      <c r="F61" s="1" t="s">
        <v>42</v>
      </c>
      <c r="G61" s="1">
        <v>279.46</v>
      </c>
      <c r="H61" s="1">
        <v>302.0</v>
      </c>
      <c r="I61" s="1" t="s">
        <v>31</v>
      </c>
      <c r="J61" s="1">
        <v>478.61</v>
      </c>
      <c r="K61" s="1">
        <v>518.75</v>
      </c>
      <c r="L61" s="1">
        <v>4464.97</v>
      </c>
      <c r="M61" s="1">
        <v>929.14</v>
      </c>
      <c r="N61" s="1">
        <v>4404.53</v>
      </c>
      <c r="O61" s="3">
        <f t="shared" ref="O61:P61" si="65">sum(D61,G61,J61)</f>
        <v>948.58</v>
      </c>
      <c r="P61" s="1">
        <f t="shared" si="65"/>
        <v>989.58</v>
      </c>
      <c r="Q61" s="1"/>
      <c r="R61" s="1"/>
    </row>
    <row r="62">
      <c r="A62" s="2">
        <v>45426.0</v>
      </c>
      <c r="B62" s="1" t="s">
        <v>48</v>
      </c>
      <c r="C62" s="1" t="s">
        <v>29</v>
      </c>
      <c r="D62" s="1">
        <v>329.61</v>
      </c>
      <c r="E62" s="1">
        <v>320.69</v>
      </c>
      <c r="F62" s="1" t="s">
        <v>21</v>
      </c>
      <c r="G62" s="1">
        <v>223.05</v>
      </c>
      <c r="H62" s="1">
        <v>183.68</v>
      </c>
      <c r="I62" s="1" t="s">
        <v>28</v>
      </c>
      <c r="J62" s="1">
        <v>167.93</v>
      </c>
      <c r="K62" s="1">
        <v>170.52</v>
      </c>
      <c r="L62" s="1">
        <v>2179.74</v>
      </c>
      <c r="M62" s="1">
        <v>751.5</v>
      </c>
      <c r="N62" s="1">
        <v>2256.35</v>
      </c>
      <c r="O62" s="3">
        <f t="shared" ref="O62:P62" si="66">sum(D62,G62,J62)</f>
        <v>720.59</v>
      </c>
      <c r="P62" s="1">
        <f t="shared" si="66"/>
        <v>674.89</v>
      </c>
      <c r="Q62" s="1"/>
      <c r="R62" s="1"/>
    </row>
    <row r="63">
      <c r="A63" s="2">
        <v>45426.0</v>
      </c>
      <c r="B63" s="1" t="s">
        <v>48</v>
      </c>
      <c r="C63" s="1" t="s">
        <v>45</v>
      </c>
      <c r="D63" s="1">
        <v>706.19</v>
      </c>
      <c r="E63" s="1">
        <v>845.65</v>
      </c>
      <c r="F63" s="1" t="s">
        <v>24</v>
      </c>
      <c r="G63" s="1">
        <v>316.85</v>
      </c>
      <c r="H63" s="1">
        <v>280.62</v>
      </c>
      <c r="I63" s="1" t="s">
        <v>31</v>
      </c>
      <c r="J63" s="1">
        <v>498.71</v>
      </c>
      <c r="K63" s="1">
        <v>504.18</v>
      </c>
      <c r="L63" s="1">
        <v>4614.43</v>
      </c>
      <c r="M63" s="1">
        <v>448.51</v>
      </c>
      <c r="N63" s="1">
        <v>3432.49</v>
      </c>
      <c r="O63" s="3">
        <f t="shared" ref="O63:P63" si="67">sum(D63,G63,J63)</f>
        <v>1521.75</v>
      </c>
      <c r="P63" s="1">
        <f t="shared" si="67"/>
        <v>1630.45</v>
      </c>
      <c r="Q63" s="1"/>
      <c r="R63" s="1"/>
    </row>
    <row r="64">
      <c r="A64" s="2">
        <v>45426.0</v>
      </c>
      <c r="B64" s="1" t="s">
        <v>48</v>
      </c>
      <c r="C64" s="1" t="s">
        <v>23</v>
      </c>
      <c r="D64" s="1">
        <v>177.5</v>
      </c>
      <c r="E64" s="1">
        <v>186.65</v>
      </c>
      <c r="F64" s="1" t="s">
        <v>38</v>
      </c>
      <c r="G64" s="1">
        <v>65.24</v>
      </c>
      <c r="H64" s="1">
        <v>53.38</v>
      </c>
      <c r="I64" s="1" t="s">
        <v>34</v>
      </c>
      <c r="J64" s="1">
        <v>346.93</v>
      </c>
      <c r="K64" s="1">
        <v>382.81</v>
      </c>
      <c r="L64" s="1">
        <v>4780.22</v>
      </c>
      <c r="M64" s="1">
        <v>222.8</v>
      </c>
      <c r="N64" s="1">
        <v>4380.18</v>
      </c>
      <c r="O64" s="3">
        <f t="shared" ref="O64:P64" si="68">sum(D64,G64,J64)</f>
        <v>589.67</v>
      </c>
      <c r="P64" s="1">
        <f t="shared" si="68"/>
        <v>622.84</v>
      </c>
      <c r="Q64" s="1"/>
      <c r="R64" s="1"/>
    </row>
    <row r="65">
      <c r="A65" s="2">
        <v>45428.0</v>
      </c>
      <c r="B65" s="1" t="s">
        <v>48</v>
      </c>
      <c r="C65" s="1" t="s">
        <v>43</v>
      </c>
      <c r="D65" s="1">
        <v>779.72</v>
      </c>
      <c r="E65" s="1">
        <v>836.46</v>
      </c>
      <c r="F65" s="1" t="s">
        <v>40</v>
      </c>
      <c r="G65" s="1">
        <v>44.6</v>
      </c>
      <c r="H65" s="1">
        <v>39.49</v>
      </c>
      <c r="I65" s="1" t="s">
        <v>36</v>
      </c>
      <c r="J65" s="1">
        <v>247.09</v>
      </c>
      <c r="K65" s="1">
        <v>241.77</v>
      </c>
      <c r="L65" s="1">
        <v>2571.03</v>
      </c>
      <c r="M65" s="1">
        <v>1290.44</v>
      </c>
      <c r="N65" s="1">
        <v>2743.75</v>
      </c>
      <c r="O65" s="3">
        <f t="shared" ref="O65:P65" si="69">sum(D65,G65,J65)</f>
        <v>1071.41</v>
      </c>
      <c r="P65" s="1">
        <f t="shared" si="69"/>
        <v>1117.72</v>
      </c>
      <c r="Q65" s="1"/>
      <c r="R65" s="1"/>
    </row>
    <row r="66">
      <c r="A66" s="2">
        <v>45428.0</v>
      </c>
      <c r="B66" s="1" t="s">
        <v>48</v>
      </c>
      <c r="C66" s="1" t="s">
        <v>43</v>
      </c>
      <c r="D66" s="1">
        <v>723.4</v>
      </c>
      <c r="E66" s="1">
        <v>586.71</v>
      </c>
      <c r="F66" s="1" t="s">
        <v>21</v>
      </c>
      <c r="G66" s="1">
        <v>482.7</v>
      </c>
      <c r="H66" s="1">
        <v>456.26</v>
      </c>
      <c r="I66" s="1" t="s">
        <v>22</v>
      </c>
      <c r="J66" s="1">
        <v>135.43</v>
      </c>
      <c r="K66" s="1">
        <v>137.6</v>
      </c>
      <c r="L66" s="1">
        <v>2617.46</v>
      </c>
      <c r="M66" s="1">
        <v>1238.55</v>
      </c>
      <c r="N66" s="1">
        <v>2675.44</v>
      </c>
      <c r="O66" s="3">
        <f t="shared" ref="O66:P66" si="70">sum(D66,G66,J66)</f>
        <v>1341.53</v>
      </c>
      <c r="P66" s="1">
        <f t="shared" si="70"/>
        <v>1180.57</v>
      </c>
      <c r="Q66" s="1"/>
      <c r="R66" s="1"/>
    </row>
    <row r="67">
      <c r="A67" s="2">
        <v>45428.0</v>
      </c>
      <c r="B67" s="1" t="s">
        <v>48</v>
      </c>
      <c r="C67" s="1" t="s">
        <v>39</v>
      </c>
      <c r="D67" s="1">
        <v>930.59</v>
      </c>
      <c r="E67" s="1">
        <v>1063.21</v>
      </c>
      <c r="F67" s="1" t="s">
        <v>21</v>
      </c>
      <c r="G67" s="1">
        <v>126.37</v>
      </c>
      <c r="H67" s="1">
        <v>127.01</v>
      </c>
      <c r="I67" s="1" t="s">
        <v>47</v>
      </c>
      <c r="J67" s="1">
        <v>144.89</v>
      </c>
      <c r="K67" s="1">
        <v>147.1</v>
      </c>
      <c r="L67" s="1">
        <v>3062.51</v>
      </c>
      <c r="M67" s="1">
        <v>1548.79</v>
      </c>
      <c r="N67" s="1">
        <v>3273.98</v>
      </c>
      <c r="O67" s="3">
        <f t="shared" ref="O67:P67" si="71">sum(D67,G67,J67)</f>
        <v>1201.85</v>
      </c>
      <c r="P67" s="1">
        <f t="shared" si="71"/>
        <v>1337.32</v>
      </c>
      <c r="Q67" s="1"/>
      <c r="R67" s="1"/>
    </row>
    <row r="68">
      <c r="A68" s="2">
        <v>45429.0</v>
      </c>
      <c r="B68" s="1" t="s">
        <v>48</v>
      </c>
      <c r="C68" s="1" t="s">
        <v>44</v>
      </c>
      <c r="D68" s="1">
        <v>22.27</v>
      </c>
      <c r="E68" s="1">
        <v>22.82</v>
      </c>
      <c r="F68" s="1" t="s">
        <v>27</v>
      </c>
      <c r="G68" s="1">
        <v>384.89</v>
      </c>
      <c r="H68" s="1">
        <v>323.72</v>
      </c>
      <c r="I68" s="1" t="s">
        <v>22</v>
      </c>
      <c r="J68" s="1">
        <v>37.75</v>
      </c>
      <c r="K68" s="1">
        <v>44.02</v>
      </c>
      <c r="L68" s="1">
        <v>2589.22</v>
      </c>
      <c r="M68" s="1">
        <v>551.61</v>
      </c>
      <c r="N68" s="1">
        <v>2750.27</v>
      </c>
      <c r="O68" s="3">
        <f t="shared" ref="O68:P68" si="72">sum(D68,G68,J68)</f>
        <v>444.91</v>
      </c>
      <c r="P68" s="1">
        <f t="shared" si="72"/>
        <v>390.56</v>
      </c>
      <c r="Q68" s="1"/>
      <c r="R68" s="1"/>
    </row>
    <row r="69">
      <c r="A69" s="2">
        <v>45429.0</v>
      </c>
      <c r="B69" s="1" t="s">
        <v>48</v>
      </c>
      <c r="C69" s="1" t="s">
        <v>26</v>
      </c>
      <c r="D69" s="1">
        <v>572.6</v>
      </c>
      <c r="E69" s="1">
        <v>460.91</v>
      </c>
      <c r="F69" s="1" t="s">
        <v>46</v>
      </c>
      <c r="G69" s="1">
        <v>161.9</v>
      </c>
      <c r="H69" s="1">
        <v>145.79</v>
      </c>
      <c r="I69" s="1" t="s">
        <v>47</v>
      </c>
      <c r="J69" s="1">
        <v>291.89</v>
      </c>
      <c r="K69" s="1">
        <v>316.44</v>
      </c>
      <c r="L69" s="1">
        <v>4627.18</v>
      </c>
      <c r="M69" s="1">
        <v>1079.07</v>
      </c>
      <c r="N69" s="1">
        <v>4783.11</v>
      </c>
      <c r="O69" s="3">
        <f t="shared" ref="O69:P69" si="73">sum(D69,G69,J69)</f>
        <v>1026.39</v>
      </c>
      <c r="P69" s="1">
        <f t="shared" si="73"/>
        <v>923.14</v>
      </c>
      <c r="Q69" s="1"/>
      <c r="R69" s="1"/>
    </row>
    <row r="70">
      <c r="A70" s="2">
        <v>45429.0</v>
      </c>
      <c r="B70" s="1" t="s">
        <v>48</v>
      </c>
      <c r="C70" s="1" t="s">
        <v>29</v>
      </c>
      <c r="D70" s="1">
        <v>624.96</v>
      </c>
      <c r="E70" s="1">
        <v>667.62</v>
      </c>
      <c r="F70" s="1" t="s">
        <v>24</v>
      </c>
      <c r="G70" s="1">
        <v>448.0</v>
      </c>
      <c r="H70" s="1">
        <v>373.07</v>
      </c>
      <c r="I70" s="1" t="s">
        <v>34</v>
      </c>
      <c r="J70" s="1">
        <v>265.07</v>
      </c>
      <c r="K70" s="1">
        <v>224.4</v>
      </c>
      <c r="L70" s="1">
        <v>3778.5</v>
      </c>
      <c r="M70" s="1">
        <v>407.04</v>
      </c>
      <c r="N70" s="1">
        <v>2920.45</v>
      </c>
      <c r="O70" s="3">
        <f t="shared" ref="O70:P70" si="74">sum(D70,G70,J70)</f>
        <v>1338.03</v>
      </c>
      <c r="P70" s="1">
        <f t="shared" si="74"/>
        <v>1265.09</v>
      </c>
      <c r="Q70" s="1"/>
      <c r="R70" s="1"/>
    </row>
    <row r="71">
      <c r="A71" s="2">
        <v>45429.0</v>
      </c>
      <c r="B71" s="1" t="s">
        <v>48</v>
      </c>
      <c r="C71" s="1" t="s">
        <v>43</v>
      </c>
      <c r="D71" s="1">
        <v>60.24</v>
      </c>
      <c r="E71" s="1">
        <v>58.47</v>
      </c>
      <c r="F71" s="1" t="s">
        <v>24</v>
      </c>
      <c r="G71" s="1">
        <v>199.12</v>
      </c>
      <c r="H71" s="1">
        <v>191.25</v>
      </c>
      <c r="I71" s="1" t="s">
        <v>31</v>
      </c>
      <c r="J71" s="1">
        <v>69.43</v>
      </c>
      <c r="K71" s="1">
        <v>73.3</v>
      </c>
      <c r="L71" s="1">
        <v>3067.04</v>
      </c>
      <c r="M71" s="1">
        <v>1837.98</v>
      </c>
      <c r="N71" s="1">
        <v>4582.0</v>
      </c>
      <c r="O71" s="3">
        <f t="shared" ref="O71:P71" si="75">sum(D71,G71,J71)</f>
        <v>328.79</v>
      </c>
      <c r="P71" s="1">
        <f t="shared" si="75"/>
        <v>323.02</v>
      </c>
      <c r="Q71" s="1"/>
      <c r="R71" s="1"/>
    </row>
    <row r="72">
      <c r="A72" s="2">
        <v>45429.0</v>
      </c>
      <c r="B72" s="1" t="s">
        <v>48</v>
      </c>
      <c r="C72" s="1" t="s">
        <v>29</v>
      </c>
      <c r="D72" s="1">
        <v>900.37</v>
      </c>
      <c r="E72" s="1">
        <v>836.18</v>
      </c>
      <c r="F72" s="1" t="s">
        <v>21</v>
      </c>
      <c r="G72" s="1">
        <v>72.85</v>
      </c>
      <c r="H72" s="1">
        <v>61.92</v>
      </c>
      <c r="I72" s="1" t="s">
        <v>36</v>
      </c>
      <c r="J72" s="1">
        <v>131.18</v>
      </c>
      <c r="K72" s="1">
        <v>109.13</v>
      </c>
      <c r="L72" s="1">
        <v>3813.38</v>
      </c>
      <c r="M72" s="1">
        <v>542.28</v>
      </c>
      <c r="N72" s="1">
        <v>3348.43</v>
      </c>
      <c r="O72" s="3">
        <f t="shared" ref="O72:P72" si="76">sum(D72,G72,J72)</f>
        <v>1104.4</v>
      </c>
      <c r="P72" s="1">
        <f t="shared" si="76"/>
        <v>1007.23</v>
      </c>
      <c r="Q72" s="1"/>
      <c r="R72" s="1"/>
    </row>
    <row r="73">
      <c r="A73" s="2">
        <v>45430.0</v>
      </c>
      <c r="B73" s="1" t="s">
        <v>48</v>
      </c>
      <c r="C73" s="1" t="s">
        <v>17</v>
      </c>
      <c r="D73" s="1">
        <v>797.01</v>
      </c>
      <c r="E73" s="1">
        <v>692.5</v>
      </c>
      <c r="F73" s="1" t="s">
        <v>33</v>
      </c>
      <c r="G73" s="1">
        <v>51.41</v>
      </c>
      <c r="H73" s="1">
        <v>42.47</v>
      </c>
      <c r="I73" s="1" t="s">
        <v>34</v>
      </c>
      <c r="J73" s="1">
        <v>490.9</v>
      </c>
      <c r="K73" s="1">
        <v>420.02</v>
      </c>
      <c r="L73" s="1">
        <v>3342.43</v>
      </c>
      <c r="M73" s="1">
        <v>1718.99</v>
      </c>
      <c r="N73" s="1">
        <v>3906.43</v>
      </c>
      <c r="O73" s="3">
        <f t="shared" ref="O73:P73" si="77">sum(D73,G73,J73)</f>
        <v>1339.32</v>
      </c>
      <c r="P73" s="1">
        <f t="shared" si="77"/>
        <v>1154.99</v>
      </c>
      <c r="Q73" s="1"/>
      <c r="R73" s="1"/>
    </row>
    <row r="74">
      <c r="A74" s="2">
        <v>45430.0</v>
      </c>
      <c r="B74" s="1" t="s">
        <v>48</v>
      </c>
      <c r="C74" s="1" t="s">
        <v>44</v>
      </c>
      <c r="D74" s="1">
        <v>89.92</v>
      </c>
      <c r="E74" s="1">
        <v>82.34</v>
      </c>
      <c r="F74" s="1" t="s">
        <v>38</v>
      </c>
      <c r="G74" s="1">
        <v>298.48</v>
      </c>
      <c r="H74" s="1">
        <v>342.21</v>
      </c>
      <c r="I74" s="1" t="s">
        <v>25</v>
      </c>
      <c r="J74" s="1">
        <v>188.34</v>
      </c>
      <c r="K74" s="1">
        <v>198.87</v>
      </c>
      <c r="L74" s="1">
        <v>2021.02</v>
      </c>
      <c r="M74" s="1">
        <v>265.47</v>
      </c>
      <c r="N74" s="1">
        <v>1663.07</v>
      </c>
      <c r="O74" s="3">
        <f t="shared" ref="O74:P74" si="78">sum(D74,G74,J74)</f>
        <v>576.74</v>
      </c>
      <c r="P74" s="1">
        <f t="shared" si="78"/>
        <v>623.42</v>
      </c>
      <c r="Q74" s="1"/>
      <c r="R74" s="1"/>
    </row>
    <row r="75">
      <c r="A75" s="2">
        <v>45430.0</v>
      </c>
      <c r="B75" s="1" t="s">
        <v>48</v>
      </c>
      <c r="C75" s="1" t="s">
        <v>39</v>
      </c>
      <c r="D75" s="1">
        <v>431.54</v>
      </c>
      <c r="E75" s="1">
        <v>376.7</v>
      </c>
      <c r="F75" s="1" t="s">
        <v>24</v>
      </c>
      <c r="G75" s="1">
        <v>382.13</v>
      </c>
      <c r="H75" s="1">
        <v>375.48</v>
      </c>
      <c r="I75" s="1" t="s">
        <v>25</v>
      </c>
      <c r="J75" s="1">
        <v>203.19</v>
      </c>
      <c r="K75" s="1">
        <v>182.47</v>
      </c>
      <c r="L75" s="1">
        <v>3408.79</v>
      </c>
      <c r="M75" s="1">
        <v>101.5</v>
      </c>
      <c r="N75" s="1">
        <v>2575.64</v>
      </c>
      <c r="O75" s="3">
        <f t="shared" ref="O75:P75" si="79">sum(D75,G75,J75)</f>
        <v>1016.86</v>
      </c>
      <c r="P75" s="1">
        <f t="shared" si="79"/>
        <v>934.65</v>
      </c>
      <c r="Q75" s="1"/>
      <c r="R75" s="1"/>
    </row>
    <row r="76">
      <c r="A76" s="2">
        <v>45431.0</v>
      </c>
      <c r="B76" s="1" t="s">
        <v>48</v>
      </c>
      <c r="C76" s="1" t="s">
        <v>20</v>
      </c>
      <c r="D76" s="1">
        <v>613.4</v>
      </c>
      <c r="E76" s="1">
        <v>721.75</v>
      </c>
      <c r="F76" s="1" t="s">
        <v>24</v>
      </c>
      <c r="G76" s="1">
        <v>47.09</v>
      </c>
      <c r="H76" s="1">
        <v>55.62</v>
      </c>
      <c r="I76" s="1" t="s">
        <v>47</v>
      </c>
      <c r="J76" s="1">
        <v>347.11</v>
      </c>
      <c r="K76" s="1">
        <v>374.43</v>
      </c>
      <c r="L76" s="1">
        <v>2941.87</v>
      </c>
      <c r="M76" s="1">
        <v>1287.09</v>
      </c>
      <c r="N76" s="1">
        <v>3077.16</v>
      </c>
      <c r="O76" s="3">
        <f t="shared" ref="O76:P76" si="80">sum(D76,G76,J76)</f>
        <v>1007.6</v>
      </c>
      <c r="P76" s="1">
        <f t="shared" si="80"/>
        <v>1151.8</v>
      </c>
      <c r="Q76" s="1"/>
      <c r="R76" s="1"/>
    </row>
    <row r="77">
      <c r="A77" s="2">
        <v>45431.0</v>
      </c>
      <c r="B77" s="1" t="s">
        <v>48</v>
      </c>
      <c r="C77" s="1" t="s">
        <v>43</v>
      </c>
      <c r="D77" s="1">
        <v>181.78</v>
      </c>
      <c r="E77" s="1">
        <v>205.34</v>
      </c>
      <c r="F77" s="1" t="s">
        <v>21</v>
      </c>
      <c r="G77" s="1">
        <v>74.01</v>
      </c>
      <c r="H77" s="1">
        <v>88.11</v>
      </c>
      <c r="I77" s="1" t="s">
        <v>31</v>
      </c>
      <c r="J77" s="1">
        <v>202.81</v>
      </c>
      <c r="K77" s="1">
        <v>221.49</v>
      </c>
      <c r="L77" s="1">
        <v>2291.27</v>
      </c>
      <c r="M77" s="1">
        <v>1285.92</v>
      </c>
      <c r="N77" s="1">
        <v>3062.25</v>
      </c>
      <c r="O77" s="3">
        <f t="shared" ref="O77:P77" si="81">sum(D77,G77,J77)</f>
        <v>458.6</v>
      </c>
      <c r="P77" s="1">
        <f t="shared" si="81"/>
        <v>514.94</v>
      </c>
      <c r="Q77" s="1"/>
      <c r="R77" s="1"/>
    </row>
    <row r="78">
      <c r="A78" s="2">
        <v>45431.0</v>
      </c>
      <c r="B78" s="1" t="s">
        <v>48</v>
      </c>
      <c r="C78" s="1" t="s">
        <v>20</v>
      </c>
      <c r="D78" s="1">
        <v>452.36</v>
      </c>
      <c r="E78" s="1">
        <v>434.98</v>
      </c>
      <c r="F78" s="1" t="s">
        <v>38</v>
      </c>
      <c r="G78" s="1">
        <v>456.6</v>
      </c>
      <c r="H78" s="1">
        <v>489.44</v>
      </c>
      <c r="I78" s="1" t="s">
        <v>34</v>
      </c>
      <c r="J78" s="1">
        <v>390.1</v>
      </c>
      <c r="K78" s="1">
        <v>366.18</v>
      </c>
      <c r="L78" s="1">
        <v>4067.53</v>
      </c>
      <c r="M78" s="1">
        <v>711.13</v>
      </c>
      <c r="N78" s="1">
        <v>3488.06</v>
      </c>
      <c r="O78" s="3">
        <f t="shared" ref="O78:P78" si="82">sum(D78,G78,J78)</f>
        <v>1299.06</v>
      </c>
      <c r="P78" s="1">
        <f t="shared" si="82"/>
        <v>1290.6</v>
      </c>
      <c r="Q78" s="1"/>
      <c r="R78" s="1"/>
    </row>
    <row r="79">
      <c r="A79" s="2">
        <v>45431.0</v>
      </c>
      <c r="B79" s="1" t="s">
        <v>48</v>
      </c>
      <c r="C79" s="1" t="s">
        <v>43</v>
      </c>
      <c r="D79" s="1">
        <v>528.91</v>
      </c>
      <c r="E79" s="1">
        <v>432.94</v>
      </c>
      <c r="F79" s="1" t="s">
        <v>21</v>
      </c>
      <c r="G79" s="1">
        <v>380.49</v>
      </c>
      <c r="H79" s="1">
        <v>310.23</v>
      </c>
      <c r="I79" s="1" t="s">
        <v>31</v>
      </c>
      <c r="J79" s="1">
        <v>64.58</v>
      </c>
      <c r="K79" s="1">
        <v>70.51</v>
      </c>
      <c r="L79" s="1">
        <v>2606.17</v>
      </c>
      <c r="M79" s="1">
        <v>733.83</v>
      </c>
      <c r="N79" s="1">
        <v>2526.32</v>
      </c>
      <c r="O79" s="3">
        <f t="shared" ref="O79:P79" si="83">sum(D79,G79,J79)</f>
        <v>973.98</v>
      </c>
      <c r="P79" s="1">
        <f t="shared" si="83"/>
        <v>813.68</v>
      </c>
      <c r="Q79" s="1"/>
      <c r="R79" s="1"/>
    </row>
    <row r="80">
      <c r="A80" s="2">
        <v>45432.0</v>
      </c>
      <c r="B80" s="1" t="s">
        <v>48</v>
      </c>
      <c r="C80" s="1" t="s">
        <v>41</v>
      </c>
      <c r="D80" s="1">
        <v>370.07</v>
      </c>
      <c r="E80" s="1">
        <v>302.63</v>
      </c>
      <c r="F80" s="1" t="s">
        <v>30</v>
      </c>
      <c r="G80" s="1">
        <v>499.73</v>
      </c>
      <c r="H80" s="1">
        <v>488.55</v>
      </c>
      <c r="I80" s="1" t="s">
        <v>47</v>
      </c>
      <c r="J80" s="1">
        <v>297.9</v>
      </c>
      <c r="K80" s="1">
        <v>345.59</v>
      </c>
      <c r="L80" s="1">
        <v>3821.07</v>
      </c>
      <c r="M80" s="1">
        <v>1274.54</v>
      </c>
      <c r="N80" s="1">
        <v>3958.84</v>
      </c>
      <c r="O80" s="3">
        <f t="shared" ref="O80:P80" si="84">sum(D80,G80,J80)</f>
        <v>1167.7</v>
      </c>
      <c r="P80" s="1">
        <f t="shared" si="84"/>
        <v>1136.77</v>
      </c>
      <c r="Q80" s="1"/>
      <c r="R80" s="1"/>
    </row>
    <row r="81">
      <c r="A81" s="2">
        <v>45432.0</v>
      </c>
      <c r="B81" s="1" t="s">
        <v>48</v>
      </c>
      <c r="C81" s="1" t="s">
        <v>29</v>
      </c>
      <c r="D81" s="1">
        <v>832.79</v>
      </c>
      <c r="E81" s="1">
        <v>835.23</v>
      </c>
      <c r="F81" s="1" t="s">
        <v>30</v>
      </c>
      <c r="G81" s="1">
        <v>120.2</v>
      </c>
      <c r="H81" s="1">
        <v>102.86</v>
      </c>
      <c r="I81" s="1" t="s">
        <v>31</v>
      </c>
      <c r="J81" s="1">
        <v>478.11</v>
      </c>
      <c r="K81" s="1">
        <v>439.9</v>
      </c>
      <c r="L81" s="1">
        <v>2340.83</v>
      </c>
      <c r="M81" s="1">
        <v>297.25</v>
      </c>
      <c r="N81" s="1">
        <v>1260.09</v>
      </c>
      <c r="O81" s="3">
        <f t="shared" ref="O81:P81" si="85">sum(D81,G81,J81)</f>
        <v>1431.1</v>
      </c>
      <c r="P81" s="1">
        <f t="shared" si="85"/>
        <v>1377.99</v>
      </c>
      <c r="Q81" s="1"/>
      <c r="R81" s="1"/>
    </row>
    <row r="82">
      <c r="A82" s="2">
        <v>45432.0</v>
      </c>
      <c r="B82" s="1" t="s">
        <v>48</v>
      </c>
      <c r="C82" s="1" t="s">
        <v>37</v>
      </c>
      <c r="D82" s="1">
        <v>810.23</v>
      </c>
      <c r="E82" s="1">
        <v>962.39</v>
      </c>
      <c r="F82" s="1" t="s">
        <v>24</v>
      </c>
      <c r="G82" s="1">
        <v>65.07</v>
      </c>
      <c r="H82" s="1">
        <v>62.01</v>
      </c>
      <c r="I82" s="1" t="s">
        <v>36</v>
      </c>
      <c r="J82" s="1">
        <v>416.01</v>
      </c>
      <c r="K82" s="1">
        <v>348.36</v>
      </c>
      <c r="L82" s="1">
        <v>4522.54</v>
      </c>
      <c r="M82" s="1">
        <v>363.98</v>
      </c>
      <c r="N82" s="1">
        <v>3513.76</v>
      </c>
      <c r="O82" s="3">
        <f t="shared" ref="O82:P82" si="86">sum(D82,G82,J82)</f>
        <v>1291.31</v>
      </c>
      <c r="P82" s="1">
        <f t="shared" si="86"/>
        <v>1372.76</v>
      </c>
      <c r="Q82" s="1"/>
      <c r="R82" s="1"/>
    </row>
    <row r="83">
      <c r="A83" s="2">
        <v>45432.0</v>
      </c>
      <c r="B83" s="1" t="s">
        <v>48</v>
      </c>
      <c r="C83" s="1" t="s">
        <v>39</v>
      </c>
      <c r="D83" s="1">
        <v>634.22</v>
      </c>
      <c r="E83" s="1">
        <v>757.43</v>
      </c>
      <c r="F83" s="1" t="s">
        <v>30</v>
      </c>
      <c r="G83" s="1">
        <v>46.18</v>
      </c>
      <c r="H83" s="1">
        <v>41.23</v>
      </c>
      <c r="I83" s="1" t="s">
        <v>34</v>
      </c>
      <c r="J83" s="1">
        <v>134.13</v>
      </c>
      <c r="K83" s="1">
        <v>147.76</v>
      </c>
      <c r="L83" s="1">
        <v>3534.11</v>
      </c>
      <c r="M83" s="1">
        <v>1767.27</v>
      </c>
      <c r="N83" s="1">
        <v>4354.96</v>
      </c>
      <c r="O83" s="3">
        <f t="shared" ref="O83:P83" si="87">sum(D83,G83,J83)</f>
        <v>814.53</v>
      </c>
      <c r="P83" s="1">
        <f t="shared" si="87"/>
        <v>946.42</v>
      </c>
      <c r="Q83" s="1"/>
      <c r="R83" s="1"/>
    </row>
    <row r="84">
      <c r="A84" s="2">
        <v>45433.0</v>
      </c>
      <c r="B84" s="1" t="s">
        <v>48</v>
      </c>
      <c r="C84" s="1" t="s">
        <v>37</v>
      </c>
      <c r="D84" s="1">
        <v>738.71</v>
      </c>
      <c r="E84" s="1">
        <v>849.43</v>
      </c>
      <c r="F84" s="1" t="s">
        <v>30</v>
      </c>
      <c r="G84" s="1">
        <v>496.55</v>
      </c>
      <c r="H84" s="1">
        <v>563.21</v>
      </c>
      <c r="I84" s="1" t="s">
        <v>22</v>
      </c>
      <c r="J84" s="1">
        <v>208.69</v>
      </c>
      <c r="K84" s="1">
        <v>213.96</v>
      </c>
      <c r="L84" s="1">
        <v>3584.78</v>
      </c>
      <c r="M84" s="1">
        <v>1910.62</v>
      </c>
      <c r="N84" s="1">
        <v>3868.8</v>
      </c>
      <c r="O84" s="3">
        <f t="shared" ref="O84:P84" si="88">sum(D84,G84,J84)</f>
        <v>1443.95</v>
      </c>
      <c r="P84" s="1">
        <f t="shared" si="88"/>
        <v>1626.6</v>
      </c>
      <c r="Q84" s="1"/>
      <c r="R84" s="1"/>
    </row>
    <row r="85">
      <c r="A85" s="2">
        <v>45434.0</v>
      </c>
      <c r="B85" s="1" t="s">
        <v>48</v>
      </c>
      <c r="C85" s="1" t="s">
        <v>39</v>
      </c>
      <c r="D85" s="1">
        <v>486.99</v>
      </c>
      <c r="E85" s="1">
        <v>449.65</v>
      </c>
      <c r="F85" s="1" t="s">
        <v>27</v>
      </c>
      <c r="G85" s="1">
        <v>281.4</v>
      </c>
      <c r="H85" s="1">
        <v>300.54</v>
      </c>
      <c r="I85" s="1" t="s">
        <v>31</v>
      </c>
      <c r="J85" s="1">
        <v>287.75</v>
      </c>
      <c r="K85" s="1">
        <v>232.95</v>
      </c>
      <c r="L85" s="1">
        <v>2800.58</v>
      </c>
      <c r="M85" s="1">
        <v>1350.7</v>
      </c>
      <c r="N85" s="1">
        <v>3168.14</v>
      </c>
      <c r="O85" s="3">
        <f t="shared" ref="O85:P85" si="89">sum(D85,G85,J85)</f>
        <v>1056.14</v>
      </c>
      <c r="P85" s="1">
        <f t="shared" si="89"/>
        <v>983.14</v>
      </c>
      <c r="Q85" s="1"/>
      <c r="R85" s="1"/>
    </row>
    <row r="86">
      <c r="A86" s="2">
        <v>45434.0</v>
      </c>
      <c r="B86" s="1" t="s">
        <v>48</v>
      </c>
      <c r="C86" s="1" t="s">
        <v>37</v>
      </c>
      <c r="D86" s="1">
        <v>596.29</v>
      </c>
      <c r="E86" s="1">
        <v>698.78</v>
      </c>
      <c r="F86" s="1" t="s">
        <v>30</v>
      </c>
      <c r="G86" s="1">
        <v>155.08</v>
      </c>
      <c r="H86" s="1">
        <v>155.14</v>
      </c>
      <c r="I86" s="1" t="s">
        <v>28</v>
      </c>
      <c r="J86" s="1">
        <v>100.77</v>
      </c>
      <c r="K86" s="1">
        <v>101.68</v>
      </c>
      <c r="L86" s="1">
        <v>4986.93</v>
      </c>
      <c r="M86" s="1">
        <v>1418.67</v>
      </c>
      <c r="N86" s="1">
        <v>5450.0</v>
      </c>
      <c r="O86" s="3">
        <f t="shared" ref="O86:P86" si="90">sum(D86,G86,J86)</f>
        <v>852.14</v>
      </c>
      <c r="P86" s="1">
        <f t="shared" si="90"/>
        <v>955.6</v>
      </c>
      <c r="Q86" s="1"/>
      <c r="R86" s="1"/>
    </row>
    <row r="87">
      <c r="A87" s="2">
        <v>45434.0</v>
      </c>
      <c r="B87" s="1" t="s">
        <v>48</v>
      </c>
      <c r="C87" s="1" t="s">
        <v>20</v>
      </c>
      <c r="D87" s="1">
        <v>927.36</v>
      </c>
      <c r="E87" s="1">
        <v>1037.03</v>
      </c>
      <c r="F87" s="1" t="s">
        <v>38</v>
      </c>
      <c r="G87" s="1">
        <v>196.92</v>
      </c>
      <c r="H87" s="1">
        <v>204.15</v>
      </c>
      <c r="I87" s="1" t="s">
        <v>31</v>
      </c>
      <c r="J87" s="1">
        <v>184.13</v>
      </c>
      <c r="K87" s="1">
        <v>205.58</v>
      </c>
      <c r="L87" s="1">
        <v>4906.78</v>
      </c>
      <c r="M87" s="1">
        <v>1496.97</v>
      </c>
      <c r="N87" s="1">
        <v>4956.99</v>
      </c>
      <c r="O87" s="3">
        <f t="shared" ref="O87:P87" si="91">sum(D87,G87,J87)</f>
        <v>1308.41</v>
      </c>
      <c r="P87" s="1">
        <f t="shared" si="91"/>
        <v>1446.76</v>
      </c>
      <c r="Q87" s="1"/>
      <c r="R87" s="1"/>
    </row>
    <row r="88">
      <c r="A88" s="2">
        <v>45434.0</v>
      </c>
      <c r="B88" s="1" t="s">
        <v>48</v>
      </c>
      <c r="C88" s="1" t="s">
        <v>44</v>
      </c>
      <c r="D88" s="1">
        <v>719.18</v>
      </c>
      <c r="E88" s="1">
        <v>740.22</v>
      </c>
      <c r="F88" s="1" t="s">
        <v>46</v>
      </c>
      <c r="G88" s="1">
        <v>62.88</v>
      </c>
      <c r="H88" s="1">
        <v>72.03</v>
      </c>
      <c r="I88" s="1" t="s">
        <v>19</v>
      </c>
      <c r="J88" s="1">
        <v>73.48</v>
      </c>
      <c r="K88" s="1">
        <v>87.64</v>
      </c>
      <c r="L88" s="1">
        <v>4462.18</v>
      </c>
      <c r="M88" s="1">
        <v>1859.85</v>
      </c>
      <c r="N88" s="1">
        <v>5422.14</v>
      </c>
      <c r="O88" s="3">
        <f t="shared" ref="O88:P88" si="92">sum(D88,G88,J88)</f>
        <v>855.54</v>
      </c>
      <c r="P88" s="1">
        <f t="shared" si="92"/>
        <v>899.89</v>
      </c>
      <c r="Q88" s="1"/>
      <c r="R88" s="1"/>
    </row>
    <row r="89">
      <c r="A89" s="2">
        <v>45435.0</v>
      </c>
      <c r="B89" s="1" t="s">
        <v>48</v>
      </c>
      <c r="C89" s="1" t="s">
        <v>39</v>
      </c>
      <c r="D89" s="1">
        <v>91.19</v>
      </c>
      <c r="E89" s="1">
        <v>82.33</v>
      </c>
      <c r="F89" s="1" t="s">
        <v>18</v>
      </c>
      <c r="G89" s="1">
        <v>54.25</v>
      </c>
      <c r="H89" s="1">
        <v>55.61</v>
      </c>
      <c r="I89" s="1" t="s">
        <v>28</v>
      </c>
      <c r="J89" s="1">
        <v>416.86</v>
      </c>
      <c r="K89" s="1">
        <v>389.38</v>
      </c>
      <c r="L89" s="1">
        <v>2225.99</v>
      </c>
      <c r="M89" s="1">
        <v>1163.48</v>
      </c>
      <c r="N89" s="1">
        <v>2862.15</v>
      </c>
      <c r="O89" s="3">
        <f t="shared" ref="O89:P89" si="93">sum(D89,G89,J89)</f>
        <v>562.3</v>
      </c>
      <c r="P89" s="1">
        <f t="shared" si="93"/>
        <v>527.32</v>
      </c>
      <c r="Q89" s="1"/>
      <c r="R89" s="1"/>
    </row>
    <row r="90">
      <c r="A90" s="2">
        <v>45435.0</v>
      </c>
      <c r="B90" s="1" t="s">
        <v>48</v>
      </c>
      <c r="C90" s="1" t="s">
        <v>39</v>
      </c>
      <c r="D90" s="1">
        <v>391.79</v>
      </c>
      <c r="E90" s="1">
        <v>396.19</v>
      </c>
      <c r="F90" s="1" t="s">
        <v>42</v>
      </c>
      <c r="G90" s="1">
        <v>73.73</v>
      </c>
      <c r="H90" s="1">
        <v>83.94</v>
      </c>
      <c r="I90" s="1" t="s">
        <v>22</v>
      </c>
      <c r="J90" s="1">
        <v>39.52</v>
      </c>
      <c r="K90" s="1">
        <v>43.03</v>
      </c>
      <c r="L90" s="1">
        <v>4621.03</v>
      </c>
      <c r="M90" s="1">
        <v>1270.79</v>
      </c>
      <c r="N90" s="1">
        <v>5368.66</v>
      </c>
      <c r="O90" s="3">
        <f t="shared" ref="O90:P90" si="94">sum(D90,G90,J90)</f>
        <v>505.04</v>
      </c>
      <c r="P90" s="1">
        <f t="shared" si="94"/>
        <v>523.16</v>
      </c>
      <c r="Q90" s="1"/>
      <c r="R90" s="1"/>
    </row>
    <row r="91">
      <c r="A91" s="2">
        <v>45436.0</v>
      </c>
      <c r="B91" s="1" t="s">
        <v>48</v>
      </c>
      <c r="C91" s="1" t="s">
        <v>23</v>
      </c>
      <c r="D91" s="1">
        <v>426.32</v>
      </c>
      <c r="E91" s="1">
        <v>407.77</v>
      </c>
      <c r="F91" s="1" t="s">
        <v>46</v>
      </c>
      <c r="G91" s="1">
        <v>120.85</v>
      </c>
      <c r="H91" s="1">
        <v>140.23</v>
      </c>
      <c r="I91" s="1" t="s">
        <v>47</v>
      </c>
      <c r="J91" s="1">
        <v>102.93</v>
      </c>
      <c r="K91" s="1">
        <v>82.66</v>
      </c>
      <c r="L91" s="1">
        <v>3864.05</v>
      </c>
      <c r="M91" s="1">
        <v>1336.56</v>
      </c>
      <c r="N91" s="1">
        <v>4569.95</v>
      </c>
      <c r="O91" s="3">
        <f t="shared" ref="O91:P91" si="95">sum(D91,G91,J91)</f>
        <v>650.1</v>
      </c>
      <c r="P91" s="1">
        <f t="shared" si="95"/>
        <v>630.66</v>
      </c>
      <c r="Q91" s="1"/>
      <c r="R91" s="1"/>
    </row>
    <row r="92">
      <c r="A92" s="2">
        <v>45437.0</v>
      </c>
      <c r="B92" s="1" t="s">
        <v>48</v>
      </c>
      <c r="C92" s="1" t="s">
        <v>29</v>
      </c>
      <c r="D92" s="1">
        <v>187.63</v>
      </c>
      <c r="E92" s="1">
        <v>221.17</v>
      </c>
      <c r="F92" s="1" t="s">
        <v>24</v>
      </c>
      <c r="G92" s="1">
        <v>442.12</v>
      </c>
      <c r="H92" s="1">
        <v>356.38</v>
      </c>
      <c r="I92" s="1" t="s">
        <v>25</v>
      </c>
      <c r="J92" s="1">
        <v>306.34</v>
      </c>
      <c r="K92" s="1">
        <v>340.54</v>
      </c>
      <c r="L92" s="1">
        <v>4968.12</v>
      </c>
      <c r="M92" s="1">
        <v>1146.92</v>
      </c>
      <c r="N92" s="1">
        <v>5196.95</v>
      </c>
      <c r="O92" s="3">
        <f t="shared" ref="O92:P92" si="96">sum(D92,G92,J92)</f>
        <v>936.09</v>
      </c>
      <c r="P92" s="1">
        <f t="shared" si="96"/>
        <v>918.09</v>
      </c>
      <c r="Q92" s="1"/>
      <c r="R92" s="1"/>
    </row>
    <row r="93">
      <c r="A93" s="2">
        <v>45437.0</v>
      </c>
      <c r="B93" s="1" t="s">
        <v>48</v>
      </c>
      <c r="C93" s="1" t="s">
        <v>26</v>
      </c>
      <c r="D93" s="1">
        <v>261.51</v>
      </c>
      <c r="E93" s="1">
        <v>294.02</v>
      </c>
      <c r="F93" s="1" t="s">
        <v>18</v>
      </c>
      <c r="G93" s="1">
        <v>113.04</v>
      </c>
      <c r="H93" s="1">
        <v>92.47</v>
      </c>
      <c r="I93" s="1" t="s">
        <v>31</v>
      </c>
      <c r="J93" s="1">
        <v>140.51</v>
      </c>
      <c r="K93" s="1">
        <v>158.08</v>
      </c>
      <c r="L93" s="1">
        <v>2563.64</v>
      </c>
      <c r="M93" s="1">
        <v>1141.91</v>
      </c>
      <c r="N93" s="1">
        <v>3160.98</v>
      </c>
      <c r="O93" s="3">
        <f t="shared" ref="O93:P93" si="97">sum(D93,G93,J93)</f>
        <v>515.06</v>
      </c>
      <c r="P93" s="1">
        <f t="shared" si="97"/>
        <v>544.57</v>
      </c>
      <c r="Q93" s="1"/>
      <c r="R93" s="1"/>
    </row>
    <row r="94">
      <c r="A94" s="2">
        <v>45437.0</v>
      </c>
      <c r="B94" s="1" t="s">
        <v>48</v>
      </c>
      <c r="C94" s="1" t="s">
        <v>29</v>
      </c>
      <c r="D94" s="1">
        <v>243.78</v>
      </c>
      <c r="E94" s="1">
        <v>282.64</v>
      </c>
      <c r="F94" s="1" t="s">
        <v>33</v>
      </c>
      <c r="G94" s="1">
        <v>106.57</v>
      </c>
      <c r="H94" s="1">
        <v>87.49</v>
      </c>
      <c r="I94" s="1" t="s">
        <v>47</v>
      </c>
      <c r="J94" s="1">
        <v>411.67</v>
      </c>
      <c r="K94" s="1">
        <v>380.55</v>
      </c>
      <c r="L94" s="1">
        <v>3018.01</v>
      </c>
      <c r="M94" s="1">
        <v>365.76</v>
      </c>
      <c r="N94" s="1">
        <v>2633.09</v>
      </c>
      <c r="O94" s="3">
        <f t="shared" ref="O94:P94" si="98">sum(D94,G94,J94)</f>
        <v>762.02</v>
      </c>
      <c r="P94" s="1">
        <f t="shared" si="98"/>
        <v>750.68</v>
      </c>
      <c r="Q94" s="1"/>
      <c r="R94" s="1"/>
    </row>
    <row r="95">
      <c r="A95" s="2">
        <v>45438.0</v>
      </c>
      <c r="B95" s="1" t="s">
        <v>48</v>
      </c>
      <c r="C95" s="1" t="s">
        <v>43</v>
      </c>
      <c r="D95" s="1">
        <v>213.91</v>
      </c>
      <c r="E95" s="1">
        <v>182.55</v>
      </c>
      <c r="F95" s="1" t="s">
        <v>30</v>
      </c>
      <c r="G95" s="1">
        <v>291.32</v>
      </c>
      <c r="H95" s="1">
        <v>295.72</v>
      </c>
      <c r="I95" s="1" t="s">
        <v>19</v>
      </c>
      <c r="J95" s="1">
        <v>36.89</v>
      </c>
      <c r="K95" s="1">
        <v>40.65</v>
      </c>
      <c r="L95" s="1">
        <v>4082.46</v>
      </c>
      <c r="M95" s="1">
        <v>1134.92</v>
      </c>
      <c r="N95" s="1">
        <v>4698.46</v>
      </c>
      <c r="O95" s="3">
        <f t="shared" ref="O95:P95" si="99">sum(D95,G95,J95)</f>
        <v>542.12</v>
      </c>
      <c r="P95" s="1">
        <f t="shared" si="99"/>
        <v>518.92</v>
      </c>
      <c r="Q95" s="1"/>
      <c r="R95" s="1"/>
    </row>
    <row r="96">
      <c r="A96" s="2">
        <v>45438.0</v>
      </c>
      <c r="B96" s="1" t="s">
        <v>48</v>
      </c>
      <c r="C96" s="1" t="s">
        <v>41</v>
      </c>
      <c r="D96" s="1">
        <v>677.5</v>
      </c>
      <c r="E96" s="1">
        <v>640.99</v>
      </c>
      <c r="F96" s="1" t="s">
        <v>46</v>
      </c>
      <c r="G96" s="1">
        <v>282.95</v>
      </c>
      <c r="H96" s="1">
        <v>271.49</v>
      </c>
      <c r="I96" s="1" t="s">
        <v>31</v>
      </c>
      <c r="J96" s="1">
        <v>246.37</v>
      </c>
      <c r="K96" s="1">
        <v>276.3</v>
      </c>
      <c r="L96" s="1">
        <v>3035.22</v>
      </c>
      <c r="M96" s="1">
        <v>517.12</v>
      </c>
      <c r="N96" s="1">
        <v>2363.56</v>
      </c>
      <c r="O96" s="3">
        <f t="shared" ref="O96:P96" si="100">sum(D96,G96,J96)</f>
        <v>1206.82</v>
      </c>
      <c r="P96" s="1">
        <f t="shared" si="100"/>
        <v>1188.78</v>
      </c>
      <c r="Q96" s="1"/>
      <c r="R96" s="1"/>
    </row>
    <row r="97">
      <c r="A97" s="2">
        <v>45439.0</v>
      </c>
      <c r="B97" s="1" t="s">
        <v>48</v>
      </c>
      <c r="C97" s="1" t="s">
        <v>44</v>
      </c>
      <c r="D97" s="1">
        <v>107.58</v>
      </c>
      <c r="E97" s="1">
        <v>93.14</v>
      </c>
      <c r="F97" s="1" t="s">
        <v>46</v>
      </c>
      <c r="G97" s="1">
        <v>231.79</v>
      </c>
      <c r="H97" s="1">
        <v>243.32</v>
      </c>
      <c r="I97" s="1" t="s">
        <v>25</v>
      </c>
      <c r="J97" s="1">
        <v>233.55</v>
      </c>
      <c r="K97" s="1">
        <v>219.94</v>
      </c>
      <c r="L97" s="1">
        <v>3719.1</v>
      </c>
      <c r="M97" s="1">
        <v>151.73</v>
      </c>
      <c r="N97" s="1">
        <v>3314.43</v>
      </c>
      <c r="O97" s="3">
        <f t="shared" ref="O97:P97" si="101">sum(D97,G97,J97)</f>
        <v>572.92</v>
      </c>
      <c r="P97" s="1">
        <f t="shared" si="101"/>
        <v>556.4</v>
      </c>
      <c r="Q97" s="1"/>
      <c r="R97" s="1"/>
    </row>
    <row r="98">
      <c r="A98" s="2">
        <v>45439.0</v>
      </c>
      <c r="B98" s="1" t="s">
        <v>48</v>
      </c>
      <c r="C98" s="1" t="s">
        <v>37</v>
      </c>
      <c r="D98" s="1">
        <v>264.6</v>
      </c>
      <c r="E98" s="1">
        <v>220.63</v>
      </c>
      <c r="F98" s="1" t="s">
        <v>46</v>
      </c>
      <c r="G98" s="1">
        <v>274.57</v>
      </c>
      <c r="H98" s="1">
        <v>267.46</v>
      </c>
      <c r="I98" s="1" t="s">
        <v>22</v>
      </c>
      <c r="J98" s="1">
        <v>44.4</v>
      </c>
      <c r="K98" s="1">
        <v>49.87</v>
      </c>
      <c r="L98" s="1">
        <v>3555.79</v>
      </c>
      <c r="M98" s="1">
        <v>1137.14</v>
      </c>
      <c r="N98" s="1">
        <v>4154.97</v>
      </c>
      <c r="O98" s="3">
        <f t="shared" ref="O98:P98" si="102">sum(D98,G98,J98)</f>
        <v>583.57</v>
      </c>
      <c r="P98" s="1">
        <f t="shared" si="102"/>
        <v>537.96</v>
      </c>
      <c r="Q98" s="1"/>
      <c r="R98" s="1"/>
    </row>
    <row r="99">
      <c r="A99" s="2">
        <v>45439.0</v>
      </c>
      <c r="B99" s="1" t="s">
        <v>48</v>
      </c>
      <c r="C99" s="1" t="s">
        <v>45</v>
      </c>
      <c r="D99" s="1">
        <v>220.78</v>
      </c>
      <c r="E99" s="1">
        <v>228.47</v>
      </c>
      <c r="F99" s="1" t="s">
        <v>38</v>
      </c>
      <c r="G99" s="1">
        <v>476.58</v>
      </c>
      <c r="H99" s="1">
        <v>435.76</v>
      </c>
      <c r="I99" s="1" t="s">
        <v>22</v>
      </c>
      <c r="J99" s="1">
        <v>371.28</v>
      </c>
      <c r="K99" s="1">
        <v>404.82</v>
      </c>
      <c r="L99" s="1">
        <v>2579.23</v>
      </c>
      <c r="M99" s="1">
        <v>123.42</v>
      </c>
      <c r="N99" s="1">
        <v>1633.6</v>
      </c>
      <c r="O99" s="3">
        <f t="shared" ref="O99:P99" si="103">sum(D99,G99,J99)</f>
        <v>1068.64</v>
      </c>
      <c r="P99" s="1">
        <f t="shared" si="103"/>
        <v>1069.05</v>
      </c>
      <c r="Q99" s="1"/>
      <c r="R99" s="1"/>
    </row>
    <row r="100">
      <c r="A100" s="2">
        <v>45439.0</v>
      </c>
      <c r="B100" s="1" t="s">
        <v>48</v>
      </c>
      <c r="C100" s="1" t="s">
        <v>23</v>
      </c>
      <c r="D100" s="1">
        <v>735.97</v>
      </c>
      <c r="E100" s="1">
        <v>700.52</v>
      </c>
      <c r="F100" s="1" t="s">
        <v>24</v>
      </c>
      <c r="G100" s="1">
        <v>127.49</v>
      </c>
      <c r="H100" s="1">
        <v>117.31</v>
      </c>
      <c r="I100" s="1" t="s">
        <v>34</v>
      </c>
      <c r="J100" s="1">
        <v>213.01</v>
      </c>
      <c r="K100" s="1">
        <v>183.94</v>
      </c>
      <c r="L100" s="1">
        <v>3557.08</v>
      </c>
      <c r="M100" s="1">
        <v>250.53</v>
      </c>
      <c r="N100" s="1">
        <v>2805.84</v>
      </c>
      <c r="O100" s="3">
        <f t="shared" ref="O100:P100" si="104">sum(D100,G100,J100)</f>
        <v>1076.47</v>
      </c>
      <c r="P100" s="1">
        <f t="shared" si="104"/>
        <v>1001.77</v>
      </c>
      <c r="Q100" s="1"/>
      <c r="R100" s="1"/>
    </row>
    <row r="101">
      <c r="A101" s="2">
        <v>45439.0</v>
      </c>
      <c r="B101" s="1" t="s">
        <v>48</v>
      </c>
      <c r="C101" s="1" t="s">
        <v>45</v>
      </c>
      <c r="D101" s="1">
        <v>325.99</v>
      </c>
      <c r="E101" s="1">
        <v>309.18</v>
      </c>
      <c r="F101" s="1" t="s">
        <v>33</v>
      </c>
      <c r="G101" s="1">
        <v>195.35</v>
      </c>
      <c r="H101" s="1">
        <v>179.15</v>
      </c>
      <c r="I101" s="1" t="s">
        <v>28</v>
      </c>
      <c r="J101" s="1">
        <v>283.58</v>
      </c>
      <c r="K101" s="1">
        <v>315.84</v>
      </c>
      <c r="L101" s="1">
        <v>4264.95</v>
      </c>
      <c r="M101" s="1">
        <v>598.04</v>
      </c>
      <c r="N101" s="1">
        <v>4058.82</v>
      </c>
      <c r="O101" s="3">
        <f t="shared" ref="O101:P101" si="105">sum(D101,G101,J101)</f>
        <v>804.92</v>
      </c>
      <c r="P101" s="1">
        <f t="shared" si="105"/>
        <v>804.17</v>
      </c>
      <c r="Q101" s="1"/>
      <c r="R101" s="1"/>
    </row>
    <row r="102">
      <c r="A102" s="2">
        <v>45439.0</v>
      </c>
      <c r="B102" s="1" t="s">
        <v>48</v>
      </c>
      <c r="C102" s="1" t="s">
        <v>43</v>
      </c>
      <c r="D102" s="1">
        <v>458.57</v>
      </c>
      <c r="E102" s="1">
        <v>429.56</v>
      </c>
      <c r="F102" s="1" t="s">
        <v>33</v>
      </c>
      <c r="G102" s="1">
        <v>477.9</v>
      </c>
      <c r="H102" s="1">
        <v>416.63</v>
      </c>
      <c r="I102" s="1" t="s">
        <v>28</v>
      </c>
      <c r="J102" s="1">
        <v>232.97</v>
      </c>
      <c r="K102" s="1">
        <v>261.5</v>
      </c>
      <c r="L102" s="1">
        <v>4414.53</v>
      </c>
      <c r="M102" s="1">
        <v>654.49</v>
      </c>
      <c r="N102" s="1">
        <v>3961.33</v>
      </c>
      <c r="O102" s="3">
        <f t="shared" ref="O102:P102" si="106">sum(D102,G102,J102)</f>
        <v>1169.44</v>
      </c>
      <c r="P102" s="1">
        <f t="shared" si="106"/>
        <v>1107.69</v>
      </c>
      <c r="Q102" s="1"/>
      <c r="R102" s="1"/>
    </row>
    <row r="103">
      <c r="A103" s="2">
        <v>45439.0</v>
      </c>
      <c r="B103" s="1" t="s">
        <v>48</v>
      </c>
      <c r="C103" s="1" t="s">
        <v>39</v>
      </c>
      <c r="D103" s="1">
        <v>132.85</v>
      </c>
      <c r="E103" s="1">
        <v>119.33</v>
      </c>
      <c r="F103" s="1" t="s">
        <v>40</v>
      </c>
      <c r="G103" s="1">
        <v>240.37</v>
      </c>
      <c r="H103" s="1">
        <v>198.27</v>
      </c>
      <c r="I103" s="1" t="s">
        <v>28</v>
      </c>
      <c r="J103" s="1">
        <v>147.4</v>
      </c>
      <c r="K103" s="1">
        <v>134.57</v>
      </c>
      <c r="L103" s="1">
        <v>2291.84</v>
      </c>
      <c r="M103" s="1">
        <v>1178.7</v>
      </c>
      <c r="N103" s="1">
        <v>3018.37</v>
      </c>
      <c r="O103" s="3">
        <f t="shared" ref="O103:P103" si="107">sum(D103,G103,J103)</f>
        <v>520.62</v>
      </c>
      <c r="P103" s="1">
        <f t="shared" si="107"/>
        <v>452.17</v>
      </c>
      <c r="Q103" s="1"/>
      <c r="R103" s="1"/>
    </row>
    <row r="104">
      <c r="A104" s="2">
        <v>45440.0</v>
      </c>
      <c r="B104" s="1" t="s">
        <v>48</v>
      </c>
      <c r="C104" s="1" t="s">
        <v>26</v>
      </c>
      <c r="D104" s="1">
        <v>782.15</v>
      </c>
      <c r="E104" s="1">
        <v>907.99</v>
      </c>
      <c r="F104" s="1" t="s">
        <v>21</v>
      </c>
      <c r="G104" s="1">
        <v>108.92</v>
      </c>
      <c r="H104" s="1">
        <v>88.9</v>
      </c>
      <c r="I104" s="1" t="s">
        <v>19</v>
      </c>
      <c r="J104" s="1">
        <v>267.51</v>
      </c>
      <c r="K104" s="1">
        <v>313.48</v>
      </c>
      <c r="L104" s="1">
        <v>4344.45</v>
      </c>
      <c r="M104" s="1">
        <v>749.66</v>
      </c>
      <c r="N104" s="1">
        <v>3783.74</v>
      </c>
      <c r="O104" s="3">
        <f t="shared" ref="O104:P104" si="108">sum(D104,G104,J104)</f>
        <v>1158.58</v>
      </c>
      <c r="P104" s="1">
        <f t="shared" si="108"/>
        <v>1310.37</v>
      </c>
      <c r="Q104" s="1"/>
      <c r="R104" s="1"/>
    </row>
    <row r="105">
      <c r="A105" s="2">
        <v>45440.0</v>
      </c>
      <c r="B105" s="1" t="s">
        <v>48</v>
      </c>
      <c r="C105" s="1" t="s">
        <v>44</v>
      </c>
      <c r="D105" s="1">
        <v>420.33</v>
      </c>
      <c r="E105" s="1">
        <v>474.07</v>
      </c>
      <c r="F105" s="1" t="s">
        <v>33</v>
      </c>
      <c r="G105" s="1">
        <v>255.83</v>
      </c>
      <c r="H105" s="1">
        <v>223.39</v>
      </c>
      <c r="I105" s="1" t="s">
        <v>31</v>
      </c>
      <c r="J105" s="1">
        <v>485.86</v>
      </c>
      <c r="K105" s="1">
        <v>494.26</v>
      </c>
      <c r="L105" s="1">
        <v>3119.01</v>
      </c>
      <c r="M105" s="1">
        <v>240.59</v>
      </c>
      <c r="N105" s="1">
        <v>2167.88</v>
      </c>
      <c r="O105" s="3">
        <f t="shared" ref="O105:P105" si="109">sum(D105,G105,J105)</f>
        <v>1162.02</v>
      </c>
      <c r="P105" s="1">
        <f t="shared" si="109"/>
        <v>1191.72</v>
      </c>
      <c r="Q105" s="1"/>
      <c r="R105" s="1"/>
    </row>
    <row r="106">
      <c r="A106" s="2">
        <v>45440.0</v>
      </c>
      <c r="B106" s="1" t="s">
        <v>48</v>
      </c>
      <c r="C106" s="1" t="s">
        <v>44</v>
      </c>
      <c r="D106" s="1">
        <v>752.1</v>
      </c>
      <c r="E106" s="1">
        <v>631.42</v>
      </c>
      <c r="F106" s="1" t="s">
        <v>24</v>
      </c>
      <c r="G106" s="1">
        <v>55.57</v>
      </c>
      <c r="H106" s="1">
        <v>45.43</v>
      </c>
      <c r="I106" s="1" t="s">
        <v>36</v>
      </c>
      <c r="J106" s="1">
        <v>183.06</v>
      </c>
      <c r="K106" s="1">
        <v>192.17</v>
      </c>
      <c r="L106" s="1">
        <v>4253.17</v>
      </c>
      <c r="M106" s="1">
        <v>492.24</v>
      </c>
      <c r="N106" s="1">
        <v>3876.39</v>
      </c>
      <c r="O106" s="3">
        <f t="shared" ref="O106:P106" si="110">sum(D106,G106,J106)</f>
        <v>990.73</v>
      </c>
      <c r="P106" s="1">
        <f t="shared" si="110"/>
        <v>869.02</v>
      </c>
      <c r="Q106" s="1"/>
      <c r="R106" s="1"/>
    </row>
    <row r="107">
      <c r="A107" s="2">
        <v>45440.0</v>
      </c>
      <c r="B107" s="1" t="s">
        <v>48</v>
      </c>
      <c r="C107" s="1" t="s">
        <v>45</v>
      </c>
      <c r="D107" s="1">
        <v>145.9</v>
      </c>
      <c r="E107" s="1">
        <v>144.26</v>
      </c>
      <c r="F107" s="1" t="s">
        <v>27</v>
      </c>
      <c r="G107" s="1">
        <v>394.06</v>
      </c>
      <c r="H107" s="1">
        <v>344.33</v>
      </c>
      <c r="I107" s="1" t="s">
        <v>19</v>
      </c>
      <c r="J107" s="1">
        <v>287.73</v>
      </c>
      <c r="K107" s="1">
        <v>273.05</v>
      </c>
      <c r="L107" s="1">
        <v>3928.89</v>
      </c>
      <c r="M107" s="1">
        <v>1453.93</v>
      </c>
      <c r="N107" s="1">
        <v>4621.18</v>
      </c>
      <c r="O107" s="3">
        <f t="shared" ref="O107:P107" si="111">sum(D107,G107,J107)</f>
        <v>827.69</v>
      </c>
      <c r="P107" s="1">
        <f t="shared" si="111"/>
        <v>761.64</v>
      </c>
      <c r="Q107" s="1"/>
      <c r="R107" s="1"/>
    </row>
    <row r="108">
      <c r="A108" s="2">
        <v>45440.0</v>
      </c>
      <c r="B108" s="1" t="s">
        <v>48</v>
      </c>
      <c r="C108" s="1" t="s">
        <v>17</v>
      </c>
      <c r="D108" s="1">
        <v>728.16</v>
      </c>
      <c r="E108" s="1">
        <v>642.22</v>
      </c>
      <c r="F108" s="1" t="s">
        <v>30</v>
      </c>
      <c r="G108" s="1">
        <v>272.04</v>
      </c>
      <c r="H108" s="1">
        <v>271.0</v>
      </c>
      <c r="I108" s="1" t="s">
        <v>19</v>
      </c>
      <c r="J108" s="1">
        <v>176.33</v>
      </c>
      <c r="K108" s="1">
        <v>164.6</v>
      </c>
      <c r="L108" s="1">
        <v>2482.39</v>
      </c>
      <c r="M108" s="1">
        <v>745.03</v>
      </c>
      <c r="N108" s="1">
        <v>2149.6</v>
      </c>
      <c r="O108" s="3">
        <f t="shared" ref="O108:P108" si="112">sum(D108,G108,J108)</f>
        <v>1176.53</v>
      </c>
      <c r="P108" s="1">
        <f t="shared" si="112"/>
        <v>1077.82</v>
      </c>
      <c r="Q108" s="1"/>
      <c r="R108" s="1"/>
    </row>
    <row r="109">
      <c r="A109" s="2">
        <v>45441.0</v>
      </c>
      <c r="B109" s="1" t="s">
        <v>48</v>
      </c>
      <c r="C109" s="1" t="s">
        <v>17</v>
      </c>
      <c r="D109" s="1">
        <v>130.13</v>
      </c>
      <c r="E109" s="1">
        <v>123.56</v>
      </c>
      <c r="F109" s="1" t="s">
        <v>27</v>
      </c>
      <c r="G109" s="1">
        <v>262.94</v>
      </c>
      <c r="H109" s="1">
        <v>302.11</v>
      </c>
      <c r="I109" s="1" t="s">
        <v>47</v>
      </c>
      <c r="J109" s="1">
        <v>497.88</v>
      </c>
      <c r="K109" s="1">
        <v>431.69</v>
      </c>
      <c r="L109" s="1">
        <v>3508.24</v>
      </c>
      <c r="M109" s="1">
        <v>1701.45</v>
      </c>
      <c r="N109" s="1">
        <v>4352.33</v>
      </c>
      <c r="O109" s="3">
        <f t="shared" ref="O109:P109" si="113">sum(D109,G109,J109)</f>
        <v>890.95</v>
      </c>
      <c r="P109" s="1">
        <f t="shared" si="113"/>
        <v>857.36</v>
      </c>
      <c r="Q109" s="1"/>
      <c r="R109" s="1"/>
    </row>
    <row r="110">
      <c r="A110" s="2">
        <v>45441.0</v>
      </c>
      <c r="B110" s="1" t="s">
        <v>48</v>
      </c>
      <c r="C110" s="1" t="s">
        <v>17</v>
      </c>
      <c r="D110" s="1">
        <v>325.96</v>
      </c>
      <c r="E110" s="1">
        <v>301.32</v>
      </c>
      <c r="F110" s="1" t="s">
        <v>30</v>
      </c>
      <c r="G110" s="1">
        <v>229.52</v>
      </c>
      <c r="H110" s="1">
        <v>223.1</v>
      </c>
      <c r="I110" s="1" t="s">
        <v>34</v>
      </c>
      <c r="J110" s="1">
        <v>429.05</v>
      </c>
      <c r="K110" s="1">
        <v>388.99</v>
      </c>
      <c r="L110" s="1">
        <v>4578.77</v>
      </c>
      <c r="M110" s="1">
        <v>729.94</v>
      </c>
      <c r="N110" s="1">
        <v>4395.3</v>
      </c>
      <c r="O110" s="3">
        <f t="shared" ref="O110:P110" si="114">sum(D110,G110,J110)</f>
        <v>984.53</v>
      </c>
      <c r="P110" s="1">
        <f t="shared" si="114"/>
        <v>913.41</v>
      </c>
      <c r="Q110" s="1"/>
      <c r="R110" s="1"/>
    </row>
    <row r="111">
      <c r="A111" s="2">
        <v>45441.0</v>
      </c>
      <c r="B111" s="1" t="s">
        <v>48</v>
      </c>
      <c r="C111" s="1" t="s">
        <v>41</v>
      </c>
      <c r="D111" s="1">
        <v>168.96</v>
      </c>
      <c r="E111" s="1">
        <v>180.11</v>
      </c>
      <c r="F111" s="1" t="s">
        <v>18</v>
      </c>
      <c r="G111" s="1">
        <v>153.21</v>
      </c>
      <c r="H111" s="1">
        <v>174.81</v>
      </c>
      <c r="I111" s="1" t="s">
        <v>25</v>
      </c>
      <c r="J111" s="1">
        <v>385.64</v>
      </c>
      <c r="K111" s="1">
        <v>413.16</v>
      </c>
      <c r="L111" s="1">
        <v>3576.98</v>
      </c>
      <c r="M111" s="1">
        <v>513.48</v>
      </c>
      <c r="N111" s="1">
        <v>3322.38</v>
      </c>
      <c r="O111" s="3">
        <f t="shared" ref="O111:P111" si="115">sum(D111,G111,J111)</f>
        <v>707.81</v>
      </c>
      <c r="P111" s="1">
        <f t="shared" si="115"/>
        <v>768.08</v>
      </c>
      <c r="Q111" s="1"/>
      <c r="R111" s="1"/>
    </row>
    <row r="112">
      <c r="A112" s="2">
        <v>45441.0</v>
      </c>
      <c r="B112" s="1" t="s">
        <v>48</v>
      </c>
      <c r="C112" s="1" t="s">
        <v>45</v>
      </c>
      <c r="D112" s="1">
        <v>692.66</v>
      </c>
      <c r="E112" s="1">
        <v>810.29</v>
      </c>
      <c r="F112" s="1" t="s">
        <v>18</v>
      </c>
      <c r="G112" s="1">
        <v>355.85</v>
      </c>
      <c r="H112" s="1">
        <v>308.5</v>
      </c>
      <c r="I112" s="1" t="s">
        <v>28</v>
      </c>
      <c r="J112" s="1">
        <v>149.39</v>
      </c>
      <c r="K112" s="1">
        <v>145.07</v>
      </c>
      <c r="L112" s="1">
        <v>4934.25</v>
      </c>
      <c r="M112" s="1">
        <v>1576.69</v>
      </c>
      <c r="N112" s="1">
        <v>5247.08</v>
      </c>
      <c r="O112" s="3">
        <f t="shared" ref="O112:P112" si="116">sum(D112,G112,J112)</f>
        <v>1197.9</v>
      </c>
      <c r="P112" s="1">
        <f t="shared" si="116"/>
        <v>1263.86</v>
      </c>
      <c r="Q112" s="1"/>
      <c r="R112" s="1"/>
    </row>
    <row r="113">
      <c r="A113" s="2">
        <v>45442.0</v>
      </c>
      <c r="B113" s="1" t="s">
        <v>48</v>
      </c>
      <c r="C113" s="1" t="s">
        <v>17</v>
      </c>
      <c r="D113" s="1">
        <v>110.63</v>
      </c>
      <c r="E113" s="1">
        <v>106.65</v>
      </c>
      <c r="F113" s="1" t="s">
        <v>46</v>
      </c>
      <c r="G113" s="1">
        <v>241.64</v>
      </c>
      <c r="H113" s="1">
        <v>274.28</v>
      </c>
      <c r="I113" s="1" t="s">
        <v>47</v>
      </c>
      <c r="J113" s="1">
        <v>275.93</v>
      </c>
      <c r="K113" s="1">
        <v>230.82</v>
      </c>
      <c r="L113" s="1">
        <v>4481.39</v>
      </c>
      <c r="M113" s="1">
        <v>325.87</v>
      </c>
      <c r="N113" s="1">
        <v>4195.51</v>
      </c>
      <c r="O113" s="3">
        <f t="shared" ref="O113:P113" si="117">sum(D113,G113,J113)</f>
        <v>628.2</v>
      </c>
      <c r="P113" s="1">
        <f t="shared" si="117"/>
        <v>611.75</v>
      </c>
      <c r="Q113" s="1"/>
      <c r="R113" s="1"/>
    </row>
    <row r="114">
      <c r="A114" s="2">
        <v>45442.0</v>
      </c>
      <c r="B114" s="1" t="s">
        <v>48</v>
      </c>
      <c r="C114" s="1" t="s">
        <v>20</v>
      </c>
      <c r="D114" s="1">
        <v>575.27</v>
      </c>
      <c r="E114" s="1">
        <v>670.67</v>
      </c>
      <c r="F114" s="1" t="s">
        <v>30</v>
      </c>
      <c r="G114" s="1">
        <v>164.78</v>
      </c>
      <c r="H114" s="1">
        <v>134.88</v>
      </c>
      <c r="I114" s="1" t="s">
        <v>22</v>
      </c>
      <c r="J114" s="1">
        <v>185.14</v>
      </c>
      <c r="K114" s="1">
        <v>149.08</v>
      </c>
      <c r="L114" s="1">
        <v>4475.07</v>
      </c>
      <c r="M114" s="1">
        <v>269.6</v>
      </c>
      <c r="N114" s="1">
        <v>3790.04</v>
      </c>
      <c r="O114" s="3">
        <f t="shared" ref="O114:P114" si="118">sum(D114,G114,J114)</f>
        <v>925.19</v>
      </c>
      <c r="P114" s="1">
        <f t="shared" si="118"/>
        <v>954.63</v>
      </c>
      <c r="Q114" s="1"/>
      <c r="R114" s="1"/>
    </row>
    <row r="115">
      <c r="A115" s="2">
        <v>45442.0</v>
      </c>
      <c r="B115" s="1" t="s">
        <v>48</v>
      </c>
      <c r="C115" s="1" t="s">
        <v>43</v>
      </c>
      <c r="D115" s="1">
        <v>949.61</v>
      </c>
      <c r="E115" s="1">
        <v>911.0</v>
      </c>
      <c r="F115" s="1" t="s">
        <v>27</v>
      </c>
      <c r="G115" s="1">
        <v>159.68</v>
      </c>
      <c r="H115" s="1">
        <v>132.58</v>
      </c>
      <c r="I115" s="1" t="s">
        <v>47</v>
      </c>
      <c r="J115" s="1">
        <v>196.38</v>
      </c>
      <c r="K115" s="1">
        <v>177.46</v>
      </c>
      <c r="L115" s="1">
        <v>3668.12</v>
      </c>
      <c r="M115" s="1">
        <v>1384.6</v>
      </c>
      <c r="N115" s="1">
        <v>3831.68</v>
      </c>
      <c r="O115" s="3">
        <f t="shared" ref="O115:P115" si="119">sum(D115,G115,J115)</f>
        <v>1305.67</v>
      </c>
      <c r="P115" s="1">
        <f t="shared" si="119"/>
        <v>1221.04</v>
      </c>
      <c r="Q115" s="1"/>
      <c r="R115" s="1"/>
    </row>
    <row r="116">
      <c r="A116" s="2">
        <v>45442.0</v>
      </c>
      <c r="B116" s="1" t="s">
        <v>48</v>
      </c>
      <c r="C116" s="1" t="s">
        <v>23</v>
      </c>
      <c r="D116" s="1">
        <v>797.4</v>
      </c>
      <c r="E116" s="1">
        <v>709.26</v>
      </c>
      <c r="F116" s="1" t="s">
        <v>21</v>
      </c>
      <c r="G116" s="1">
        <v>169.03</v>
      </c>
      <c r="H116" s="1">
        <v>191.32</v>
      </c>
      <c r="I116" s="1" t="s">
        <v>34</v>
      </c>
      <c r="J116" s="1">
        <v>302.93</v>
      </c>
      <c r="K116" s="1">
        <v>297.81</v>
      </c>
      <c r="L116" s="1">
        <v>2036.07</v>
      </c>
      <c r="M116" s="1">
        <v>1988.12</v>
      </c>
      <c r="N116" s="1">
        <v>2825.8</v>
      </c>
      <c r="O116" s="3">
        <f t="shared" ref="O116:P116" si="120">sum(D116,G116,J116)</f>
        <v>1269.36</v>
      </c>
      <c r="P116" s="1">
        <f t="shared" si="120"/>
        <v>1198.39</v>
      </c>
      <c r="Q116" s="1"/>
      <c r="R116" s="1"/>
    </row>
    <row r="117">
      <c r="A117" s="2">
        <v>45442.0</v>
      </c>
      <c r="B117" s="1" t="s">
        <v>48</v>
      </c>
      <c r="C117" s="1" t="s">
        <v>37</v>
      </c>
      <c r="D117" s="1">
        <v>851.13</v>
      </c>
      <c r="E117" s="1">
        <v>996.05</v>
      </c>
      <c r="F117" s="1" t="s">
        <v>24</v>
      </c>
      <c r="G117" s="1">
        <v>203.86</v>
      </c>
      <c r="H117" s="1">
        <v>203.72</v>
      </c>
      <c r="I117" s="1" t="s">
        <v>25</v>
      </c>
      <c r="J117" s="1">
        <v>380.26</v>
      </c>
      <c r="K117" s="1">
        <v>321.81</v>
      </c>
      <c r="L117" s="1">
        <v>4400.66</v>
      </c>
      <c r="M117" s="1">
        <v>1477.77</v>
      </c>
      <c r="N117" s="1">
        <v>4356.85</v>
      </c>
      <c r="O117" s="3">
        <f t="shared" ref="O117:P117" si="121">sum(D117,G117,J117)</f>
        <v>1435.25</v>
      </c>
      <c r="P117" s="1">
        <f t="shared" si="121"/>
        <v>1521.58</v>
      </c>
      <c r="Q117" s="1"/>
      <c r="R117" s="1"/>
    </row>
    <row r="118">
      <c r="A118" s="2">
        <v>45445.0</v>
      </c>
      <c r="B118" s="1" t="s">
        <v>54</v>
      </c>
      <c r="C118" s="1" t="s">
        <v>41</v>
      </c>
      <c r="D118" s="1">
        <v>696.69</v>
      </c>
      <c r="E118" s="1">
        <v>797.84</v>
      </c>
      <c r="F118" s="1" t="s">
        <v>46</v>
      </c>
      <c r="G118" s="1">
        <v>156.27</v>
      </c>
      <c r="H118" s="1">
        <v>148.57</v>
      </c>
      <c r="I118" s="1" t="s">
        <v>28</v>
      </c>
      <c r="J118" s="1">
        <v>305.45</v>
      </c>
      <c r="K118" s="1">
        <v>270.47</v>
      </c>
      <c r="L118" s="1">
        <v>2106.65</v>
      </c>
      <c r="M118" s="1">
        <v>1610.04</v>
      </c>
      <c r="N118" s="1">
        <v>2499.81</v>
      </c>
      <c r="O118" s="3">
        <f t="shared" ref="O118:P118" si="122">sum(D118,G118,J118)</f>
        <v>1158.41</v>
      </c>
      <c r="P118" s="1">
        <f t="shared" si="122"/>
        <v>1216.88</v>
      </c>
      <c r="Q118" s="1"/>
      <c r="R118" s="1"/>
    </row>
    <row r="119">
      <c r="A119" s="2">
        <v>45445.0</v>
      </c>
      <c r="B119" s="1" t="s">
        <v>54</v>
      </c>
      <c r="C119" s="1" t="s">
        <v>29</v>
      </c>
      <c r="D119" s="1">
        <v>283.41</v>
      </c>
      <c r="E119" s="1">
        <v>322.41</v>
      </c>
      <c r="F119" s="1" t="s">
        <v>18</v>
      </c>
      <c r="G119" s="1">
        <v>39.91</v>
      </c>
      <c r="H119" s="1">
        <v>36.6</v>
      </c>
      <c r="I119" s="1" t="s">
        <v>25</v>
      </c>
      <c r="J119" s="1">
        <v>360.81</v>
      </c>
      <c r="K119" s="1">
        <v>370.02</v>
      </c>
      <c r="L119" s="1">
        <v>4804.06</v>
      </c>
      <c r="M119" s="1">
        <v>306.15</v>
      </c>
      <c r="N119" s="1">
        <v>4381.18</v>
      </c>
      <c r="O119" s="3">
        <f t="shared" ref="O119:P119" si="123">sum(D119,G119,J119)</f>
        <v>684.13</v>
      </c>
      <c r="P119" s="1">
        <f t="shared" si="123"/>
        <v>729.03</v>
      </c>
      <c r="Q119" s="1"/>
      <c r="R119" s="1"/>
    </row>
    <row r="120">
      <c r="A120" s="2">
        <v>45446.0</v>
      </c>
      <c r="B120" s="1" t="s">
        <v>54</v>
      </c>
      <c r="C120" s="1" t="s">
        <v>23</v>
      </c>
      <c r="D120" s="1">
        <v>170.51</v>
      </c>
      <c r="E120" s="1">
        <v>202.3</v>
      </c>
      <c r="F120" s="1" t="s">
        <v>40</v>
      </c>
      <c r="G120" s="1">
        <v>401.66</v>
      </c>
      <c r="H120" s="1">
        <v>380.74</v>
      </c>
      <c r="I120" s="1" t="s">
        <v>25</v>
      </c>
      <c r="J120" s="1">
        <v>499.87</v>
      </c>
      <c r="K120" s="1">
        <v>452.32</v>
      </c>
      <c r="L120" s="1">
        <v>4925.3</v>
      </c>
      <c r="M120" s="1">
        <v>908.93</v>
      </c>
      <c r="N120" s="1">
        <v>4798.87</v>
      </c>
      <c r="O120" s="3">
        <f t="shared" ref="O120:P120" si="124">sum(D120,G120,J120)</f>
        <v>1072.04</v>
      </c>
      <c r="P120" s="1">
        <f t="shared" si="124"/>
        <v>1035.36</v>
      </c>
      <c r="Q120" s="1"/>
      <c r="R120" s="1"/>
    </row>
    <row r="121">
      <c r="A121" s="2">
        <v>45446.0</v>
      </c>
      <c r="B121" s="1" t="s">
        <v>54</v>
      </c>
      <c r="C121" s="1" t="s">
        <v>26</v>
      </c>
      <c r="D121" s="1">
        <v>199.73</v>
      </c>
      <c r="E121" s="1">
        <v>223.78</v>
      </c>
      <c r="F121" s="1" t="s">
        <v>33</v>
      </c>
      <c r="G121" s="1">
        <v>302.61</v>
      </c>
      <c r="H121" s="1">
        <v>355.25</v>
      </c>
      <c r="I121" s="1" t="s">
        <v>28</v>
      </c>
      <c r="J121" s="1">
        <v>337.79</v>
      </c>
      <c r="K121" s="1">
        <v>379.05</v>
      </c>
      <c r="L121" s="1">
        <v>4765.19</v>
      </c>
      <c r="M121" s="1">
        <v>1129.48</v>
      </c>
      <c r="N121" s="1">
        <v>4936.59</v>
      </c>
      <c r="O121" s="3">
        <f t="shared" ref="O121:P121" si="125">sum(D121,G121,J121)</f>
        <v>840.13</v>
      </c>
      <c r="P121" s="1">
        <f t="shared" si="125"/>
        <v>958.08</v>
      </c>
      <c r="Q121" s="1"/>
      <c r="R121" s="1"/>
    </row>
    <row r="122">
      <c r="A122" s="2">
        <v>45447.0</v>
      </c>
      <c r="B122" s="1" t="s">
        <v>54</v>
      </c>
      <c r="C122" s="1" t="s">
        <v>26</v>
      </c>
      <c r="D122" s="1">
        <v>760.84</v>
      </c>
      <c r="E122" s="1">
        <v>749.48</v>
      </c>
      <c r="F122" s="1" t="s">
        <v>21</v>
      </c>
      <c r="G122" s="1">
        <v>77.85</v>
      </c>
      <c r="H122" s="1">
        <v>90.42</v>
      </c>
      <c r="I122" s="1" t="s">
        <v>36</v>
      </c>
      <c r="J122" s="1">
        <v>279.1</v>
      </c>
      <c r="K122" s="1">
        <v>287.48</v>
      </c>
      <c r="L122" s="1">
        <v>2300.73</v>
      </c>
      <c r="M122" s="1">
        <v>128.45</v>
      </c>
      <c r="N122" s="1">
        <v>1301.8</v>
      </c>
      <c r="O122" s="3">
        <f t="shared" ref="O122:P122" si="126">sum(D122,G122,J122)</f>
        <v>1117.79</v>
      </c>
      <c r="P122" s="1">
        <f t="shared" si="126"/>
        <v>1127.38</v>
      </c>
      <c r="Q122" s="1"/>
      <c r="R122" s="1"/>
    </row>
    <row r="123">
      <c r="A123" s="2">
        <v>45448.0</v>
      </c>
      <c r="B123" s="1" t="s">
        <v>54</v>
      </c>
      <c r="C123" s="1" t="s">
        <v>39</v>
      </c>
      <c r="D123" s="1">
        <v>722.63</v>
      </c>
      <c r="E123" s="1">
        <v>598.57</v>
      </c>
      <c r="F123" s="1" t="s">
        <v>21</v>
      </c>
      <c r="G123" s="1">
        <v>261.26</v>
      </c>
      <c r="H123" s="1">
        <v>291.9</v>
      </c>
      <c r="I123" s="1" t="s">
        <v>28</v>
      </c>
      <c r="J123" s="1">
        <v>463.24</v>
      </c>
      <c r="K123" s="1">
        <v>382.06</v>
      </c>
      <c r="L123" s="1">
        <v>4252.83</v>
      </c>
      <c r="M123" s="1">
        <v>608.14</v>
      </c>
      <c r="N123" s="1">
        <v>3588.44</v>
      </c>
      <c r="O123" s="3">
        <f t="shared" ref="O123:P123" si="127">sum(D123,G123,J123)</f>
        <v>1447.13</v>
      </c>
      <c r="P123" s="1">
        <f t="shared" si="127"/>
        <v>1272.53</v>
      </c>
      <c r="Q123" s="1"/>
      <c r="R123" s="1"/>
    </row>
    <row r="124">
      <c r="A124" s="2">
        <v>45448.0</v>
      </c>
      <c r="B124" s="1" t="s">
        <v>54</v>
      </c>
      <c r="C124" s="1" t="s">
        <v>37</v>
      </c>
      <c r="D124" s="1">
        <v>50.46</v>
      </c>
      <c r="E124" s="1">
        <v>45.01</v>
      </c>
      <c r="F124" s="1" t="s">
        <v>24</v>
      </c>
      <c r="G124" s="1">
        <v>159.65</v>
      </c>
      <c r="H124" s="1">
        <v>132.9</v>
      </c>
      <c r="I124" s="1" t="s">
        <v>28</v>
      </c>
      <c r="J124" s="1">
        <v>66.52</v>
      </c>
      <c r="K124" s="1">
        <v>58.85</v>
      </c>
      <c r="L124" s="1">
        <v>4806.05</v>
      </c>
      <c r="M124" s="1">
        <v>1100.07</v>
      </c>
      <c r="N124" s="1">
        <v>5669.36</v>
      </c>
      <c r="O124" s="3">
        <f t="shared" ref="O124:P124" si="128">sum(D124,G124,J124)</f>
        <v>276.63</v>
      </c>
      <c r="P124" s="1">
        <f t="shared" si="128"/>
        <v>236.76</v>
      </c>
      <c r="Q124" s="1"/>
      <c r="R124" s="1"/>
    </row>
    <row r="125">
      <c r="A125" s="2">
        <v>45448.0</v>
      </c>
      <c r="B125" s="1" t="s">
        <v>54</v>
      </c>
      <c r="C125" s="1" t="s">
        <v>26</v>
      </c>
      <c r="D125" s="1">
        <v>153.55</v>
      </c>
      <c r="E125" s="1">
        <v>138.67</v>
      </c>
      <c r="F125" s="1" t="s">
        <v>33</v>
      </c>
      <c r="G125" s="1">
        <v>458.85</v>
      </c>
      <c r="H125" s="1">
        <v>480.09</v>
      </c>
      <c r="I125" s="1" t="s">
        <v>31</v>
      </c>
      <c r="J125" s="1">
        <v>88.91</v>
      </c>
      <c r="K125" s="1">
        <v>81.75</v>
      </c>
      <c r="L125" s="1">
        <v>4398.85</v>
      </c>
      <c r="M125" s="1">
        <v>1458.12</v>
      </c>
      <c r="N125" s="1">
        <v>5156.46</v>
      </c>
      <c r="O125" s="3">
        <f t="shared" ref="O125:P125" si="129">sum(D125,G125,J125)</f>
        <v>701.31</v>
      </c>
      <c r="P125" s="1">
        <f t="shared" si="129"/>
        <v>700.51</v>
      </c>
      <c r="Q125" s="1"/>
      <c r="R125" s="1"/>
    </row>
    <row r="126">
      <c r="A126" s="2">
        <v>45448.0</v>
      </c>
      <c r="B126" s="1" t="s">
        <v>54</v>
      </c>
      <c r="C126" s="1" t="s">
        <v>37</v>
      </c>
      <c r="D126" s="1">
        <v>717.31</v>
      </c>
      <c r="E126" s="1">
        <v>798.84</v>
      </c>
      <c r="F126" s="1" t="s">
        <v>27</v>
      </c>
      <c r="G126" s="1">
        <v>117.45</v>
      </c>
      <c r="H126" s="1">
        <v>105.15</v>
      </c>
      <c r="I126" s="1" t="s">
        <v>22</v>
      </c>
      <c r="J126" s="1">
        <v>40.61</v>
      </c>
      <c r="K126" s="1">
        <v>47.08</v>
      </c>
      <c r="L126" s="1">
        <v>4577.85</v>
      </c>
      <c r="M126" s="1">
        <v>1544.08</v>
      </c>
      <c r="N126" s="1">
        <v>5170.86</v>
      </c>
      <c r="O126" s="3">
        <f t="shared" ref="O126:P126" si="130">sum(D126,G126,J126)</f>
        <v>875.37</v>
      </c>
      <c r="P126" s="1">
        <f t="shared" si="130"/>
        <v>951.07</v>
      </c>
      <c r="Q126" s="1"/>
      <c r="R126" s="1"/>
    </row>
    <row r="127">
      <c r="A127" s="2">
        <v>45448.0</v>
      </c>
      <c r="B127" s="1" t="s">
        <v>54</v>
      </c>
      <c r="C127" s="1" t="s">
        <v>29</v>
      </c>
      <c r="D127" s="1">
        <v>794.67</v>
      </c>
      <c r="E127" s="1">
        <v>727.82</v>
      </c>
      <c r="F127" s="1" t="s">
        <v>38</v>
      </c>
      <c r="G127" s="1">
        <v>326.31</v>
      </c>
      <c r="H127" s="1">
        <v>343.27</v>
      </c>
      <c r="I127" s="1" t="s">
        <v>28</v>
      </c>
      <c r="J127" s="1">
        <v>133.7</v>
      </c>
      <c r="K127" s="1">
        <v>151.95</v>
      </c>
      <c r="L127" s="1">
        <v>2775.09</v>
      </c>
      <c r="M127" s="1">
        <v>176.47</v>
      </c>
      <c r="N127" s="1">
        <v>1728.52</v>
      </c>
      <c r="O127" s="3">
        <f t="shared" ref="O127:P127" si="131">sum(D127,G127,J127)</f>
        <v>1254.68</v>
      </c>
      <c r="P127" s="1">
        <f t="shared" si="131"/>
        <v>1223.04</v>
      </c>
      <c r="Q127" s="1"/>
      <c r="R127" s="1"/>
    </row>
    <row r="128">
      <c r="A128" s="2">
        <v>45449.0</v>
      </c>
      <c r="B128" s="1" t="s">
        <v>54</v>
      </c>
      <c r="C128" s="1" t="s">
        <v>45</v>
      </c>
      <c r="D128" s="1">
        <v>504.45</v>
      </c>
      <c r="E128" s="1">
        <v>589.6</v>
      </c>
      <c r="F128" s="1" t="s">
        <v>18</v>
      </c>
      <c r="G128" s="1">
        <v>233.03</v>
      </c>
      <c r="H128" s="1">
        <v>257.14</v>
      </c>
      <c r="I128" s="1" t="s">
        <v>36</v>
      </c>
      <c r="J128" s="1">
        <v>285.62</v>
      </c>
      <c r="K128" s="1">
        <v>239.76</v>
      </c>
      <c r="L128" s="1">
        <v>3084.48</v>
      </c>
      <c r="M128" s="1">
        <v>1203.93</v>
      </c>
      <c r="N128" s="1">
        <v>3201.91</v>
      </c>
      <c r="O128" s="3">
        <f t="shared" ref="O128:P128" si="132">sum(D128,G128,J128)</f>
        <v>1023.1</v>
      </c>
      <c r="P128" s="1">
        <f t="shared" si="132"/>
        <v>1086.5</v>
      </c>
      <c r="Q128" s="1"/>
      <c r="R128" s="1"/>
    </row>
    <row r="129">
      <c r="A129" s="2">
        <v>45449.0</v>
      </c>
      <c r="B129" s="1" t="s">
        <v>54</v>
      </c>
      <c r="C129" s="1" t="s">
        <v>26</v>
      </c>
      <c r="D129" s="1">
        <v>65.79</v>
      </c>
      <c r="E129" s="1">
        <v>67.62</v>
      </c>
      <c r="F129" s="1" t="s">
        <v>40</v>
      </c>
      <c r="G129" s="1">
        <v>89.6</v>
      </c>
      <c r="H129" s="1">
        <v>84.98</v>
      </c>
      <c r="I129" s="1" t="s">
        <v>31</v>
      </c>
      <c r="J129" s="1">
        <v>316.47</v>
      </c>
      <c r="K129" s="1">
        <v>289.67</v>
      </c>
      <c r="L129" s="1">
        <v>2251.47</v>
      </c>
      <c r="M129" s="1">
        <v>1933.67</v>
      </c>
      <c r="N129" s="1">
        <v>3742.87</v>
      </c>
      <c r="O129" s="3">
        <f t="shared" ref="O129:P129" si="133">sum(D129,G129,J129)</f>
        <v>471.86</v>
      </c>
      <c r="P129" s="1">
        <f t="shared" si="133"/>
        <v>442.27</v>
      </c>
      <c r="Q129" s="1"/>
      <c r="R129" s="1"/>
    </row>
    <row r="130">
      <c r="A130" s="2">
        <v>45450.0</v>
      </c>
      <c r="B130" s="1" t="s">
        <v>54</v>
      </c>
      <c r="C130" s="1" t="s">
        <v>44</v>
      </c>
      <c r="D130" s="1">
        <v>405.62</v>
      </c>
      <c r="E130" s="1">
        <v>375.81</v>
      </c>
      <c r="F130" s="1" t="s">
        <v>42</v>
      </c>
      <c r="G130" s="1">
        <v>213.97</v>
      </c>
      <c r="H130" s="1">
        <v>247.89</v>
      </c>
      <c r="I130" s="1" t="s">
        <v>28</v>
      </c>
      <c r="J130" s="1">
        <v>296.02</v>
      </c>
      <c r="K130" s="1">
        <v>288.63</v>
      </c>
      <c r="L130" s="1">
        <v>4274.38</v>
      </c>
      <c r="M130" s="1">
        <v>789.72</v>
      </c>
      <c r="N130" s="1">
        <v>4151.77</v>
      </c>
      <c r="O130" s="3">
        <f t="shared" ref="O130:P130" si="134">sum(D130,G130,J130)</f>
        <v>915.61</v>
      </c>
      <c r="P130" s="1">
        <f t="shared" si="134"/>
        <v>912.33</v>
      </c>
      <c r="Q130" s="1"/>
      <c r="R130" s="1"/>
    </row>
    <row r="131">
      <c r="A131" s="2">
        <v>45450.0</v>
      </c>
      <c r="B131" s="1" t="s">
        <v>54</v>
      </c>
      <c r="C131" s="1" t="s">
        <v>20</v>
      </c>
      <c r="D131" s="1">
        <v>208.89</v>
      </c>
      <c r="E131" s="1">
        <v>242.82</v>
      </c>
      <c r="F131" s="1" t="s">
        <v>27</v>
      </c>
      <c r="G131" s="1">
        <v>374.38</v>
      </c>
      <c r="H131" s="1">
        <v>344.87</v>
      </c>
      <c r="I131" s="1" t="s">
        <v>36</v>
      </c>
      <c r="J131" s="1">
        <v>400.0</v>
      </c>
      <c r="K131" s="1">
        <v>406.36</v>
      </c>
      <c r="L131" s="1">
        <v>4367.17</v>
      </c>
      <c r="M131" s="1">
        <v>1345.54</v>
      </c>
      <c r="N131" s="1">
        <v>4718.66</v>
      </c>
      <c r="O131" s="3">
        <f t="shared" ref="O131:P131" si="135">sum(D131,G131,J131)</f>
        <v>983.27</v>
      </c>
      <c r="P131" s="1">
        <f t="shared" si="135"/>
        <v>994.05</v>
      </c>
      <c r="Q131" s="1"/>
      <c r="R131" s="1"/>
    </row>
    <row r="132">
      <c r="A132" s="2">
        <v>45450.0</v>
      </c>
      <c r="B132" s="1" t="s">
        <v>54</v>
      </c>
      <c r="C132" s="1" t="s">
        <v>41</v>
      </c>
      <c r="D132" s="1">
        <v>442.68</v>
      </c>
      <c r="E132" s="1">
        <v>422.97</v>
      </c>
      <c r="F132" s="1" t="s">
        <v>38</v>
      </c>
      <c r="G132" s="1">
        <v>126.56</v>
      </c>
      <c r="H132" s="1">
        <v>103.57</v>
      </c>
      <c r="I132" s="1" t="s">
        <v>25</v>
      </c>
      <c r="J132" s="1">
        <v>418.2</v>
      </c>
      <c r="K132" s="1">
        <v>375.78</v>
      </c>
      <c r="L132" s="1">
        <v>2950.86</v>
      </c>
      <c r="M132" s="1">
        <v>1006.23</v>
      </c>
      <c r="N132" s="1">
        <v>3054.77</v>
      </c>
      <c r="O132" s="3">
        <f t="shared" ref="O132:P132" si="136">sum(D132,G132,J132)</f>
        <v>987.44</v>
      </c>
      <c r="P132" s="1">
        <f t="shared" si="136"/>
        <v>902.32</v>
      </c>
      <c r="Q132" s="1"/>
      <c r="R132" s="1"/>
    </row>
    <row r="133">
      <c r="A133" s="2">
        <v>45451.0</v>
      </c>
      <c r="B133" s="1" t="s">
        <v>54</v>
      </c>
      <c r="C133" s="1" t="s">
        <v>20</v>
      </c>
      <c r="D133" s="1">
        <v>229.57</v>
      </c>
      <c r="E133" s="1">
        <v>199.35</v>
      </c>
      <c r="F133" s="1" t="s">
        <v>46</v>
      </c>
      <c r="G133" s="1">
        <v>209.69</v>
      </c>
      <c r="H133" s="1">
        <v>202.25</v>
      </c>
      <c r="I133" s="1" t="s">
        <v>47</v>
      </c>
      <c r="J133" s="1">
        <v>51.63</v>
      </c>
      <c r="K133" s="1">
        <v>61.55</v>
      </c>
      <c r="L133" s="1">
        <v>4608.36</v>
      </c>
      <c r="M133" s="1">
        <v>1539.83</v>
      </c>
      <c r="N133" s="1">
        <v>5685.04</v>
      </c>
      <c r="O133" s="3">
        <f t="shared" ref="O133:P133" si="137">sum(D133,G133,J133)</f>
        <v>490.89</v>
      </c>
      <c r="P133" s="1">
        <f t="shared" si="137"/>
        <v>463.15</v>
      </c>
      <c r="Q133" s="1"/>
      <c r="R133" s="1"/>
    </row>
    <row r="134">
      <c r="A134" s="2">
        <v>45452.0</v>
      </c>
      <c r="B134" s="1" t="s">
        <v>54</v>
      </c>
      <c r="C134" s="1" t="s">
        <v>23</v>
      </c>
      <c r="D134" s="1">
        <v>633.12</v>
      </c>
      <c r="E134" s="1">
        <v>556.8</v>
      </c>
      <c r="F134" s="1" t="s">
        <v>38</v>
      </c>
      <c r="G134" s="1">
        <v>350.32</v>
      </c>
      <c r="H134" s="1">
        <v>316.2</v>
      </c>
      <c r="I134" s="1" t="s">
        <v>34</v>
      </c>
      <c r="J134" s="1">
        <v>218.63</v>
      </c>
      <c r="K134" s="1">
        <v>242.52</v>
      </c>
      <c r="L134" s="1">
        <v>4643.86</v>
      </c>
      <c r="M134" s="1">
        <v>351.96</v>
      </c>
      <c r="N134" s="1">
        <v>3880.3</v>
      </c>
      <c r="O134" s="3">
        <f t="shared" ref="O134:P134" si="138">sum(D134,G134,J134)</f>
        <v>1202.07</v>
      </c>
      <c r="P134" s="1">
        <f t="shared" si="138"/>
        <v>1115.52</v>
      </c>
      <c r="Q134" s="1"/>
      <c r="R134" s="1"/>
    </row>
    <row r="135">
      <c r="A135" s="2">
        <v>45452.0</v>
      </c>
      <c r="B135" s="1" t="s">
        <v>54</v>
      </c>
      <c r="C135" s="1" t="s">
        <v>37</v>
      </c>
      <c r="D135" s="1">
        <v>401.29</v>
      </c>
      <c r="E135" s="1">
        <v>360.32</v>
      </c>
      <c r="F135" s="1" t="s">
        <v>42</v>
      </c>
      <c r="G135" s="1">
        <v>452.83</v>
      </c>
      <c r="H135" s="1">
        <v>462.72</v>
      </c>
      <c r="I135" s="1" t="s">
        <v>19</v>
      </c>
      <c r="J135" s="1">
        <v>22.06</v>
      </c>
      <c r="K135" s="1">
        <v>25.35</v>
      </c>
      <c r="L135" s="1">
        <v>2614.02</v>
      </c>
      <c r="M135" s="1">
        <v>1896.76</v>
      </c>
      <c r="N135" s="1">
        <v>3662.39</v>
      </c>
      <c r="O135" s="3">
        <f t="shared" ref="O135:P135" si="139">sum(D135,G135,J135)</f>
        <v>876.18</v>
      </c>
      <c r="P135" s="1">
        <f t="shared" si="139"/>
        <v>848.39</v>
      </c>
      <c r="Q135" s="1"/>
      <c r="R135" s="1"/>
    </row>
    <row r="136">
      <c r="A136" s="2">
        <v>45452.0</v>
      </c>
      <c r="B136" s="1" t="s">
        <v>54</v>
      </c>
      <c r="C136" s="1" t="s">
        <v>37</v>
      </c>
      <c r="D136" s="1">
        <v>610.74</v>
      </c>
      <c r="E136" s="1">
        <v>704.14</v>
      </c>
      <c r="F136" s="1" t="s">
        <v>30</v>
      </c>
      <c r="G136" s="1">
        <v>464.96</v>
      </c>
      <c r="H136" s="1">
        <v>476.57</v>
      </c>
      <c r="I136" s="1" t="s">
        <v>31</v>
      </c>
      <c r="J136" s="1">
        <v>405.86</v>
      </c>
      <c r="K136" s="1">
        <v>470.39</v>
      </c>
      <c r="L136" s="1">
        <v>2515.54</v>
      </c>
      <c r="M136" s="1">
        <v>662.83</v>
      </c>
      <c r="N136" s="1">
        <v>1527.27</v>
      </c>
      <c r="O136" s="3">
        <f t="shared" ref="O136:P136" si="140">sum(D136,G136,J136)</f>
        <v>1481.56</v>
      </c>
      <c r="P136" s="1">
        <f t="shared" si="140"/>
        <v>1651.1</v>
      </c>
      <c r="Q136" s="1"/>
      <c r="R136" s="1"/>
    </row>
    <row r="137">
      <c r="A137" s="2">
        <v>45452.0</v>
      </c>
      <c r="B137" s="1" t="s">
        <v>54</v>
      </c>
      <c r="C137" s="1" t="s">
        <v>44</v>
      </c>
      <c r="D137" s="1">
        <v>252.65</v>
      </c>
      <c r="E137" s="1">
        <v>285.97</v>
      </c>
      <c r="F137" s="1" t="s">
        <v>18</v>
      </c>
      <c r="G137" s="1">
        <v>347.77</v>
      </c>
      <c r="H137" s="1">
        <v>300.59</v>
      </c>
      <c r="I137" s="1" t="s">
        <v>22</v>
      </c>
      <c r="J137" s="1">
        <v>34.23</v>
      </c>
      <c r="K137" s="1">
        <v>39.93</v>
      </c>
      <c r="L137" s="1">
        <v>2771.8</v>
      </c>
      <c r="M137" s="1">
        <v>137.19</v>
      </c>
      <c r="N137" s="1">
        <v>2282.5</v>
      </c>
      <c r="O137" s="3">
        <f t="shared" ref="O137:P137" si="141">sum(D137,G137,J137)</f>
        <v>634.65</v>
      </c>
      <c r="P137" s="1">
        <f t="shared" si="141"/>
        <v>626.49</v>
      </c>
      <c r="Q137" s="1"/>
      <c r="R137" s="1"/>
    </row>
    <row r="138">
      <c r="A138" s="2">
        <v>45453.0</v>
      </c>
      <c r="B138" s="1" t="s">
        <v>54</v>
      </c>
      <c r="C138" s="1" t="s">
        <v>23</v>
      </c>
      <c r="D138" s="1">
        <v>597.52</v>
      </c>
      <c r="E138" s="1">
        <v>482.55</v>
      </c>
      <c r="F138" s="1" t="s">
        <v>46</v>
      </c>
      <c r="G138" s="1">
        <v>41.82</v>
      </c>
      <c r="H138" s="1">
        <v>38.04</v>
      </c>
      <c r="I138" s="1" t="s">
        <v>47</v>
      </c>
      <c r="J138" s="1">
        <v>83.54</v>
      </c>
      <c r="K138" s="1">
        <v>83.65</v>
      </c>
      <c r="L138" s="1">
        <v>4083.4</v>
      </c>
      <c r="M138" s="1">
        <v>1487.99</v>
      </c>
      <c r="N138" s="1">
        <v>4967.15</v>
      </c>
      <c r="O138" s="3">
        <f t="shared" ref="O138:P138" si="142">sum(D138,G138,J138)</f>
        <v>722.88</v>
      </c>
      <c r="P138" s="1">
        <f t="shared" si="142"/>
        <v>604.24</v>
      </c>
      <c r="Q138" s="1"/>
      <c r="R138" s="1"/>
    </row>
    <row r="139">
      <c r="A139" s="2">
        <v>45453.0</v>
      </c>
      <c r="B139" s="1" t="s">
        <v>54</v>
      </c>
      <c r="C139" s="1" t="s">
        <v>43</v>
      </c>
      <c r="D139" s="1">
        <v>573.16</v>
      </c>
      <c r="E139" s="1">
        <v>671.51</v>
      </c>
      <c r="F139" s="1" t="s">
        <v>42</v>
      </c>
      <c r="G139" s="1">
        <v>271.74</v>
      </c>
      <c r="H139" s="1">
        <v>250.04</v>
      </c>
      <c r="I139" s="1" t="s">
        <v>19</v>
      </c>
      <c r="J139" s="1">
        <v>205.52</v>
      </c>
      <c r="K139" s="1">
        <v>219.02</v>
      </c>
      <c r="L139" s="1">
        <v>3383.04</v>
      </c>
      <c r="M139" s="1">
        <v>254.11</v>
      </c>
      <c r="N139" s="1">
        <v>2496.58</v>
      </c>
      <c r="O139" s="3">
        <f t="shared" ref="O139:P139" si="143">sum(D139,G139,J139)</f>
        <v>1050.42</v>
      </c>
      <c r="P139" s="1">
        <f t="shared" si="143"/>
        <v>1140.57</v>
      </c>
      <c r="Q139" s="1"/>
      <c r="R139" s="1"/>
    </row>
    <row r="140">
      <c r="A140" s="2">
        <v>45454.0</v>
      </c>
      <c r="B140" s="1" t="s">
        <v>54</v>
      </c>
      <c r="C140" s="1" t="s">
        <v>26</v>
      </c>
      <c r="D140" s="1">
        <v>670.72</v>
      </c>
      <c r="E140" s="1">
        <v>580.93</v>
      </c>
      <c r="F140" s="1" t="s">
        <v>42</v>
      </c>
      <c r="G140" s="1">
        <v>381.16</v>
      </c>
      <c r="H140" s="1">
        <v>371.06</v>
      </c>
      <c r="I140" s="1" t="s">
        <v>31</v>
      </c>
      <c r="J140" s="1">
        <v>291.88</v>
      </c>
      <c r="K140" s="1">
        <v>345.48</v>
      </c>
      <c r="L140" s="1">
        <v>3467.14</v>
      </c>
      <c r="M140" s="1">
        <v>1519.22</v>
      </c>
      <c r="N140" s="1">
        <v>3688.89</v>
      </c>
      <c r="O140" s="3">
        <f t="shared" ref="O140:P140" si="144">sum(D140,G140,J140)</f>
        <v>1343.76</v>
      </c>
      <c r="P140" s="1">
        <f t="shared" si="144"/>
        <v>1297.47</v>
      </c>
      <c r="Q140" s="1"/>
      <c r="R140" s="1"/>
    </row>
    <row r="141">
      <c r="A141" s="2">
        <v>45455.0</v>
      </c>
      <c r="B141" s="1" t="s">
        <v>54</v>
      </c>
      <c r="C141" s="1" t="s">
        <v>37</v>
      </c>
      <c r="D141" s="1">
        <v>574.09</v>
      </c>
      <c r="E141" s="1">
        <v>460.42</v>
      </c>
      <c r="F141" s="1" t="s">
        <v>33</v>
      </c>
      <c r="G141" s="1">
        <v>116.03</v>
      </c>
      <c r="H141" s="1">
        <v>133.76</v>
      </c>
      <c r="I141" s="1" t="s">
        <v>34</v>
      </c>
      <c r="J141" s="1">
        <v>135.0</v>
      </c>
      <c r="K141" s="1">
        <v>125.08</v>
      </c>
      <c r="L141" s="1">
        <v>3089.41</v>
      </c>
      <c r="M141" s="1">
        <v>1258.71</v>
      </c>
      <c r="N141" s="1">
        <v>3628.86</v>
      </c>
      <c r="O141" s="3">
        <f t="shared" ref="O141:P141" si="145">sum(D141,G141,J141)</f>
        <v>825.12</v>
      </c>
      <c r="P141" s="1">
        <f t="shared" si="145"/>
        <v>719.26</v>
      </c>
      <c r="Q141" s="1"/>
      <c r="R141" s="1"/>
    </row>
    <row r="142">
      <c r="A142" s="2">
        <v>45456.0</v>
      </c>
      <c r="B142" s="1" t="s">
        <v>54</v>
      </c>
      <c r="C142" s="1" t="s">
        <v>23</v>
      </c>
      <c r="D142" s="1">
        <v>772.02</v>
      </c>
      <c r="E142" s="1">
        <v>668.31</v>
      </c>
      <c r="F142" s="1" t="s">
        <v>30</v>
      </c>
      <c r="G142" s="1">
        <v>469.4</v>
      </c>
      <c r="H142" s="1">
        <v>539.64</v>
      </c>
      <c r="I142" s="1" t="s">
        <v>34</v>
      </c>
      <c r="J142" s="1">
        <v>40.15</v>
      </c>
      <c r="K142" s="1">
        <v>47.58</v>
      </c>
      <c r="L142" s="1">
        <v>2175.27</v>
      </c>
      <c r="M142" s="1">
        <v>143.22</v>
      </c>
      <c r="N142" s="1">
        <v>1062.96</v>
      </c>
      <c r="O142" s="3">
        <f t="shared" ref="O142:P142" si="146">sum(D142,G142,J142)</f>
        <v>1281.57</v>
      </c>
      <c r="P142" s="1">
        <f t="shared" si="146"/>
        <v>1255.53</v>
      </c>
      <c r="Q142" s="1"/>
      <c r="R142" s="1"/>
    </row>
    <row r="143">
      <c r="A143" s="2">
        <v>45456.0</v>
      </c>
      <c r="B143" s="1" t="s">
        <v>54</v>
      </c>
      <c r="C143" s="1" t="s">
        <v>43</v>
      </c>
      <c r="D143" s="1">
        <v>688.62</v>
      </c>
      <c r="E143" s="1">
        <v>623.87</v>
      </c>
      <c r="F143" s="1" t="s">
        <v>42</v>
      </c>
      <c r="G143" s="1">
        <v>94.78</v>
      </c>
      <c r="H143" s="1">
        <v>107.77</v>
      </c>
      <c r="I143" s="1" t="s">
        <v>31</v>
      </c>
      <c r="J143" s="1">
        <v>62.47</v>
      </c>
      <c r="K143" s="1">
        <v>62.31</v>
      </c>
      <c r="L143" s="1">
        <v>3156.43</v>
      </c>
      <c r="M143" s="1">
        <v>1259.58</v>
      </c>
      <c r="N143" s="1">
        <v>3622.06</v>
      </c>
      <c r="O143" s="3">
        <f t="shared" ref="O143:P143" si="147">sum(D143,G143,J143)</f>
        <v>845.87</v>
      </c>
      <c r="P143" s="1">
        <f t="shared" si="147"/>
        <v>793.95</v>
      </c>
      <c r="Q143" s="1"/>
      <c r="R143" s="1"/>
    </row>
    <row r="144">
      <c r="A144" s="2">
        <v>45457.0</v>
      </c>
      <c r="B144" s="1" t="s">
        <v>54</v>
      </c>
      <c r="C144" s="1" t="s">
        <v>37</v>
      </c>
      <c r="D144" s="1">
        <v>94.28</v>
      </c>
      <c r="E144" s="1">
        <v>111.47</v>
      </c>
      <c r="F144" s="1" t="s">
        <v>24</v>
      </c>
      <c r="G144" s="1">
        <v>449.71</v>
      </c>
      <c r="H144" s="1">
        <v>482.51</v>
      </c>
      <c r="I144" s="1" t="s">
        <v>36</v>
      </c>
      <c r="J144" s="1">
        <v>169.07</v>
      </c>
      <c r="K144" s="1">
        <v>170.34</v>
      </c>
      <c r="L144" s="1">
        <v>4026.25</v>
      </c>
      <c r="M144" s="1">
        <v>1683.44</v>
      </c>
      <c r="N144" s="1">
        <v>4945.37</v>
      </c>
      <c r="O144" s="3">
        <f t="shared" ref="O144:P144" si="148">sum(D144,G144,J144)</f>
        <v>713.06</v>
      </c>
      <c r="P144" s="1">
        <f t="shared" si="148"/>
        <v>764.32</v>
      </c>
      <c r="Q144" s="1"/>
      <c r="R144" s="1"/>
    </row>
    <row r="145">
      <c r="A145" s="2">
        <v>45459.0</v>
      </c>
      <c r="B145" s="1" t="s">
        <v>54</v>
      </c>
      <c r="C145" s="1" t="s">
        <v>26</v>
      </c>
      <c r="D145" s="1">
        <v>789.07</v>
      </c>
      <c r="E145" s="1">
        <v>939.34</v>
      </c>
      <c r="F145" s="1" t="s">
        <v>42</v>
      </c>
      <c r="G145" s="1">
        <v>68.41</v>
      </c>
      <c r="H145" s="1">
        <v>58.57</v>
      </c>
      <c r="I145" s="1" t="s">
        <v>47</v>
      </c>
      <c r="J145" s="1">
        <v>280.08</v>
      </c>
      <c r="K145" s="1">
        <v>254.0</v>
      </c>
      <c r="L145" s="1">
        <v>3940.17</v>
      </c>
      <c r="M145" s="1">
        <v>931.49</v>
      </c>
      <c r="N145" s="1">
        <v>3619.75</v>
      </c>
      <c r="O145" s="3">
        <f t="shared" ref="O145:P145" si="149">sum(D145,G145,J145)</f>
        <v>1137.56</v>
      </c>
      <c r="P145" s="1">
        <f t="shared" si="149"/>
        <v>1251.91</v>
      </c>
      <c r="Q145" s="1"/>
      <c r="R145" s="1"/>
    </row>
    <row r="146">
      <c r="A146" s="2">
        <v>45460.0</v>
      </c>
      <c r="B146" s="1" t="s">
        <v>54</v>
      </c>
      <c r="C146" s="1" t="s">
        <v>43</v>
      </c>
      <c r="D146" s="1">
        <v>309.26</v>
      </c>
      <c r="E146" s="1">
        <v>260.65</v>
      </c>
      <c r="F146" s="1" t="s">
        <v>21</v>
      </c>
      <c r="G146" s="1">
        <v>280.41</v>
      </c>
      <c r="H146" s="1">
        <v>331.39</v>
      </c>
      <c r="I146" s="1" t="s">
        <v>22</v>
      </c>
      <c r="J146" s="1">
        <v>388.31</v>
      </c>
      <c r="K146" s="1">
        <v>437.75</v>
      </c>
      <c r="L146" s="1">
        <v>2509.56</v>
      </c>
      <c r="M146" s="1">
        <v>235.17</v>
      </c>
      <c r="N146" s="1">
        <v>1714.94</v>
      </c>
      <c r="O146" s="3">
        <f t="shared" ref="O146:P146" si="150">sum(D146,G146,J146)</f>
        <v>977.98</v>
      </c>
      <c r="P146" s="1">
        <f t="shared" si="150"/>
        <v>1029.79</v>
      </c>
      <c r="Q146" s="1"/>
      <c r="R146" s="1"/>
    </row>
    <row r="147">
      <c r="A147" s="2">
        <v>45460.0</v>
      </c>
      <c r="B147" s="1" t="s">
        <v>54</v>
      </c>
      <c r="C147" s="1" t="s">
        <v>17</v>
      </c>
      <c r="D147" s="1">
        <v>726.37</v>
      </c>
      <c r="E147" s="1">
        <v>754.4</v>
      </c>
      <c r="F147" s="1" t="s">
        <v>42</v>
      </c>
      <c r="G147" s="1">
        <v>73.91</v>
      </c>
      <c r="H147" s="1">
        <v>74.37</v>
      </c>
      <c r="I147" s="1" t="s">
        <v>22</v>
      </c>
      <c r="J147" s="1">
        <v>486.8</v>
      </c>
      <c r="K147" s="1">
        <v>404.95</v>
      </c>
      <c r="L147" s="1">
        <v>2920.57</v>
      </c>
      <c r="M147" s="1">
        <v>1395.14</v>
      </c>
      <c r="N147" s="1">
        <v>3081.99</v>
      </c>
      <c r="O147" s="3">
        <f t="shared" ref="O147:P147" si="151">sum(D147,G147,J147)</f>
        <v>1287.08</v>
      </c>
      <c r="P147" s="1">
        <f t="shared" si="151"/>
        <v>1233.72</v>
      </c>
      <c r="Q147" s="1"/>
      <c r="R147" s="1"/>
    </row>
    <row r="148">
      <c r="A148" s="2">
        <v>45461.0</v>
      </c>
      <c r="B148" s="1" t="s">
        <v>54</v>
      </c>
      <c r="C148" s="1" t="s">
        <v>29</v>
      </c>
      <c r="D148" s="1">
        <v>967.39</v>
      </c>
      <c r="E148" s="1">
        <v>918.33</v>
      </c>
      <c r="F148" s="1" t="s">
        <v>33</v>
      </c>
      <c r="G148" s="1">
        <v>450.13</v>
      </c>
      <c r="H148" s="1">
        <v>461.75</v>
      </c>
      <c r="I148" s="1" t="s">
        <v>31</v>
      </c>
      <c r="J148" s="1">
        <v>87.36</v>
      </c>
      <c r="K148" s="1">
        <v>87.51</v>
      </c>
      <c r="L148" s="1">
        <v>2379.3</v>
      </c>
      <c r="M148" s="1">
        <v>1009.75</v>
      </c>
      <c r="N148" s="1">
        <v>1921.46</v>
      </c>
      <c r="O148" s="3">
        <f t="shared" ref="O148:P148" si="152">sum(D148,G148,J148)</f>
        <v>1504.88</v>
      </c>
      <c r="P148" s="1">
        <f t="shared" si="152"/>
        <v>1467.59</v>
      </c>
      <c r="Q148" s="1"/>
      <c r="R148" s="1"/>
    </row>
    <row r="149">
      <c r="A149" s="2">
        <v>45461.0</v>
      </c>
      <c r="B149" s="1" t="s">
        <v>54</v>
      </c>
      <c r="C149" s="1" t="s">
        <v>41</v>
      </c>
      <c r="D149" s="1">
        <v>564.45</v>
      </c>
      <c r="E149" s="1">
        <v>577.04</v>
      </c>
      <c r="F149" s="1" t="s">
        <v>30</v>
      </c>
      <c r="G149" s="1">
        <v>21.38</v>
      </c>
      <c r="H149" s="1">
        <v>24.74</v>
      </c>
      <c r="I149" s="1" t="s">
        <v>47</v>
      </c>
      <c r="J149" s="1">
        <v>78.5</v>
      </c>
      <c r="K149" s="1">
        <v>77.22</v>
      </c>
      <c r="L149" s="1">
        <v>3462.62</v>
      </c>
      <c r="M149" s="1">
        <v>1612.06</v>
      </c>
      <c r="N149" s="1">
        <v>4395.68</v>
      </c>
      <c r="O149" s="3">
        <f t="shared" ref="O149:P149" si="153">sum(D149,G149,J149)</f>
        <v>664.33</v>
      </c>
      <c r="P149" s="1">
        <f t="shared" si="153"/>
        <v>679</v>
      </c>
      <c r="Q149" s="1"/>
      <c r="R149" s="1"/>
    </row>
    <row r="150">
      <c r="A150" s="2">
        <v>45461.0</v>
      </c>
      <c r="B150" s="1" t="s">
        <v>54</v>
      </c>
      <c r="C150" s="1" t="s">
        <v>39</v>
      </c>
      <c r="D150" s="1">
        <v>518.17</v>
      </c>
      <c r="E150" s="1">
        <v>502.52</v>
      </c>
      <c r="F150" s="1" t="s">
        <v>33</v>
      </c>
      <c r="G150" s="1">
        <v>163.57</v>
      </c>
      <c r="H150" s="1">
        <v>171.99</v>
      </c>
      <c r="I150" s="1" t="s">
        <v>47</v>
      </c>
      <c r="J150" s="1">
        <v>359.95</v>
      </c>
      <c r="K150" s="1">
        <v>420.68</v>
      </c>
      <c r="L150" s="1">
        <v>4337.8</v>
      </c>
      <c r="M150" s="1">
        <v>224.77</v>
      </c>
      <c r="N150" s="1">
        <v>3467.38</v>
      </c>
      <c r="O150" s="3">
        <f t="shared" ref="O150:P150" si="154">sum(D150,G150,J150)</f>
        <v>1041.69</v>
      </c>
      <c r="P150" s="1">
        <f t="shared" si="154"/>
        <v>1095.19</v>
      </c>
      <c r="Q150" s="1"/>
      <c r="R150" s="1"/>
    </row>
    <row r="151">
      <c r="A151" s="2">
        <v>45461.0</v>
      </c>
      <c r="B151" s="1" t="s">
        <v>54</v>
      </c>
      <c r="C151" s="1" t="s">
        <v>45</v>
      </c>
      <c r="D151" s="1">
        <v>233.31</v>
      </c>
      <c r="E151" s="1">
        <v>255.46</v>
      </c>
      <c r="F151" s="1" t="s">
        <v>38</v>
      </c>
      <c r="G151" s="1">
        <v>151.38</v>
      </c>
      <c r="H151" s="1">
        <v>148.04</v>
      </c>
      <c r="I151" s="1" t="s">
        <v>34</v>
      </c>
      <c r="J151" s="1">
        <v>482.28</v>
      </c>
      <c r="K151" s="1">
        <v>421.34</v>
      </c>
      <c r="L151" s="1">
        <v>2750.68</v>
      </c>
      <c r="M151" s="1">
        <v>918.07</v>
      </c>
      <c r="N151" s="1">
        <v>2843.91</v>
      </c>
      <c r="O151" s="3">
        <f t="shared" ref="O151:P151" si="155">sum(D151,G151,J151)</f>
        <v>866.97</v>
      </c>
      <c r="P151" s="1">
        <f t="shared" si="155"/>
        <v>824.84</v>
      </c>
      <c r="Q151" s="1"/>
      <c r="R151" s="1"/>
    </row>
    <row r="152">
      <c r="A152" s="2">
        <v>45461.0</v>
      </c>
      <c r="B152" s="1" t="s">
        <v>54</v>
      </c>
      <c r="C152" s="1" t="s">
        <v>45</v>
      </c>
      <c r="D152" s="1">
        <v>206.59</v>
      </c>
      <c r="E152" s="1">
        <v>237.63</v>
      </c>
      <c r="F152" s="1" t="s">
        <v>42</v>
      </c>
      <c r="G152" s="1">
        <v>89.36</v>
      </c>
      <c r="H152" s="1">
        <v>100.94</v>
      </c>
      <c r="I152" s="1" t="s">
        <v>28</v>
      </c>
      <c r="J152" s="1">
        <v>314.59</v>
      </c>
      <c r="K152" s="1">
        <v>364.07</v>
      </c>
      <c r="L152" s="1">
        <v>3483.69</v>
      </c>
      <c r="M152" s="1">
        <v>476.27</v>
      </c>
      <c r="N152" s="1">
        <v>3257.32</v>
      </c>
      <c r="O152" s="3">
        <f t="shared" ref="O152:P152" si="156">sum(D152,G152,J152)</f>
        <v>610.54</v>
      </c>
      <c r="P152" s="1">
        <f t="shared" si="156"/>
        <v>702.64</v>
      </c>
      <c r="Q152" s="1"/>
      <c r="R152" s="1"/>
    </row>
    <row r="153">
      <c r="A153" s="2">
        <v>45461.0</v>
      </c>
      <c r="B153" s="1" t="s">
        <v>54</v>
      </c>
      <c r="C153" s="1" t="s">
        <v>43</v>
      </c>
      <c r="D153" s="1">
        <v>313.27</v>
      </c>
      <c r="E153" s="1">
        <v>304.08</v>
      </c>
      <c r="F153" s="1" t="s">
        <v>46</v>
      </c>
      <c r="G153" s="1">
        <v>7.74</v>
      </c>
      <c r="H153" s="1">
        <v>8.44</v>
      </c>
      <c r="I153" s="1" t="s">
        <v>36</v>
      </c>
      <c r="J153" s="1">
        <v>314.58</v>
      </c>
      <c r="K153" s="1">
        <v>353.55</v>
      </c>
      <c r="L153" s="1">
        <v>4842.61</v>
      </c>
      <c r="M153" s="1">
        <v>746.08</v>
      </c>
      <c r="N153" s="1">
        <v>4922.62</v>
      </c>
      <c r="O153" s="3">
        <f t="shared" ref="O153:P153" si="157">sum(D153,G153,J153)</f>
        <v>635.59</v>
      </c>
      <c r="P153" s="1">
        <f t="shared" si="157"/>
        <v>666.07</v>
      </c>
      <c r="Q153" s="1"/>
      <c r="R153" s="1"/>
    </row>
    <row r="154">
      <c r="A154" s="2">
        <v>45461.0</v>
      </c>
      <c r="B154" s="1" t="s">
        <v>54</v>
      </c>
      <c r="C154" s="1" t="s">
        <v>45</v>
      </c>
      <c r="D154" s="1">
        <v>316.05</v>
      </c>
      <c r="E154" s="1">
        <v>331.02</v>
      </c>
      <c r="F154" s="1" t="s">
        <v>21</v>
      </c>
      <c r="G154" s="1">
        <v>352.03</v>
      </c>
      <c r="H154" s="1">
        <v>319.4</v>
      </c>
      <c r="I154" s="1" t="s">
        <v>36</v>
      </c>
      <c r="J154" s="1">
        <v>140.76</v>
      </c>
      <c r="K154" s="1">
        <v>145.61</v>
      </c>
      <c r="L154" s="1">
        <v>3541.49</v>
      </c>
      <c r="M154" s="1">
        <v>1807.25</v>
      </c>
      <c r="N154" s="1">
        <v>4552.71</v>
      </c>
      <c r="O154" s="3">
        <f t="shared" ref="O154:P154" si="158">sum(D154,G154,J154)</f>
        <v>808.84</v>
      </c>
      <c r="P154" s="1">
        <f t="shared" si="158"/>
        <v>796.03</v>
      </c>
      <c r="Q154" s="1"/>
      <c r="R154" s="1"/>
    </row>
    <row r="155">
      <c r="A155" s="2">
        <v>45461.0</v>
      </c>
      <c r="B155" s="1" t="s">
        <v>54</v>
      </c>
      <c r="C155" s="1" t="s">
        <v>23</v>
      </c>
      <c r="D155" s="1">
        <v>943.29</v>
      </c>
      <c r="E155" s="1">
        <v>924.07</v>
      </c>
      <c r="F155" s="1" t="s">
        <v>38</v>
      </c>
      <c r="G155" s="1">
        <v>235.31</v>
      </c>
      <c r="H155" s="1">
        <v>221.79</v>
      </c>
      <c r="I155" s="1" t="s">
        <v>36</v>
      </c>
      <c r="J155" s="1">
        <v>370.39</v>
      </c>
      <c r="K155" s="1">
        <v>421.85</v>
      </c>
      <c r="L155" s="1">
        <v>2634.72</v>
      </c>
      <c r="M155" s="1">
        <v>1601.73</v>
      </c>
      <c r="N155" s="1">
        <v>2668.74</v>
      </c>
      <c r="O155" s="3">
        <f t="shared" ref="O155:P155" si="159">sum(D155,G155,J155)</f>
        <v>1548.99</v>
      </c>
      <c r="P155" s="1">
        <f t="shared" si="159"/>
        <v>1567.71</v>
      </c>
      <c r="Q155" s="1"/>
      <c r="R155" s="1"/>
    </row>
    <row r="156">
      <c r="A156" s="2">
        <v>45462.0</v>
      </c>
      <c r="B156" s="1" t="s">
        <v>54</v>
      </c>
      <c r="C156" s="1" t="s">
        <v>45</v>
      </c>
      <c r="D156" s="1">
        <v>212.92</v>
      </c>
      <c r="E156" s="1">
        <v>241.42</v>
      </c>
      <c r="F156" s="1" t="s">
        <v>33</v>
      </c>
      <c r="G156" s="1">
        <v>163.74</v>
      </c>
      <c r="H156" s="1">
        <v>144.67</v>
      </c>
      <c r="I156" s="1" t="s">
        <v>36</v>
      </c>
      <c r="J156" s="1">
        <v>223.74</v>
      </c>
      <c r="K156" s="1">
        <v>265.11</v>
      </c>
      <c r="L156" s="1">
        <v>4581.89</v>
      </c>
      <c r="M156" s="1">
        <v>349.06</v>
      </c>
      <c r="N156" s="1">
        <v>4279.75</v>
      </c>
      <c r="O156" s="3">
        <f t="shared" ref="O156:P156" si="160">sum(D156,G156,J156)</f>
        <v>600.4</v>
      </c>
      <c r="P156" s="1">
        <f t="shared" si="160"/>
        <v>651.2</v>
      </c>
      <c r="Q156" s="1"/>
      <c r="R156" s="1"/>
    </row>
    <row r="157">
      <c r="A157" s="2">
        <v>45462.0</v>
      </c>
      <c r="B157" s="1" t="s">
        <v>54</v>
      </c>
      <c r="C157" s="1" t="s">
        <v>26</v>
      </c>
      <c r="D157" s="1">
        <v>334.6</v>
      </c>
      <c r="E157" s="1">
        <v>331.64</v>
      </c>
      <c r="F157" s="1" t="s">
        <v>21</v>
      </c>
      <c r="G157" s="1">
        <v>108.32</v>
      </c>
      <c r="H157" s="1">
        <v>121.24</v>
      </c>
      <c r="I157" s="1" t="s">
        <v>36</v>
      </c>
      <c r="J157" s="1">
        <v>88.93</v>
      </c>
      <c r="K157" s="1">
        <v>87.3</v>
      </c>
      <c r="L157" s="1">
        <v>3145.39</v>
      </c>
      <c r="M157" s="1">
        <v>343.88</v>
      </c>
      <c r="N157" s="1">
        <v>2949.09</v>
      </c>
      <c r="O157" s="3">
        <f t="shared" ref="O157:P157" si="161">sum(D157,G157,J157)</f>
        <v>531.85</v>
      </c>
      <c r="P157" s="1">
        <f t="shared" si="161"/>
        <v>540.18</v>
      </c>
      <c r="Q157" s="1"/>
      <c r="R157" s="1"/>
    </row>
    <row r="158">
      <c r="A158" s="2">
        <v>45462.0</v>
      </c>
      <c r="B158" s="1" t="s">
        <v>54</v>
      </c>
      <c r="C158" s="1" t="s">
        <v>37</v>
      </c>
      <c r="D158" s="1">
        <v>548.46</v>
      </c>
      <c r="E158" s="1">
        <v>483.33</v>
      </c>
      <c r="F158" s="1" t="s">
        <v>33</v>
      </c>
      <c r="G158" s="1">
        <v>242.02</v>
      </c>
      <c r="H158" s="1">
        <v>274.06</v>
      </c>
      <c r="I158" s="1" t="s">
        <v>28</v>
      </c>
      <c r="J158" s="1">
        <v>18.82</v>
      </c>
      <c r="K158" s="1">
        <v>20.13</v>
      </c>
      <c r="L158" s="1">
        <v>3271.84</v>
      </c>
      <c r="M158" s="1">
        <v>1999.82</v>
      </c>
      <c r="N158" s="1">
        <v>4494.14</v>
      </c>
      <c r="O158" s="3">
        <f t="shared" ref="O158:P158" si="162">sum(D158,G158,J158)</f>
        <v>809.3</v>
      </c>
      <c r="P158" s="1">
        <f t="shared" si="162"/>
        <v>777.52</v>
      </c>
      <c r="Q158" s="1"/>
      <c r="R158" s="1"/>
    </row>
    <row r="159">
      <c r="A159" s="2">
        <v>45462.0</v>
      </c>
      <c r="B159" s="1" t="s">
        <v>54</v>
      </c>
      <c r="C159" s="1" t="s">
        <v>26</v>
      </c>
      <c r="D159" s="1">
        <v>989.66</v>
      </c>
      <c r="E159" s="1">
        <v>838.28</v>
      </c>
      <c r="F159" s="1" t="s">
        <v>24</v>
      </c>
      <c r="G159" s="1">
        <v>230.35</v>
      </c>
      <c r="H159" s="1">
        <v>200.87</v>
      </c>
      <c r="I159" s="1" t="s">
        <v>34</v>
      </c>
      <c r="J159" s="1">
        <v>272.52</v>
      </c>
      <c r="K159" s="1">
        <v>240.84</v>
      </c>
      <c r="L159" s="1">
        <v>3990.13</v>
      </c>
      <c r="M159" s="1">
        <v>1524.53</v>
      </c>
      <c r="N159" s="1">
        <v>4234.67</v>
      </c>
      <c r="O159" s="3">
        <f t="shared" ref="O159:P159" si="163">sum(D159,G159,J159)</f>
        <v>1492.53</v>
      </c>
      <c r="P159" s="1">
        <f t="shared" si="163"/>
        <v>1279.99</v>
      </c>
      <c r="Q159" s="1"/>
      <c r="R159" s="1"/>
    </row>
    <row r="160">
      <c r="A160" s="2">
        <v>45464.0</v>
      </c>
      <c r="B160" s="1" t="s">
        <v>54</v>
      </c>
      <c r="C160" s="1" t="s">
        <v>17</v>
      </c>
      <c r="D160" s="1">
        <v>675.11</v>
      </c>
      <c r="E160" s="1">
        <v>598.62</v>
      </c>
      <c r="F160" s="1" t="s">
        <v>38</v>
      </c>
      <c r="G160" s="1">
        <v>156.25</v>
      </c>
      <c r="H160" s="1">
        <v>171.96</v>
      </c>
      <c r="I160" s="1" t="s">
        <v>19</v>
      </c>
      <c r="J160" s="1">
        <v>392.24</v>
      </c>
      <c r="K160" s="1">
        <v>455.97</v>
      </c>
      <c r="L160" s="1">
        <v>2680.7</v>
      </c>
      <c r="M160" s="1">
        <v>1575.81</v>
      </c>
      <c r="N160" s="1">
        <v>3029.96</v>
      </c>
      <c r="O160" s="3">
        <f t="shared" ref="O160:P160" si="164">sum(D160,G160,J160)</f>
        <v>1223.6</v>
      </c>
      <c r="P160" s="1">
        <f t="shared" si="164"/>
        <v>1226.55</v>
      </c>
      <c r="Q160" s="1"/>
      <c r="R160" s="1"/>
    </row>
    <row r="161">
      <c r="A161" s="2">
        <v>45464.0</v>
      </c>
      <c r="B161" s="1" t="s">
        <v>54</v>
      </c>
      <c r="C161" s="1" t="s">
        <v>45</v>
      </c>
      <c r="D161" s="1">
        <v>872.57</v>
      </c>
      <c r="E161" s="1">
        <v>986.91</v>
      </c>
      <c r="F161" s="1" t="s">
        <v>38</v>
      </c>
      <c r="G161" s="1">
        <v>120.98</v>
      </c>
      <c r="H161" s="1">
        <v>106.22</v>
      </c>
      <c r="I161" s="1" t="s">
        <v>25</v>
      </c>
      <c r="J161" s="1">
        <v>399.92</v>
      </c>
      <c r="K161" s="1">
        <v>377.19</v>
      </c>
      <c r="L161" s="1">
        <v>2596.32</v>
      </c>
      <c r="M161" s="1">
        <v>606.31</v>
      </c>
      <c r="N161" s="1">
        <v>1732.31</v>
      </c>
      <c r="O161" s="3">
        <f t="shared" ref="O161:P161" si="165">sum(D161,G161,J161)</f>
        <v>1393.47</v>
      </c>
      <c r="P161" s="1">
        <f t="shared" si="165"/>
        <v>1470.32</v>
      </c>
      <c r="Q161" s="1"/>
      <c r="R161" s="1"/>
    </row>
    <row r="162">
      <c r="A162" s="2">
        <v>45464.0</v>
      </c>
      <c r="B162" s="1" t="s">
        <v>54</v>
      </c>
      <c r="C162" s="1" t="s">
        <v>20</v>
      </c>
      <c r="D162" s="1">
        <v>37.85</v>
      </c>
      <c r="E162" s="1">
        <v>33.62</v>
      </c>
      <c r="F162" s="1" t="s">
        <v>18</v>
      </c>
      <c r="G162" s="1">
        <v>258.33</v>
      </c>
      <c r="H162" s="1">
        <v>224.08</v>
      </c>
      <c r="I162" s="1" t="s">
        <v>19</v>
      </c>
      <c r="J162" s="1">
        <v>57.8</v>
      </c>
      <c r="K162" s="1">
        <v>49.67</v>
      </c>
      <c r="L162" s="1">
        <v>4565.86</v>
      </c>
      <c r="M162" s="1">
        <v>328.6</v>
      </c>
      <c r="N162" s="1">
        <v>4587.09</v>
      </c>
      <c r="O162" s="3">
        <f t="shared" ref="O162:P162" si="166">sum(D162,G162,J162)</f>
        <v>353.98</v>
      </c>
      <c r="P162" s="1">
        <f t="shared" si="166"/>
        <v>307.37</v>
      </c>
      <c r="Q162" s="1"/>
      <c r="R162" s="1"/>
    </row>
    <row r="163">
      <c r="A163" s="2">
        <v>45464.0</v>
      </c>
      <c r="B163" s="1" t="s">
        <v>54</v>
      </c>
      <c r="C163" s="1" t="s">
        <v>41</v>
      </c>
      <c r="D163" s="1">
        <v>359.5</v>
      </c>
      <c r="E163" s="1">
        <v>359.8</v>
      </c>
      <c r="F163" s="1" t="s">
        <v>46</v>
      </c>
      <c r="G163" s="1">
        <v>137.17</v>
      </c>
      <c r="H163" s="1">
        <v>141.23</v>
      </c>
      <c r="I163" s="1" t="s">
        <v>34</v>
      </c>
      <c r="J163" s="1">
        <v>15.6</v>
      </c>
      <c r="K163" s="1">
        <v>16.09</v>
      </c>
      <c r="L163" s="1">
        <v>2673.04</v>
      </c>
      <c r="M163" s="1">
        <v>194.14</v>
      </c>
      <c r="N163" s="1">
        <v>2350.06</v>
      </c>
      <c r="O163" s="3">
        <f t="shared" ref="O163:P163" si="167">sum(D163,G163,J163)</f>
        <v>512.27</v>
      </c>
      <c r="P163" s="1">
        <f t="shared" si="167"/>
        <v>517.12</v>
      </c>
      <c r="Q163" s="1"/>
      <c r="R163" s="1"/>
    </row>
    <row r="164">
      <c r="A164" s="2">
        <v>45465.0</v>
      </c>
      <c r="B164" s="1" t="s">
        <v>54</v>
      </c>
      <c r="C164" s="1" t="s">
        <v>20</v>
      </c>
      <c r="D164" s="1">
        <v>981.33</v>
      </c>
      <c r="E164" s="1">
        <v>1103.7</v>
      </c>
      <c r="F164" s="1" t="s">
        <v>42</v>
      </c>
      <c r="G164" s="1">
        <v>417.95</v>
      </c>
      <c r="H164" s="1">
        <v>438.0</v>
      </c>
      <c r="I164" s="1" t="s">
        <v>34</v>
      </c>
      <c r="J164" s="1">
        <v>31.05</v>
      </c>
      <c r="K164" s="1">
        <v>26.98</v>
      </c>
      <c r="L164" s="1">
        <v>4464.75</v>
      </c>
      <c r="M164" s="1">
        <v>137.17</v>
      </c>
      <c r="N164" s="1">
        <v>3033.24</v>
      </c>
      <c r="O164" s="3">
        <f t="shared" ref="O164:P164" si="168">sum(D164,G164,J164)</f>
        <v>1430.33</v>
      </c>
      <c r="P164" s="1">
        <f t="shared" si="168"/>
        <v>1568.68</v>
      </c>
      <c r="Q164" s="1"/>
      <c r="R164" s="1"/>
    </row>
    <row r="165">
      <c r="A165" s="2">
        <v>45466.0</v>
      </c>
      <c r="B165" s="1" t="s">
        <v>54</v>
      </c>
      <c r="C165" s="1" t="s">
        <v>26</v>
      </c>
      <c r="D165" s="1">
        <v>863.57</v>
      </c>
      <c r="E165" s="1">
        <v>1018.04</v>
      </c>
      <c r="F165" s="1" t="s">
        <v>46</v>
      </c>
      <c r="G165" s="1">
        <v>318.45</v>
      </c>
      <c r="H165" s="1">
        <v>348.36</v>
      </c>
      <c r="I165" s="1" t="s">
        <v>22</v>
      </c>
      <c r="J165" s="1">
        <v>127.3</v>
      </c>
      <c r="K165" s="1">
        <v>131.22</v>
      </c>
      <c r="L165" s="1">
        <v>4460.5</v>
      </c>
      <c r="M165" s="1">
        <v>546.15</v>
      </c>
      <c r="N165" s="1">
        <v>3509.03</v>
      </c>
      <c r="O165" s="3">
        <f t="shared" ref="O165:P165" si="169">sum(D165,G165,J165)</f>
        <v>1309.32</v>
      </c>
      <c r="P165" s="1">
        <f t="shared" si="169"/>
        <v>1497.62</v>
      </c>
      <c r="Q165" s="1"/>
      <c r="R165" s="1"/>
    </row>
    <row r="166">
      <c r="A166" s="2">
        <v>45466.0</v>
      </c>
      <c r="B166" s="1" t="s">
        <v>54</v>
      </c>
      <c r="C166" s="1" t="s">
        <v>37</v>
      </c>
      <c r="D166" s="1">
        <v>560.26</v>
      </c>
      <c r="E166" s="1">
        <v>643.61</v>
      </c>
      <c r="F166" s="1" t="s">
        <v>42</v>
      </c>
      <c r="G166" s="1">
        <v>129.92</v>
      </c>
      <c r="H166" s="1">
        <v>146.76</v>
      </c>
      <c r="I166" s="1" t="s">
        <v>22</v>
      </c>
      <c r="J166" s="1">
        <v>489.75</v>
      </c>
      <c r="K166" s="1">
        <v>535.4</v>
      </c>
      <c r="L166" s="1">
        <v>2686.67</v>
      </c>
      <c r="M166" s="1">
        <v>310.16</v>
      </c>
      <c r="N166" s="1">
        <v>1671.06</v>
      </c>
      <c r="O166" s="3">
        <f t="shared" ref="O166:P166" si="170">sum(D166,G166,J166)</f>
        <v>1179.93</v>
      </c>
      <c r="P166" s="1">
        <f t="shared" si="170"/>
        <v>1325.77</v>
      </c>
      <c r="Q166" s="1"/>
      <c r="R166" s="1"/>
    </row>
    <row r="167">
      <c r="A167" s="2">
        <v>45466.0</v>
      </c>
      <c r="B167" s="1" t="s">
        <v>54</v>
      </c>
      <c r="C167" s="1" t="s">
        <v>23</v>
      </c>
      <c r="D167" s="1">
        <v>945.82</v>
      </c>
      <c r="E167" s="1">
        <v>975.05</v>
      </c>
      <c r="F167" s="1" t="s">
        <v>42</v>
      </c>
      <c r="G167" s="1">
        <v>16.42</v>
      </c>
      <c r="H167" s="1">
        <v>19.65</v>
      </c>
      <c r="I167" s="1" t="s">
        <v>19</v>
      </c>
      <c r="J167" s="1">
        <v>332.87</v>
      </c>
      <c r="K167" s="1">
        <v>285.36</v>
      </c>
      <c r="L167" s="1">
        <v>2606.97</v>
      </c>
      <c r="M167" s="1">
        <v>1995.14</v>
      </c>
      <c r="N167" s="1">
        <v>3322.05</v>
      </c>
      <c r="O167" s="3">
        <f t="shared" ref="O167:P167" si="171">sum(D167,G167,J167)</f>
        <v>1295.11</v>
      </c>
      <c r="P167" s="1">
        <f t="shared" si="171"/>
        <v>1280.06</v>
      </c>
      <c r="Q167" s="1"/>
      <c r="R167" s="1"/>
    </row>
    <row r="168">
      <c r="A168" s="2">
        <v>45467.0</v>
      </c>
      <c r="B168" s="1" t="s">
        <v>54</v>
      </c>
      <c r="C168" s="1" t="s">
        <v>26</v>
      </c>
      <c r="D168" s="1">
        <v>500.94</v>
      </c>
      <c r="E168" s="1">
        <v>471.78</v>
      </c>
      <c r="F168" s="1" t="s">
        <v>46</v>
      </c>
      <c r="G168" s="1">
        <v>19.67</v>
      </c>
      <c r="H168" s="1">
        <v>20.73</v>
      </c>
      <c r="I168" s="1" t="s">
        <v>25</v>
      </c>
      <c r="J168" s="1">
        <v>20.35</v>
      </c>
      <c r="K168" s="1">
        <v>17.93</v>
      </c>
      <c r="L168" s="1">
        <v>2959.17</v>
      </c>
      <c r="M168" s="1">
        <v>370.57</v>
      </c>
      <c r="N168" s="1">
        <v>2819.3</v>
      </c>
      <c r="O168" s="3">
        <f t="shared" ref="O168:P168" si="172">sum(D168,G168,J168)</f>
        <v>540.96</v>
      </c>
      <c r="P168" s="1">
        <f t="shared" si="172"/>
        <v>510.44</v>
      </c>
      <c r="Q168" s="1"/>
      <c r="R168" s="1"/>
    </row>
    <row r="169">
      <c r="A169" s="2">
        <v>45467.0</v>
      </c>
      <c r="B169" s="1" t="s">
        <v>54</v>
      </c>
      <c r="C169" s="1" t="s">
        <v>29</v>
      </c>
      <c r="D169" s="1">
        <v>327.9</v>
      </c>
      <c r="E169" s="1">
        <v>302.09</v>
      </c>
      <c r="F169" s="1" t="s">
        <v>21</v>
      </c>
      <c r="G169" s="1">
        <v>362.25</v>
      </c>
      <c r="H169" s="1">
        <v>327.57</v>
      </c>
      <c r="I169" s="1" t="s">
        <v>22</v>
      </c>
      <c r="J169" s="1">
        <v>44.52</v>
      </c>
      <c r="K169" s="1">
        <v>37.69</v>
      </c>
      <c r="L169" s="1">
        <v>4828.57</v>
      </c>
      <c r="M169" s="1">
        <v>1096.5</v>
      </c>
      <c r="N169" s="1">
        <v>5257.72</v>
      </c>
      <c r="O169" s="3">
        <f t="shared" ref="O169:P169" si="173">sum(D169,G169,J169)</f>
        <v>734.67</v>
      </c>
      <c r="P169" s="1">
        <f t="shared" si="173"/>
        <v>667.35</v>
      </c>
      <c r="Q169" s="1"/>
      <c r="R169" s="1"/>
    </row>
    <row r="170">
      <c r="A170" s="2">
        <v>45468.0</v>
      </c>
      <c r="B170" s="1" t="s">
        <v>54</v>
      </c>
      <c r="C170" s="1" t="s">
        <v>17</v>
      </c>
      <c r="D170" s="1">
        <v>644.65</v>
      </c>
      <c r="E170" s="1">
        <v>582.94</v>
      </c>
      <c r="F170" s="1" t="s">
        <v>33</v>
      </c>
      <c r="G170" s="1">
        <v>156.53</v>
      </c>
      <c r="H170" s="1">
        <v>163.66</v>
      </c>
      <c r="I170" s="1" t="s">
        <v>22</v>
      </c>
      <c r="J170" s="1">
        <v>272.41</v>
      </c>
      <c r="K170" s="1">
        <v>274.37</v>
      </c>
      <c r="L170" s="1">
        <v>3013.82</v>
      </c>
      <c r="M170" s="1">
        <v>1761.07</v>
      </c>
      <c r="N170" s="1">
        <v>3753.92</v>
      </c>
      <c r="O170" s="3">
        <f t="shared" ref="O170:P170" si="174">sum(D170,G170,J170)</f>
        <v>1073.59</v>
      </c>
      <c r="P170" s="1">
        <f t="shared" si="174"/>
        <v>1020.97</v>
      </c>
      <c r="Q170" s="1"/>
      <c r="R170" s="1"/>
    </row>
    <row r="171">
      <c r="A171" s="2">
        <v>45468.0</v>
      </c>
      <c r="B171" s="1" t="s">
        <v>54</v>
      </c>
      <c r="C171" s="1" t="s">
        <v>23</v>
      </c>
      <c r="D171" s="1">
        <v>800.86</v>
      </c>
      <c r="E171" s="1">
        <v>927.52</v>
      </c>
      <c r="F171" s="1" t="s">
        <v>21</v>
      </c>
      <c r="G171" s="1">
        <v>31.46</v>
      </c>
      <c r="H171" s="1">
        <v>29.11</v>
      </c>
      <c r="I171" s="1" t="s">
        <v>36</v>
      </c>
      <c r="J171" s="1">
        <v>152.92</v>
      </c>
      <c r="K171" s="1">
        <v>128.56</v>
      </c>
      <c r="L171" s="1">
        <v>4552.04</v>
      </c>
      <c r="M171" s="1">
        <v>373.67</v>
      </c>
      <c r="N171" s="1">
        <v>3840.52</v>
      </c>
      <c r="O171" s="3">
        <f t="shared" ref="O171:P171" si="175">sum(D171,G171,J171)</f>
        <v>985.24</v>
      </c>
      <c r="P171" s="1">
        <f t="shared" si="175"/>
        <v>1085.19</v>
      </c>
      <c r="Q171" s="1"/>
      <c r="R171" s="1"/>
    </row>
    <row r="172">
      <c r="A172" s="2">
        <v>45468.0</v>
      </c>
      <c r="B172" s="1" t="s">
        <v>54</v>
      </c>
      <c r="C172" s="1" t="s">
        <v>44</v>
      </c>
      <c r="D172" s="1">
        <v>386.76</v>
      </c>
      <c r="E172" s="1">
        <v>390.21</v>
      </c>
      <c r="F172" s="1" t="s">
        <v>24</v>
      </c>
      <c r="G172" s="1">
        <v>276.81</v>
      </c>
      <c r="H172" s="1">
        <v>256.7</v>
      </c>
      <c r="I172" s="1" t="s">
        <v>36</v>
      </c>
      <c r="J172" s="1">
        <v>300.64</v>
      </c>
      <c r="K172" s="1">
        <v>251.02</v>
      </c>
      <c r="L172" s="1">
        <v>3669.74</v>
      </c>
      <c r="M172" s="1">
        <v>165.57</v>
      </c>
      <c r="N172" s="1">
        <v>2937.38</v>
      </c>
      <c r="O172" s="3">
        <f t="shared" ref="O172:P172" si="176">sum(D172,G172,J172)</f>
        <v>964.21</v>
      </c>
      <c r="P172" s="1">
        <f t="shared" si="176"/>
        <v>897.93</v>
      </c>
      <c r="Q172" s="1"/>
      <c r="R172" s="1"/>
    </row>
    <row r="173">
      <c r="A173" s="2">
        <v>45469.0</v>
      </c>
      <c r="B173" s="1" t="s">
        <v>54</v>
      </c>
      <c r="C173" s="1" t="s">
        <v>45</v>
      </c>
      <c r="D173" s="1">
        <v>197.37</v>
      </c>
      <c r="E173" s="1">
        <v>158.02</v>
      </c>
      <c r="F173" s="1" t="s">
        <v>27</v>
      </c>
      <c r="G173" s="1">
        <v>275.12</v>
      </c>
      <c r="H173" s="1">
        <v>261.83</v>
      </c>
      <c r="I173" s="1" t="s">
        <v>25</v>
      </c>
      <c r="J173" s="1">
        <v>316.62</v>
      </c>
      <c r="K173" s="1">
        <v>313.74</v>
      </c>
      <c r="L173" s="1">
        <v>4633.45</v>
      </c>
      <c r="M173" s="1">
        <v>1764.62</v>
      </c>
      <c r="N173" s="1">
        <v>5664.48</v>
      </c>
      <c r="O173" s="3">
        <f t="shared" ref="O173:P173" si="177">sum(D173,G173,J173)</f>
        <v>789.11</v>
      </c>
      <c r="P173" s="1">
        <f t="shared" si="177"/>
        <v>733.59</v>
      </c>
      <c r="Q173" s="1"/>
      <c r="R173" s="1"/>
    </row>
    <row r="174">
      <c r="A174" s="2">
        <v>45469.0</v>
      </c>
      <c r="B174" s="1" t="s">
        <v>54</v>
      </c>
      <c r="C174" s="1" t="s">
        <v>44</v>
      </c>
      <c r="D174" s="1">
        <v>909.57</v>
      </c>
      <c r="E174" s="1">
        <v>906.24</v>
      </c>
      <c r="F174" s="1" t="s">
        <v>42</v>
      </c>
      <c r="G174" s="1">
        <v>93.31</v>
      </c>
      <c r="H174" s="1">
        <v>80.68</v>
      </c>
      <c r="I174" s="1" t="s">
        <v>28</v>
      </c>
      <c r="J174" s="1">
        <v>238.3</v>
      </c>
      <c r="K174" s="1">
        <v>209.85</v>
      </c>
      <c r="L174" s="1">
        <v>2119.06</v>
      </c>
      <c r="M174" s="1">
        <v>824.98</v>
      </c>
      <c r="N174" s="1">
        <v>1747.27</v>
      </c>
      <c r="O174" s="3">
        <f t="shared" ref="O174:P174" si="178">sum(D174,G174,J174)</f>
        <v>1241.18</v>
      </c>
      <c r="P174" s="1">
        <f t="shared" si="178"/>
        <v>1196.77</v>
      </c>
      <c r="Q174" s="1"/>
      <c r="R174" s="1"/>
    </row>
    <row r="175">
      <c r="A175" s="2">
        <v>45470.0</v>
      </c>
      <c r="B175" s="1" t="s">
        <v>54</v>
      </c>
      <c r="C175" s="1" t="s">
        <v>43</v>
      </c>
      <c r="D175" s="1">
        <v>372.72</v>
      </c>
      <c r="E175" s="1">
        <v>348.18</v>
      </c>
      <c r="F175" s="1" t="s">
        <v>24</v>
      </c>
      <c r="G175" s="1">
        <v>61.4</v>
      </c>
      <c r="H175" s="1">
        <v>59.72</v>
      </c>
      <c r="I175" s="1" t="s">
        <v>47</v>
      </c>
      <c r="J175" s="1">
        <v>348.09</v>
      </c>
      <c r="K175" s="1">
        <v>349.04</v>
      </c>
      <c r="L175" s="1">
        <v>2362.25</v>
      </c>
      <c r="M175" s="1">
        <v>1070.9</v>
      </c>
      <c r="N175" s="1">
        <v>2676.21</v>
      </c>
      <c r="O175" s="3">
        <f t="shared" ref="O175:P175" si="179">sum(D175,G175,J175)</f>
        <v>782.21</v>
      </c>
      <c r="P175" s="1">
        <f t="shared" si="179"/>
        <v>756.94</v>
      </c>
      <c r="Q175" s="1"/>
      <c r="R175" s="1"/>
    </row>
    <row r="176">
      <c r="A176" s="2">
        <v>45470.0</v>
      </c>
      <c r="B176" s="1" t="s">
        <v>54</v>
      </c>
      <c r="C176" s="1" t="s">
        <v>41</v>
      </c>
      <c r="D176" s="1">
        <v>514.35</v>
      </c>
      <c r="E176" s="1">
        <v>570.13</v>
      </c>
      <c r="F176" s="1" t="s">
        <v>27</v>
      </c>
      <c r="G176" s="1">
        <v>437.67</v>
      </c>
      <c r="H176" s="1">
        <v>364.51</v>
      </c>
      <c r="I176" s="1" t="s">
        <v>25</v>
      </c>
      <c r="J176" s="1">
        <v>126.92</v>
      </c>
      <c r="K176" s="1">
        <v>104.11</v>
      </c>
      <c r="L176" s="1">
        <v>2257.31</v>
      </c>
      <c r="M176" s="1">
        <v>1275.87</v>
      </c>
      <c r="N176" s="1">
        <v>2494.43</v>
      </c>
      <c r="O176" s="3">
        <f t="shared" ref="O176:P176" si="180">sum(D176,G176,J176)</f>
        <v>1078.94</v>
      </c>
      <c r="P176" s="1">
        <f t="shared" si="180"/>
        <v>1038.75</v>
      </c>
      <c r="Q176" s="1"/>
      <c r="R176" s="1"/>
    </row>
    <row r="177">
      <c r="A177" s="2">
        <v>45470.0</v>
      </c>
      <c r="B177" s="1" t="s">
        <v>54</v>
      </c>
      <c r="C177" s="1" t="s">
        <v>43</v>
      </c>
      <c r="D177" s="1">
        <v>211.27</v>
      </c>
      <c r="E177" s="1">
        <v>245.23</v>
      </c>
      <c r="F177" s="1" t="s">
        <v>42</v>
      </c>
      <c r="G177" s="1">
        <v>337.31</v>
      </c>
      <c r="H177" s="1">
        <v>318.27</v>
      </c>
      <c r="I177" s="1" t="s">
        <v>36</v>
      </c>
      <c r="J177" s="1">
        <v>410.36</v>
      </c>
      <c r="K177" s="1">
        <v>328.59</v>
      </c>
      <c r="L177" s="1">
        <v>4994.36</v>
      </c>
      <c r="M177" s="1">
        <v>348.09</v>
      </c>
      <c r="N177" s="1">
        <v>4450.36</v>
      </c>
      <c r="O177" s="3">
        <f t="shared" ref="O177:P177" si="181">sum(D177,G177,J177)</f>
        <v>958.94</v>
      </c>
      <c r="P177" s="1">
        <f t="shared" si="181"/>
        <v>892.09</v>
      </c>
      <c r="Q177" s="1"/>
      <c r="R177" s="1"/>
    </row>
    <row r="178">
      <c r="A178" s="2">
        <v>45470.0</v>
      </c>
      <c r="B178" s="1" t="s">
        <v>54</v>
      </c>
      <c r="C178" s="1" t="s">
        <v>43</v>
      </c>
      <c r="D178" s="1">
        <v>586.74</v>
      </c>
      <c r="E178" s="1">
        <v>672.03</v>
      </c>
      <c r="F178" s="1" t="s">
        <v>24</v>
      </c>
      <c r="G178" s="1">
        <v>478.58</v>
      </c>
      <c r="H178" s="1">
        <v>561.6</v>
      </c>
      <c r="I178" s="1" t="s">
        <v>19</v>
      </c>
      <c r="J178" s="1">
        <v>72.42</v>
      </c>
      <c r="K178" s="1">
        <v>71.46</v>
      </c>
      <c r="L178" s="1">
        <v>4955.25</v>
      </c>
      <c r="M178" s="1">
        <v>272.36</v>
      </c>
      <c r="N178" s="1">
        <v>3922.52</v>
      </c>
      <c r="O178" s="3">
        <f t="shared" ref="O178:P178" si="182">sum(D178,G178,J178)</f>
        <v>1137.74</v>
      </c>
      <c r="P178" s="1">
        <f t="shared" si="182"/>
        <v>1305.09</v>
      </c>
      <c r="Q178" s="1"/>
      <c r="R178" s="1"/>
    </row>
    <row r="179">
      <c r="A179" s="2">
        <v>45471.0</v>
      </c>
      <c r="B179" s="1" t="s">
        <v>54</v>
      </c>
      <c r="C179" s="1" t="s">
        <v>26</v>
      </c>
      <c r="D179" s="1">
        <v>813.96</v>
      </c>
      <c r="E179" s="1">
        <v>740.23</v>
      </c>
      <c r="F179" s="1" t="s">
        <v>42</v>
      </c>
      <c r="G179" s="1">
        <v>109.87</v>
      </c>
      <c r="H179" s="1">
        <v>112.52</v>
      </c>
      <c r="I179" s="1" t="s">
        <v>19</v>
      </c>
      <c r="J179" s="1">
        <v>475.61</v>
      </c>
      <c r="K179" s="1">
        <v>453.08</v>
      </c>
      <c r="L179" s="1">
        <v>4809.15</v>
      </c>
      <c r="M179" s="1">
        <v>1090.39</v>
      </c>
      <c r="N179" s="1">
        <v>4593.71</v>
      </c>
      <c r="O179" s="3">
        <f t="shared" ref="O179:P179" si="183">sum(D179,G179,J179)</f>
        <v>1399.44</v>
      </c>
      <c r="P179" s="1">
        <f t="shared" si="183"/>
        <v>1305.83</v>
      </c>
      <c r="Q179" s="1"/>
      <c r="R179" s="1"/>
    </row>
    <row r="180">
      <c r="A180" s="2">
        <v>45471.0</v>
      </c>
      <c r="B180" s="1" t="s">
        <v>54</v>
      </c>
      <c r="C180" s="1" t="s">
        <v>20</v>
      </c>
      <c r="D180" s="1">
        <v>929.16</v>
      </c>
      <c r="E180" s="1">
        <v>782.01</v>
      </c>
      <c r="F180" s="1" t="s">
        <v>40</v>
      </c>
      <c r="G180" s="1">
        <v>398.25</v>
      </c>
      <c r="H180" s="1">
        <v>450.64</v>
      </c>
      <c r="I180" s="1" t="s">
        <v>19</v>
      </c>
      <c r="J180" s="1">
        <v>254.47</v>
      </c>
      <c r="K180" s="1">
        <v>227.52</v>
      </c>
      <c r="L180" s="1">
        <v>4631.68</v>
      </c>
      <c r="M180" s="1">
        <v>1187.61</v>
      </c>
      <c r="N180" s="1">
        <v>4359.12</v>
      </c>
      <c r="O180" s="3">
        <f t="shared" ref="O180:P180" si="184">sum(D180,G180,J180)</f>
        <v>1581.88</v>
      </c>
      <c r="P180" s="1">
        <f t="shared" si="184"/>
        <v>1460.17</v>
      </c>
      <c r="Q180" s="1"/>
      <c r="R180" s="1"/>
    </row>
    <row r="181">
      <c r="A181" s="2">
        <v>45471.0</v>
      </c>
      <c r="B181" s="1" t="s">
        <v>54</v>
      </c>
      <c r="C181" s="1" t="s">
        <v>44</v>
      </c>
      <c r="D181" s="1">
        <v>472.28</v>
      </c>
      <c r="E181" s="1">
        <v>461.54</v>
      </c>
      <c r="F181" s="1" t="s">
        <v>27</v>
      </c>
      <c r="G181" s="1">
        <v>56.89</v>
      </c>
      <c r="H181" s="1">
        <v>56.79</v>
      </c>
      <c r="I181" s="1" t="s">
        <v>22</v>
      </c>
      <c r="J181" s="1">
        <v>21.75</v>
      </c>
      <c r="K181" s="1">
        <v>20.0</v>
      </c>
      <c r="L181" s="1">
        <v>3508.57</v>
      </c>
      <c r="M181" s="1">
        <v>1308.91</v>
      </c>
      <c r="N181" s="1">
        <v>4279.15</v>
      </c>
      <c r="O181" s="3">
        <f t="shared" ref="O181:P181" si="185">sum(D181,G181,J181)</f>
        <v>550.92</v>
      </c>
      <c r="P181" s="1">
        <f t="shared" si="185"/>
        <v>538.33</v>
      </c>
      <c r="Q181" s="1"/>
      <c r="R181" s="1"/>
    </row>
    <row r="182">
      <c r="A182" s="2">
        <v>45472.0</v>
      </c>
      <c r="B182" s="1" t="s">
        <v>54</v>
      </c>
      <c r="C182" s="1" t="s">
        <v>37</v>
      </c>
      <c r="D182" s="1">
        <v>881.92</v>
      </c>
      <c r="E182" s="1">
        <v>890.05</v>
      </c>
      <c r="F182" s="1" t="s">
        <v>30</v>
      </c>
      <c r="G182" s="1">
        <v>134.43</v>
      </c>
      <c r="H182" s="1">
        <v>142.45</v>
      </c>
      <c r="I182" s="1" t="s">
        <v>25</v>
      </c>
      <c r="J182" s="1">
        <v>144.65</v>
      </c>
      <c r="K182" s="1">
        <v>172.16</v>
      </c>
      <c r="L182" s="1">
        <v>2188.66</v>
      </c>
      <c r="M182" s="1">
        <v>1068.9</v>
      </c>
      <c r="N182" s="1">
        <v>2052.9</v>
      </c>
      <c r="O182" s="3">
        <f t="shared" ref="O182:P182" si="186">sum(D182,G182,J182)</f>
        <v>1161</v>
      </c>
      <c r="P182" s="1">
        <f t="shared" si="186"/>
        <v>1204.66</v>
      </c>
      <c r="Q182" s="1"/>
      <c r="R182" s="1"/>
    </row>
    <row r="183">
      <c r="A183" s="2">
        <v>45472.0</v>
      </c>
      <c r="B183" s="1" t="s">
        <v>54</v>
      </c>
      <c r="C183" s="1" t="s">
        <v>17</v>
      </c>
      <c r="D183" s="1">
        <v>255.01</v>
      </c>
      <c r="E183" s="1">
        <v>219.38</v>
      </c>
      <c r="F183" s="1" t="s">
        <v>21</v>
      </c>
      <c r="G183" s="1">
        <v>28.49</v>
      </c>
      <c r="H183" s="1">
        <v>30.78</v>
      </c>
      <c r="I183" s="1" t="s">
        <v>19</v>
      </c>
      <c r="J183" s="1">
        <v>328.44</v>
      </c>
      <c r="K183" s="1">
        <v>299.38</v>
      </c>
      <c r="L183" s="1">
        <v>4934.07</v>
      </c>
      <c r="M183" s="1">
        <v>1617.95</v>
      </c>
      <c r="N183" s="1">
        <v>6002.48</v>
      </c>
      <c r="O183" s="3">
        <f t="shared" ref="O183:P183" si="187">sum(D183,G183,J183)</f>
        <v>611.94</v>
      </c>
      <c r="P183" s="1">
        <f t="shared" si="187"/>
        <v>549.54</v>
      </c>
      <c r="Q183" s="1"/>
      <c r="R183" s="1"/>
    </row>
    <row r="184">
      <c r="A184" s="2">
        <v>45472.0</v>
      </c>
      <c r="B184" s="1" t="s">
        <v>54</v>
      </c>
      <c r="C184" s="1" t="s">
        <v>44</v>
      </c>
      <c r="D184" s="1">
        <v>799.74</v>
      </c>
      <c r="E184" s="1">
        <v>954.64</v>
      </c>
      <c r="F184" s="1" t="s">
        <v>24</v>
      </c>
      <c r="G184" s="1">
        <v>210.47</v>
      </c>
      <c r="H184" s="1">
        <v>202.29</v>
      </c>
      <c r="I184" s="1" t="s">
        <v>22</v>
      </c>
      <c r="J184" s="1">
        <v>464.05</v>
      </c>
      <c r="K184" s="1">
        <v>485.88</v>
      </c>
      <c r="L184" s="1">
        <v>4950.94</v>
      </c>
      <c r="M184" s="1">
        <v>1809.03</v>
      </c>
      <c r="N184" s="1">
        <v>5117.16</v>
      </c>
      <c r="O184" s="3">
        <f t="shared" ref="O184:P184" si="188">sum(D184,G184,J184)</f>
        <v>1474.26</v>
      </c>
      <c r="P184" s="1">
        <f t="shared" si="188"/>
        <v>1642.81</v>
      </c>
      <c r="Q184" s="1"/>
      <c r="R184" s="1"/>
    </row>
    <row r="185">
      <c r="A185" s="2">
        <v>45473.0</v>
      </c>
      <c r="B185" s="1" t="s">
        <v>54</v>
      </c>
      <c r="C185" s="1" t="s">
        <v>37</v>
      </c>
      <c r="D185" s="1">
        <v>920.55</v>
      </c>
      <c r="E185" s="1">
        <v>1081.82</v>
      </c>
      <c r="F185" s="1" t="s">
        <v>40</v>
      </c>
      <c r="G185" s="1">
        <v>25.25</v>
      </c>
      <c r="H185" s="1">
        <v>21.28</v>
      </c>
      <c r="I185" s="1" t="s">
        <v>47</v>
      </c>
      <c r="J185" s="1">
        <v>269.96</v>
      </c>
      <c r="K185" s="1">
        <v>253.25</v>
      </c>
      <c r="L185" s="1">
        <v>4910.25</v>
      </c>
      <c r="M185" s="1">
        <v>1925.63</v>
      </c>
      <c r="N185" s="1">
        <v>5479.53</v>
      </c>
      <c r="O185" s="3">
        <f t="shared" ref="O185:P185" si="189">sum(D185,G185,J185)</f>
        <v>1215.76</v>
      </c>
      <c r="P185" s="1">
        <f t="shared" si="189"/>
        <v>1356.35</v>
      </c>
      <c r="Q185" s="1"/>
      <c r="R185" s="1"/>
    </row>
    <row r="186">
      <c r="A186" s="2">
        <v>45473.0</v>
      </c>
      <c r="B186" s="1" t="s">
        <v>54</v>
      </c>
      <c r="C186" s="1" t="s">
        <v>23</v>
      </c>
      <c r="D186" s="1">
        <v>110.28</v>
      </c>
      <c r="E186" s="1">
        <v>105.68</v>
      </c>
      <c r="F186" s="1" t="s">
        <v>40</v>
      </c>
      <c r="G186" s="1">
        <v>330.21</v>
      </c>
      <c r="H186" s="1">
        <v>381.39</v>
      </c>
      <c r="I186" s="1" t="s">
        <v>31</v>
      </c>
      <c r="J186" s="1">
        <v>399.73</v>
      </c>
      <c r="K186" s="1">
        <v>453.2</v>
      </c>
      <c r="L186" s="1">
        <v>3262.18</v>
      </c>
      <c r="M186" s="1">
        <v>1285.99</v>
      </c>
      <c r="N186" s="1">
        <v>3607.9</v>
      </c>
      <c r="O186" s="3">
        <f t="shared" ref="O186:P186" si="190">sum(D186,G186,J186)</f>
        <v>840.22</v>
      </c>
      <c r="P186" s="1">
        <f t="shared" si="190"/>
        <v>940.27</v>
      </c>
      <c r="Q186" s="1"/>
      <c r="R186" s="1"/>
    </row>
    <row r="187">
      <c r="A187" s="2">
        <v>45474.0</v>
      </c>
      <c r="B187" s="1" t="s">
        <v>55</v>
      </c>
      <c r="C187" s="1" t="s">
        <v>43</v>
      </c>
      <c r="D187" s="1">
        <v>147.37</v>
      </c>
      <c r="E187" s="1">
        <v>150.77</v>
      </c>
      <c r="F187" s="1" t="s">
        <v>24</v>
      </c>
      <c r="G187" s="1">
        <v>266.2</v>
      </c>
      <c r="H187" s="1">
        <v>282.48</v>
      </c>
      <c r="I187" s="1" t="s">
        <v>28</v>
      </c>
      <c r="J187" s="1">
        <v>494.27</v>
      </c>
      <c r="K187" s="1">
        <v>544.49</v>
      </c>
      <c r="L187" s="1">
        <v>3476.24</v>
      </c>
      <c r="M187" s="1">
        <v>1358.59</v>
      </c>
      <c r="N187" s="1">
        <v>3857.09</v>
      </c>
      <c r="O187" s="3">
        <f t="shared" ref="O187:P187" si="191">sum(D187,G187,J187)</f>
        <v>907.84</v>
      </c>
      <c r="P187" s="1">
        <f t="shared" si="191"/>
        <v>977.74</v>
      </c>
      <c r="Q187" s="1"/>
      <c r="R187" s="1"/>
    </row>
    <row r="188">
      <c r="A188" s="2">
        <v>45474.0</v>
      </c>
      <c r="B188" s="1" t="s">
        <v>55</v>
      </c>
      <c r="C188" s="1" t="s">
        <v>26</v>
      </c>
      <c r="D188" s="1">
        <v>848.27</v>
      </c>
      <c r="E188" s="1">
        <v>870.07</v>
      </c>
      <c r="F188" s="1" t="s">
        <v>18</v>
      </c>
      <c r="G188" s="1">
        <v>482.51</v>
      </c>
      <c r="H188" s="1">
        <v>463.66</v>
      </c>
      <c r="I188" s="1" t="s">
        <v>34</v>
      </c>
      <c r="J188" s="1">
        <v>84.09</v>
      </c>
      <c r="K188" s="1">
        <v>92.48</v>
      </c>
      <c r="L188" s="1">
        <v>2426.32</v>
      </c>
      <c r="M188" s="1">
        <v>455.64</v>
      </c>
      <c r="N188" s="1">
        <v>1455.75</v>
      </c>
      <c r="O188" s="3">
        <f t="shared" ref="O188:P188" si="192">sum(D188,G188,J188)</f>
        <v>1414.87</v>
      </c>
      <c r="P188" s="1">
        <f t="shared" si="192"/>
        <v>1426.21</v>
      </c>
      <c r="Q188" s="1"/>
      <c r="R188" s="1"/>
    </row>
    <row r="189">
      <c r="A189" s="2">
        <v>45475.0</v>
      </c>
      <c r="B189" s="1" t="s">
        <v>55</v>
      </c>
      <c r="C189" s="1" t="s">
        <v>23</v>
      </c>
      <c r="D189" s="1">
        <v>855.42</v>
      </c>
      <c r="E189" s="1">
        <v>947.86</v>
      </c>
      <c r="F189" s="1" t="s">
        <v>24</v>
      </c>
      <c r="G189" s="1">
        <v>276.18</v>
      </c>
      <c r="H189" s="1">
        <v>327.15</v>
      </c>
      <c r="I189" s="1" t="s">
        <v>22</v>
      </c>
      <c r="J189" s="1">
        <v>100.62</v>
      </c>
      <c r="K189" s="1">
        <v>116.12</v>
      </c>
      <c r="L189" s="1">
        <v>4058.96</v>
      </c>
      <c r="M189" s="1">
        <v>239.71</v>
      </c>
      <c r="N189" s="1">
        <v>2907.54</v>
      </c>
      <c r="O189" s="3">
        <f t="shared" ref="O189:P189" si="193">sum(D189,G189,J189)</f>
        <v>1232.22</v>
      </c>
      <c r="P189" s="1">
        <f t="shared" si="193"/>
        <v>1391.13</v>
      </c>
      <c r="Q189" s="1"/>
      <c r="R189" s="1"/>
    </row>
    <row r="190">
      <c r="A190" s="2">
        <v>45475.0</v>
      </c>
      <c r="B190" s="1" t="s">
        <v>55</v>
      </c>
      <c r="C190" s="1" t="s">
        <v>23</v>
      </c>
      <c r="D190" s="1">
        <v>732.91</v>
      </c>
      <c r="E190" s="1">
        <v>649.82</v>
      </c>
      <c r="F190" s="1" t="s">
        <v>27</v>
      </c>
      <c r="G190" s="1">
        <v>68.42</v>
      </c>
      <c r="H190" s="1">
        <v>54.79</v>
      </c>
      <c r="I190" s="1" t="s">
        <v>25</v>
      </c>
      <c r="J190" s="1">
        <v>129.8</v>
      </c>
      <c r="K190" s="1">
        <v>104.46</v>
      </c>
      <c r="L190" s="1">
        <v>2088.56</v>
      </c>
      <c r="M190" s="1">
        <v>483.33</v>
      </c>
      <c r="N190" s="1">
        <v>1762.82</v>
      </c>
      <c r="O190" s="3">
        <f t="shared" ref="O190:P190" si="194">sum(D190,G190,J190)</f>
        <v>931.13</v>
      </c>
      <c r="P190" s="1">
        <f t="shared" si="194"/>
        <v>809.07</v>
      </c>
      <c r="Q190" s="1"/>
      <c r="R190" s="1"/>
    </row>
    <row r="191">
      <c r="A191" s="2">
        <v>45475.0</v>
      </c>
      <c r="B191" s="1" t="s">
        <v>55</v>
      </c>
      <c r="C191" s="1" t="s">
        <v>37</v>
      </c>
      <c r="D191" s="1">
        <v>558.22</v>
      </c>
      <c r="E191" s="1">
        <v>588.92</v>
      </c>
      <c r="F191" s="1" t="s">
        <v>40</v>
      </c>
      <c r="G191" s="1">
        <v>31.04</v>
      </c>
      <c r="H191" s="1">
        <v>27.71</v>
      </c>
      <c r="I191" s="1" t="s">
        <v>47</v>
      </c>
      <c r="J191" s="1">
        <v>41.55</v>
      </c>
      <c r="K191" s="1">
        <v>45.5</v>
      </c>
      <c r="L191" s="1">
        <v>3098.08</v>
      </c>
      <c r="M191" s="1">
        <v>1097.54</v>
      </c>
      <c r="N191" s="1">
        <v>3533.49</v>
      </c>
      <c r="O191" s="3">
        <f t="shared" ref="O191:P191" si="195">sum(D191,G191,J191)</f>
        <v>630.81</v>
      </c>
      <c r="P191" s="1">
        <f t="shared" si="195"/>
        <v>662.13</v>
      </c>
      <c r="Q191" s="1"/>
      <c r="R191" s="1"/>
    </row>
    <row r="192">
      <c r="A192" s="2">
        <v>45475.0</v>
      </c>
      <c r="B192" s="1" t="s">
        <v>55</v>
      </c>
      <c r="C192" s="1" t="s">
        <v>41</v>
      </c>
      <c r="D192" s="1">
        <v>866.63</v>
      </c>
      <c r="E192" s="1">
        <v>884.92</v>
      </c>
      <c r="F192" s="1" t="s">
        <v>24</v>
      </c>
      <c r="G192" s="1">
        <v>215.34</v>
      </c>
      <c r="H192" s="1">
        <v>180.65</v>
      </c>
      <c r="I192" s="1" t="s">
        <v>47</v>
      </c>
      <c r="J192" s="1">
        <v>145.99</v>
      </c>
      <c r="K192" s="1">
        <v>157.17</v>
      </c>
      <c r="L192" s="1">
        <v>2675.13</v>
      </c>
      <c r="M192" s="1">
        <v>1230.35</v>
      </c>
      <c r="N192" s="1">
        <v>2682.74</v>
      </c>
      <c r="O192" s="3">
        <f t="shared" ref="O192:P192" si="196">sum(D192,G192,J192)</f>
        <v>1227.96</v>
      </c>
      <c r="P192" s="1">
        <f t="shared" si="196"/>
        <v>1222.74</v>
      </c>
      <c r="Q192" s="1"/>
      <c r="R192" s="1"/>
    </row>
    <row r="193">
      <c r="A193" s="2">
        <v>45475.0</v>
      </c>
      <c r="B193" s="1" t="s">
        <v>55</v>
      </c>
      <c r="C193" s="1" t="s">
        <v>41</v>
      </c>
      <c r="D193" s="1">
        <v>188.48</v>
      </c>
      <c r="E193" s="1">
        <v>151.58</v>
      </c>
      <c r="F193" s="1" t="s">
        <v>30</v>
      </c>
      <c r="G193" s="1">
        <v>122.0</v>
      </c>
      <c r="H193" s="1">
        <v>131.48</v>
      </c>
      <c r="I193" s="1" t="s">
        <v>22</v>
      </c>
      <c r="J193" s="1">
        <v>144.22</v>
      </c>
      <c r="K193" s="1">
        <v>143.33</v>
      </c>
      <c r="L193" s="1">
        <v>4934.13</v>
      </c>
      <c r="M193" s="1">
        <v>526.52</v>
      </c>
      <c r="N193" s="1">
        <v>5034.26</v>
      </c>
      <c r="O193" s="3">
        <f t="shared" ref="O193:P193" si="197">sum(D193,G193,J193)</f>
        <v>454.7</v>
      </c>
      <c r="P193" s="1">
        <f t="shared" si="197"/>
        <v>426.39</v>
      </c>
      <c r="Q193" s="1"/>
      <c r="R193" s="1"/>
    </row>
    <row r="194">
      <c r="A194" s="2">
        <v>45475.0</v>
      </c>
      <c r="B194" s="1" t="s">
        <v>55</v>
      </c>
      <c r="C194" s="1" t="s">
        <v>17</v>
      </c>
      <c r="D194" s="1">
        <v>603.02</v>
      </c>
      <c r="E194" s="1">
        <v>663.18</v>
      </c>
      <c r="F194" s="1" t="s">
        <v>30</v>
      </c>
      <c r="G194" s="1">
        <v>358.47</v>
      </c>
      <c r="H194" s="1">
        <v>291.09</v>
      </c>
      <c r="I194" s="1" t="s">
        <v>19</v>
      </c>
      <c r="J194" s="1">
        <v>369.11</v>
      </c>
      <c r="K194" s="1">
        <v>351.56</v>
      </c>
      <c r="L194" s="1">
        <v>3722.26</v>
      </c>
      <c r="M194" s="1">
        <v>224.12</v>
      </c>
      <c r="N194" s="1">
        <v>2640.55</v>
      </c>
      <c r="O194" s="3">
        <f t="shared" ref="O194:P194" si="198">sum(D194,G194,J194)</f>
        <v>1330.6</v>
      </c>
      <c r="P194" s="1">
        <f t="shared" si="198"/>
        <v>1305.83</v>
      </c>
      <c r="Q194" s="1"/>
      <c r="R194" s="1"/>
    </row>
    <row r="195">
      <c r="A195" s="2">
        <v>45475.0</v>
      </c>
      <c r="B195" s="1" t="s">
        <v>55</v>
      </c>
      <c r="C195" s="1" t="s">
        <v>44</v>
      </c>
      <c r="D195" s="1">
        <v>462.25</v>
      </c>
      <c r="E195" s="1">
        <v>518.56</v>
      </c>
      <c r="F195" s="1" t="s">
        <v>33</v>
      </c>
      <c r="G195" s="1">
        <v>8.38</v>
      </c>
      <c r="H195" s="1">
        <v>8.68</v>
      </c>
      <c r="I195" s="1" t="s">
        <v>31</v>
      </c>
      <c r="J195" s="1">
        <v>293.07</v>
      </c>
      <c r="K195" s="1">
        <v>270.14</v>
      </c>
      <c r="L195" s="1">
        <v>3244.64</v>
      </c>
      <c r="M195" s="1">
        <v>1714.17</v>
      </c>
      <c r="N195" s="1">
        <v>4161.43</v>
      </c>
      <c r="O195" s="3">
        <f t="shared" ref="O195:P195" si="199">sum(D195,G195,J195)</f>
        <v>763.7</v>
      </c>
      <c r="P195" s="1">
        <f t="shared" si="199"/>
        <v>797.38</v>
      </c>
      <c r="Q195" s="1"/>
      <c r="R195" s="1"/>
    </row>
    <row r="196">
      <c r="A196" s="2">
        <v>45476.0</v>
      </c>
      <c r="B196" s="1" t="s">
        <v>55</v>
      </c>
      <c r="C196" s="1" t="s">
        <v>20</v>
      </c>
      <c r="D196" s="1">
        <v>294.05</v>
      </c>
      <c r="E196" s="1">
        <v>287.59</v>
      </c>
      <c r="F196" s="1" t="s">
        <v>21</v>
      </c>
      <c r="G196" s="1">
        <v>101.46</v>
      </c>
      <c r="H196" s="1">
        <v>89.13</v>
      </c>
      <c r="I196" s="1" t="s">
        <v>28</v>
      </c>
      <c r="J196" s="1">
        <v>485.13</v>
      </c>
      <c r="K196" s="1">
        <v>393.28</v>
      </c>
      <c r="L196" s="1">
        <v>4942.78</v>
      </c>
      <c r="M196" s="1">
        <v>734.89</v>
      </c>
      <c r="N196" s="1">
        <v>4907.67</v>
      </c>
      <c r="O196" s="3">
        <f t="shared" ref="O196:P196" si="200">sum(D196,G196,J196)</f>
        <v>880.64</v>
      </c>
      <c r="P196" s="1">
        <f t="shared" si="200"/>
        <v>770</v>
      </c>
      <c r="Q196" s="1"/>
      <c r="R196" s="1"/>
    </row>
    <row r="197">
      <c r="A197" s="2">
        <v>45476.0</v>
      </c>
      <c r="B197" s="1" t="s">
        <v>55</v>
      </c>
      <c r="C197" s="1" t="s">
        <v>43</v>
      </c>
      <c r="D197" s="1">
        <v>783.42</v>
      </c>
      <c r="E197" s="1">
        <v>833.84</v>
      </c>
      <c r="F197" s="1" t="s">
        <v>38</v>
      </c>
      <c r="G197" s="1">
        <v>228.25</v>
      </c>
      <c r="H197" s="1">
        <v>247.4</v>
      </c>
      <c r="I197" s="1" t="s">
        <v>28</v>
      </c>
      <c r="J197" s="1">
        <v>420.77</v>
      </c>
      <c r="K197" s="1">
        <v>417.22</v>
      </c>
      <c r="L197" s="1">
        <v>2433.96</v>
      </c>
      <c r="M197" s="1">
        <v>317.55</v>
      </c>
      <c r="N197" s="1">
        <v>1253.05</v>
      </c>
      <c r="O197" s="3">
        <f t="shared" ref="O197:P197" si="201">sum(D197,G197,J197)</f>
        <v>1432.44</v>
      </c>
      <c r="P197" s="1">
        <f t="shared" si="201"/>
        <v>1498.46</v>
      </c>
      <c r="Q197" s="1"/>
      <c r="R197" s="1"/>
    </row>
    <row r="198">
      <c r="A198" s="2">
        <v>45476.0</v>
      </c>
      <c r="B198" s="1" t="s">
        <v>55</v>
      </c>
      <c r="C198" s="1" t="s">
        <v>43</v>
      </c>
      <c r="D198" s="1">
        <v>378.98</v>
      </c>
      <c r="E198" s="1">
        <v>344.93</v>
      </c>
      <c r="F198" s="1" t="s">
        <v>27</v>
      </c>
      <c r="G198" s="1">
        <v>441.69</v>
      </c>
      <c r="H198" s="1">
        <v>356.58</v>
      </c>
      <c r="I198" s="1" t="s">
        <v>28</v>
      </c>
      <c r="J198" s="1">
        <v>205.4</v>
      </c>
      <c r="K198" s="1">
        <v>227.79</v>
      </c>
      <c r="L198" s="1">
        <v>4534.36</v>
      </c>
      <c r="M198" s="1">
        <v>1934.0</v>
      </c>
      <c r="N198" s="1">
        <v>5539.06</v>
      </c>
      <c r="O198" s="3">
        <f t="shared" ref="O198:P198" si="202">sum(D198,G198,J198)</f>
        <v>1026.07</v>
      </c>
      <c r="P198" s="1">
        <f t="shared" si="202"/>
        <v>929.3</v>
      </c>
      <c r="Q198" s="1"/>
      <c r="R198" s="1"/>
    </row>
    <row r="199">
      <c r="A199" s="2">
        <v>45478.0</v>
      </c>
      <c r="B199" s="1" t="s">
        <v>55</v>
      </c>
      <c r="C199" s="1" t="s">
        <v>23</v>
      </c>
      <c r="D199" s="1">
        <v>366.01</v>
      </c>
      <c r="E199" s="1">
        <v>315.11</v>
      </c>
      <c r="F199" s="1" t="s">
        <v>27</v>
      </c>
      <c r="G199" s="1">
        <v>469.86</v>
      </c>
      <c r="H199" s="1">
        <v>410.35</v>
      </c>
      <c r="I199" s="1" t="s">
        <v>31</v>
      </c>
      <c r="J199" s="1">
        <v>365.57</v>
      </c>
      <c r="K199" s="1">
        <v>399.65</v>
      </c>
      <c r="L199" s="1">
        <v>2943.42</v>
      </c>
      <c r="M199" s="1">
        <v>1968.32</v>
      </c>
      <c r="N199" s="1">
        <v>3786.63</v>
      </c>
      <c r="O199" s="3">
        <f t="shared" ref="O199:P199" si="203">sum(D199,G199,J199)</f>
        <v>1201.44</v>
      </c>
      <c r="P199" s="1">
        <f t="shared" si="203"/>
        <v>1125.11</v>
      </c>
      <c r="Q199" s="1"/>
      <c r="R199" s="1"/>
    </row>
    <row r="200">
      <c r="A200" s="2">
        <v>45478.0</v>
      </c>
      <c r="B200" s="1" t="s">
        <v>55</v>
      </c>
      <c r="C200" s="1" t="s">
        <v>29</v>
      </c>
      <c r="D200" s="1">
        <v>262.87</v>
      </c>
      <c r="E200" s="1">
        <v>269.67</v>
      </c>
      <c r="F200" s="1" t="s">
        <v>30</v>
      </c>
      <c r="G200" s="1">
        <v>22.9</v>
      </c>
      <c r="H200" s="1">
        <v>24.8</v>
      </c>
      <c r="I200" s="1" t="s">
        <v>22</v>
      </c>
      <c r="J200" s="1">
        <v>269.65</v>
      </c>
      <c r="K200" s="1">
        <v>269.37</v>
      </c>
      <c r="L200" s="1">
        <v>4620.93</v>
      </c>
      <c r="M200" s="1">
        <v>529.91</v>
      </c>
      <c r="N200" s="1">
        <v>4587.0</v>
      </c>
      <c r="O200" s="3">
        <f t="shared" ref="O200:P200" si="204">sum(D200,G200,J200)</f>
        <v>555.42</v>
      </c>
      <c r="P200" s="1">
        <f t="shared" si="204"/>
        <v>563.84</v>
      </c>
      <c r="Q200" s="1"/>
      <c r="R200" s="1"/>
    </row>
    <row r="201">
      <c r="A201" s="2">
        <v>45478.0</v>
      </c>
      <c r="B201" s="1" t="s">
        <v>55</v>
      </c>
      <c r="C201" s="1" t="s">
        <v>17</v>
      </c>
      <c r="D201" s="1">
        <v>133.63</v>
      </c>
      <c r="E201" s="1">
        <v>115.14</v>
      </c>
      <c r="F201" s="1" t="s">
        <v>40</v>
      </c>
      <c r="G201" s="1">
        <v>223.58</v>
      </c>
      <c r="H201" s="1">
        <v>256.21</v>
      </c>
      <c r="I201" s="1" t="s">
        <v>19</v>
      </c>
      <c r="J201" s="1">
        <v>424.19</v>
      </c>
      <c r="K201" s="1">
        <v>505.83</v>
      </c>
      <c r="L201" s="1">
        <v>3525.27</v>
      </c>
      <c r="M201" s="1">
        <v>729.42</v>
      </c>
      <c r="N201" s="1">
        <v>3377.51</v>
      </c>
      <c r="O201" s="3">
        <f t="shared" ref="O201:P201" si="205">sum(D201,G201,J201)</f>
        <v>781.4</v>
      </c>
      <c r="P201" s="1">
        <f t="shared" si="205"/>
        <v>877.18</v>
      </c>
      <c r="Q201" s="1"/>
      <c r="R201" s="1"/>
    </row>
    <row r="202">
      <c r="A202" s="2">
        <v>45479.0</v>
      </c>
      <c r="B202" s="1" t="s">
        <v>55</v>
      </c>
      <c r="C202" s="1" t="s">
        <v>26</v>
      </c>
      <c r="D202" s="1">
        <v>94.28</v>
      </c>
      <c r="E202" s="1">
        <v>78.99</v>
      </c>
      <c r="F202" s="1" t="s">
        <v>24</v>
      </c>
      <c r="G202" s="1">
        <v>21.43</v>
      </c>
      <c r="H202" s="1">
        <v>24.24</v>
      </c>
      <c r="I202" s="1" t="s">
        <v>28</v>
      </c>
      <c r="J202" s="1">
        <v>453.99</v>
      </c>
      <c r="K202" s="1">
        <v>433.55</v>
      </c>
      <c r="L202" s="1">
        <v>3874.36</v>
      </c>
      <c r="M202" s="1">
        <v>1981.62</v>
      </c>
      <c r="N202" s="1">
        <v>5319.2</v>
      </c>
      <c r="O202" s="3">
        <f t="shared" ref="O202:P202" si="206">sum(D202,G202,J202)</f>
        <v>569.7</v>
      </c>
      <c r="P202" s="1">
        <f t="shared" si="206"/>
        <v>536.78</v>
      </c>
      <c r="Q202" s="1"/>
      <c r="R202" s="1"/>
    </row>
    <row r="203">
      <c r="A203" s="2">
        <v>45479.0</v>
      </c>
      <c r="B203" s="1" t="s">
        <v>55</v>
      </c>
      <c r="C203" s="1" t="s">
        <v>45</v>
      </c>
      <c r="D203" s="1">
        <v>160.07</v>
      </c>
      <c r="E203" s="1">
        <v>180.87</v>
      </c>
      <c r="F203" s="1" t="s">
        <v>21</v>
      </c>
      <c r="G203" s="1">
        <v>469.32</v>
      </c>
      <c r="H203" s="1">
        <v>499.12</v>
      </c>
      <c r="I203" s="1" t="s">
        <v>25</v>
      </c>
      <c r="J203" s="1">
        <v>185.02</v>
      </c>
      <c r="K203" s="1">
        <v>152.44</v>
      </c>
      <c r="L203" s="1">
        <v>2537.81</v>
      </c>
      <c r="M203" s="1">
        <v>1965.26</v>
      </c>
      <c r="N203" s="1">
        <v>3670.64</v>
      </c>
      <c r="O203" s="3">
        <f t="shared" ref="O203:P203" si="207">sum(D203,G203,J203)</f>
        <v>814.41</v>
      </c>
      <c r="P203" s="1">
        <f t="shared" si="207"/>
        <v>832.43</v>
      </c>
      <c r="Q203" s="1"/>
      <c r="R203" s="1"/>
    </row>
    <row r="204">
      <c r="A204" s="2">
        <v>45480.0</v>
      </c>
      <c r="B204" s="1" t="s">
        <v>55</v>
      </c>
      <c r="C204" s="1" t="s">
        <v>45</v>
      </c>
      <c r="D204" s="1">
        <v>185.22</v>
      </c>
      <c r="E204" s="1">
        <v>173.52</v>
      </c>
      <c r="F204" s="1" t="s">
        <v>40</v>
      </c>
      <c r="G204" s="1">
        <v>165.73</v>
      </c>
      <c r="H204" s="1">
        <v>184.03</v>
      </c>
      <c r="I204" s="1" t="s">
        <v>34</v>
      </c>
      <c r="J204" s="1">
        <v>284.6</v>
      </c>
      <c r="K204" s="1">
        <v>232.16</v>
      </c>
      <c r="L204" s="1">
        <v>3261.19</v>
      </c>
      <c r="M204" s="1">
        <v>1391.24</v>
      </c>
      <c r="N204" s="1">
        <v>4062.72</v>
      </c>
      <c r="O204" s="3">
        <f t="shared" ref="O204:P204" si="208">sum(D204,G204,J204)</f>
        <v>635.55</v>
      </c>
      <c r="P204" s="1">
        <f t="shared" si="208"/>
        <v>589.71</v>
      </c>
      <c r="Q204" s="1"/>
      <c r="R204" s="1"/>
    </row>
    <row r="205">
      <c r="A205" s="2">
        <v>45480.0</v>
      </c>
      <c r="B205" s="1" t="s">
        <v>55</v>
      </c>
      <c r="C205" s="1" t="s">
        <v>26</v>
      </c>
      <c r="D205" s="1">
        <v>645.44</v>
      </c>
      <c r="E205" s="1">
        <v>681.79</v>
      </c>
      <c r="F205" s="1" t="s">
        <v>27</v>
      </c>
      <c r="G205" s="1">
        <v>309.19</v>
      </c>
      <c r="H205" s="1">
        <v>364.08</v>
      </c>
      <c r="I205" s="1" t="s">
        <v>36</v>
      </c>
      <c r="J205" s="1">
        <v>115.4</v>
      </c>
      <c r="K205" s="1">
        <v>128.64</v>
      </c>
      <c r="L205" s="1">
        <v>2857.2</v>
      </c>
      <c r="M205" s="1">
        <v>1825.02</v>
      </c>
      <c r="N205" s="1">
        <v>3507.71</v>
      </c>
      <c r="O205" s="3">
        <f t="shared" ref="O205:P205" si="209">sum(D205,G205,J205)</f>
        <v>1070.03</v>
      </c>
      <c r="P205" s="1">
        <f t="shared" si="209"/>
        <v>1174.51</v>
      </c>
      <c r="Q205" s="1"/>
      <c r="R205" s="1"/>
    </row>
    <row r="206">
      <c r="A206" s="2">
        <v>45480.0</v>
      </c>
      <c r="B206" s="1" t="s">
        <v>55</v>
      </c>
      <c r="C206" s="1" t="s">
        <v>39</v>
      </c>
      <c r="D206" s="1">
        <v>462.06</v>
      </c>
      <c r="E206" s="1">
        <v>536.85</v>
      </c>
      <c r="F206" s="1" t="s">
        <v>18</v>
      </c>
      <c r="G206" s="1">
        <v>135.41</v>
      </c>
      <c r="H206" s="1">
        <v>150.91</v>
      </c>
      <c r="I206" s="1" t="s">
        <v>36</v>
      </c>
      <c r="J206" s="1">
        <v>105.33</v>
      </c>
      <c r="K206" s="1">
        <v>92.66</v>
      </c>
      <c r="L206" s="1">
        <v>4619.45</v>
      </c>
      <c r="M206" s="1">
        <v>116.93</v>
      </c>
      <c r="N206" s="1">
        <v>3955.96</v>
      </c>
      <c r="O206" s="3">
        <f t="shared" ref="O206:P206" si="210">sum(D206,G206,J206)</f>
        <v>702.8</v>
      </c>
      <c r="P206" s="1">
        <f t="shared" si="210"/>
        <v>780.42</v>
      </c>
      <c r="Q206" s="1"/>
      <c r="R206" s="1"/>
    </row>
    <row r="207">
      <c r="A207" s="2">
        <v>45480.0</v>
      </c>
      <c r="B207" s="1" t="s">
        <v>55</v>
      </c>
      <c r="C207" s="1" t="s">
        <v>43</v>
      </c>
      <c r="D207" s="1">
        <v>157.67</v>
      </c>
      <c r="E207" s="1">
        <v>142.36</v>
      </c>
      <c r="F207" s="1" t="s">
        <v>24</v>
      </c>
      <c r="G207" s="1">
        <v>31.92</v>
      </c>
      <c r="H207" s="1">
        <v>31.16</v>
      </c>
      <c r="I207" s="1" t="s">
        <v>25</v>
      </c>
      <c r="J207" s="1">
        <v>70.19</v>
      </c>
      <c r="K207" s="1">
        <v>76.05</v>
      </c>
      <c r="L207" s="1">
        <v>2898.72</v>
      </c>
      <c r="M207" s="1">
        <v>393.79</v>
      </c>
      <c r="N207" s="1">
        <v>3042.94</v>
      </c>
      <c r="O207" s="3">
        <f t="shared" ref="O207:P207" si="211">sum(D207,G207,J207)</f>
        <v>259.78</v>
      </c>
      <c r="P207" s="1">
        <f t="shared" si="211"/>
        <v>249.57</v>
      </c>
      <c r="Q207" s="1"/>
      <c r="R207" s="1"/>
    </row>
    <row r="208">
      <c r="A208" s="2">
        <v>45481.0</v>
      </c>
      <c r="B208" s="1" t="s">
        <v>55</v>
      </c>
      <c r="C208" s="1" t="s">
        <v>17</v>
      </c>
      <c r="D208" s="1">
        <v>476.69</v>
      </c>
      <c r="E208" s="1">
        <v>507.18</v>
      </c>
      <c r="F208" s="1" t="s">
        <v>27</v>
      </c>
      <c r="G208" s="1">
        <v>97.83</v>
      </c>
      <c r="H208" s="1">
        <v>104.42</v>
      </c>
      <c r="I208" s="1" t="s">
        <v>28</v>
      </c>
      <c r="J208" s="1">
        <v>64.22</v>
      </c>
      <c r="K208" s="1">
        <v>51.42</v>
      </c>
      <c r="L208" s="1">
        <v>3142.04</v>
      </c>
      <c r="M208" s="1">
        <v>593.18</v>
      </c>
      <c r="N208" s="1">
        <v>3072.2</v>
      </c>
      <c r="O208" s="3">
        <f t="shared" ref="O208:P208" si="212">sum(D208,G208,J208)</f>
        <v>638.74</v>
      </c>
      <c r="P208" s="1">
        <f t="shared" si="212"/>
        <v>663.02</v>
      </c>
      <c r="Q208" s="1"/>
      <c r="R208" s="1"/>
    </row>
    <row r="209">
      <c r="A209" s="2">
        <v>45481.0</v>
      </c>
      <c r="B209" s="1" t="s">
        <v>55</v>
      </c>
      <c r="C209" s="1" t="s">
        <v>37</v>
      </c>
      <c r="D209" s="1">
        <v>618.35</v>
      </c>
      <c r="E209" s="1">
        <v>535.23</v>
      </c>
      <c r="F209" s="1" t="s">
        <v>27</v>
      </c>
      <c r="G209" s="1">
        <v>368.72</v>
      </c>
      <c r="H209" s="1">
        <v>409.09</v>
      </c>
      <c r="I209" s="1" t="s">
        <v>25</v>
      </c>
      <c r="J209" s="1">
        <v>225.28</v>
      </c>
      <c r="K209" s="1">
        <v>213.29</v>
      </c>
      <c r="L209" s="1">
        <v>4020.24</v>
      </c>
      <c r="M209" s="1">
        <v>719.16</v>
      </c>
      <c r="N209" s="1">
        <v>3581.79</v>
      </c>
      <c r="O209" s="3">
        <f t="shared" ref="O209:P209" si="213">sum(D209,G209,J209)</f>
        <v>1212.35</v>
      </c>
      <c r="P209" s="1">
        <f t="shared" si="213"/>
        <v>1157.61</v>
      </c>
      <c r="Q209" s="1"/>
      <c r="R209" s="1"/>
    </row>
    <row r="210">
      <c r="A210" s="2">
        <v>45481.0</v>
      </c>
      <c r="B210" s="1" t="s">
        <v>55</v>
      </c>
      <c r="C210" s="1" t="s">
        <v>43</v>
      </c>
      <c r="D210" s="1">
        <v>157.29</v>
      </c>
      <c r="E210" s="1">
        <v>141.44</v>
      </c>
      <c r="F210" s="1" t="s">
        <v>33</v>
      </c>
      <c r="G210" s="1">
        <v>288.25</v>
      </c>
      <c r="H210" s="1">
        <v>249.26</v>
      </c>
      <c r="I210" s="1" t="s">
        <v>36</v>
      </c>
      <c r="J210" s="1">
        <v>344.48</v>
      </c>
      <c r="K210" s="1">
        <v>405.44</v>
      </c>
      <c r="L210" s="1">
        <v>2059.54</v>
      </c>
      <c r="M210" s="1">
        <v>393.07</v>
      </c>
      <c r="N210" s="1">
        <v>1656.47</v>
      </c>
      <c r="O210" s="3">
        <f t="shared" ref="O210:P210" si="214">sum(D210,G210,J210)</f>
        <v>790.02</v>
      </c>
      <c r="P210" s="1">
        <f t="shared" si="214"/>
        <v>796.14</v>
      </c>
      <c r="Q210" s="1"/>
      <c r="R210" s="1"/>
    </row>
    <row r="211">
      <c r="A211" s="2">
        <v>45482.0</v>
      </c>
      <c r="B211" s="1" t="s">
        <v>55</v>
      </c>
      <c r="C211" s="1" t="s">
        <v>43</v>
      </c>
      <c r="D211" s="1">
        <v>341.57</v>
      </c>
      <c r="E211" s="1">
        <v>345.29</v>
      </c>
      <c r="F211" s="1" t="s">
        <v>40</v>
      </c>
      <c r="G211" s="1">
        <v>121.9</v>
      </c>
      <c r="H211" s="1">
        <v>109.06</v>
      </c>
      <c r="I211" s="1" t="s">
        <v>34</v>
      </c>
      <c r="J211" s="1">
        <v>437.77</v>
      </c>
      <c r="K211" s="1">
        <v>443.65</v>
      </c>
      <c r="L211" s="1">
        <v>3096.22</v>
      </c>
      <c r="M211" s="1">
        <v>1098.63</v>
      </c>
      <c r="N211" s="1">
        <v>3296.85</v>
      </c>
      <c r="O211" s="3">
        <f t="shared" ref="O211:P211" si="215">sum(D211,G211,J211)</f>
        <v>901.24</v>
      </c>
      <c r="P211" s="1">
        <f t="shared" si="215"/>
        <v>898</v>
      </c>
      <c r="Q211" s="1"/>
      <c r="R211" s="1"/>
    </row>
    <row r="212">
      <c r="A212" s="2">
        <v>45482.0</v>
      </c>
      <c r="B212" s="1" t="s">
        <v>55</v>
      </c>
      <c r="C212" s="1" t="s">
        <v>20</v>
      </c>
      <c r="D212" s="1">
        <v>903.12</v>
      </c>
      <c r="E212" s="1">
        <v>1059.75</v>
      </c>
      <c r="F212" s="1" t="s">
        <v>38</v>
      </c>
      <c r="G212" s="1">
        <v>459.27</v>
      </c>
      <c r="H212" s="1">
        <v>540.17</v>
      </c>
      <c r="I212" s="1" t="s">
        <v>25</v>
      </c>
      <c r="J212" s="1">
        <v>236.91</v>
      </c>
      <c r="K212" s="1">
        <v>261.52</v>
      </c>
      <c r="L212" s="1">
        <v>4656.13</v>
      </c>
      <c r="M212" s="1">
        <v>1693.49</v>
      </c>
      <c r="N212" s="1">
        <v>4488.18</v>
      </c>
      <c r="O212" s="3">
        <f t="shared" ref="O212:P212" si="216">sum(D212,G212,J212)</f>
        <v>1599.3</v>
      </c>
      <c r="P212" s="1">
        <f t="shared" si="216"/>
        <v>1861.44</v>
      </c>
      <c r="Q212" s="1"/>
      <c r="R212" s="1"/>
    </row>
    <row r="213">
      <c r="A213" s="2">
        <v>45482.0</v>
      </c>
      <c r="B213" s="1" t="s">
        <v>55</v>
      </c>
      <c r="C213" s="1" t="s">
        <v>17</v>
      </c>
      <c r="D213" s="1">
        <v>857.59</v>
      </c>
      <c r="E213" s="1">
        <v>947.08</v>
      </c>
      <c r="F213" s="1" t="s">
        <v>27</v>
      </c>
      <c r="G213" s="1">
        <v>227.09</v>
      </c>
      <c r="H213" s="1">
        <v>215.1</v>
      </c>
      <c r="I213" s="1" t="s">
        <v>28</v>
      </c>
      <c r="J213" s="1">
        <v>41.97</v>
      </c>
      <c r="K213" s="1">
        <v>36.6</v>
      </c>
      <c r="L213" s="1">
        <v>4482.23</v>
      </c>
      <c r="M213" s="1">
        <v>283.63</v>
      </c>
      <c r="N213" s="1">
        <v>3567.08</v>
      </c>
      <c r="O213" s="3">
        <f t="shared" ref="O213:P213" si="217">sum(D213,G213,J213)</f>
        <v>1126.65</v>
      </c>
      <c r="P213" s="1">
        <f t="shared" si="217"/>
        <v>1198.78</v>
      </c>
      <c r="Q213" s="1"/>
      <c r="R213" s="1"/>
    </row>
    <row r="214">
      <c r="A214" s="2">
        <v>45482.0</v>
      </c>
      <c r="B214" s="1" t="s">
        <v>55</v>
      </c>
      <c r="C214" s="1" t="s">
        <v>39</v>
      </c>
      <c r="D214" s="1">
        <v>909.51</v>
      </c>
      <c r="E214" s="1">
        <v>754.99</v>
      </c>
      <c r="F214" s="1" t="s">
        <v>30</v>
      </c>
      <c r="G214" s="1">
        <v>106.08</v>
      </c>
      <c r="H214" s="1">
        <v>119.26</v>
      </c>
      <c r="I214" s="1" t="s">
        <v>28</v>
      </c>
      <c r="J214" s="1">
        <v>307.58</v>
      </c>
      <c r="K214" s="1">
        <v>316.05</v>
      </c>
      <c r="L214" s="1">
        <v>3168.21</v>
      </c>
      <c r="M214" s="1">
        <v>1460.65</v>
      </c>
      <c r="N214" s="1">
        <v>3438.56</v>
      </c>
      <c r="O214" s="3">
        <f t="shared" ref="O214:P214" si="218">sum(D214,G214,J214)</f>
        <v>1323.17</v>
      </c>
      <c r="P214" s="1">
        <f t="shared" si="218"/>
        <v>1190.3</v>
      </c>
      <c r="Q214" s="1"/>
      <c r="R214" s="1"/>
    </row>
    <row r="215">
      <c r="A215" s="2">
        <v>45483.0</v>
      </c>
      <c r="B215" s="1" t="s">
        <v>55</v>
      </c>
      <c r="C215" s="1" t="s">
        <v>20</v>
      </c>
      <c r="D215" s="1">
        <v>233.18</v>
      </c>
      <c r="E215" s="1">
        <v>198.22</v>
      </c>
      <c r="F215" s="1" t="s">
        <v>33</v>
      </c>
      <c r="G215" s="1">
        <v>498.42</v>
      </c>
      <c r="H215" s="1">
        <v>528.55</v>
      </c>
      <c r="I215" s="1" t="s">
        <v>22</v>
      </c>
      <c r="J215" s="1">
        <v>238.95</v>
      </c>
      <c r="K215" s="1">
        <v>285.33</v>
      </c>
      <c r="L215" s="1">
        <v>2143.52</v>
      </c>
      <c r="M215" s="1">
        <v>1772.13</v>
      </c>
      <c r="N215" s="1">
        <v>2903.55</v>
      </c>
      <c r="O215" s="3">
        <f t="shared" ref="O215:P215" si="219">sum(D215,G215,J215)</f>
        <v>970.55</v>
      </c>
      <c r="P215" s="1">
        <f t="shared" si="219"/>
        <v>1012.1</v>
      </c>
      <c r="Q215" s="1"/>
      <c r="R215" s="1"/>
    </row>
    <row r="216">
      <c r="A216" s="2">
        <v>45483.0</v>
      </c>
      <c r="B216" s="1" t="s">
        <v>55</v>
      </c>
      <c r="C216" s="1" t="s">
        <v>26</v>
      </c>
      <c r="D216" s="1">
        <v>604.21</v>
      </c>
      <c r="E216" s="1">
        <v>604.1</v>
      </c>
      <c r="F216" s="1" t="s">
        <v>18</v>
      </c>
      <c r="G216" s="1">
        <v>34.4</v>
      </c>
      <c r="H216" s="1">
        <v>35.13</v>
      </c>
      <c r="I216" s="1" t="s">
        <v>25</v>
      </c>
      <c r="J216" s="1">
        <v>355.43</v>
      </c>
      <c r="K216" s="1">
        <v>398.0</v>
      </c>
      <c r="L216" s="1">
        <v>4558.97</v>
      </c>
      <c r="M216" s="1">
        <v>510.91</v>
      </c>
      <c r="N216" s="1">
        <v>4032.65</v>
      </c>
      <c r="O216" s="3">
        <f t="shared" ref="O216:P216" si="220">sum(D216,G216,J216)</f>
        <v>994.04</v>
      </c>
      <c r="P216" s="1">
        <f t="shared" si="220"/>
        <v>1037.23</v>
      </c>
      <c r="Q216" s="1"/>
      <c r="R216" s="1"/>
    </row>
    <row r="217">
      <c r="A217" s="2">
        <v>45483.0</v>
      </c>
      <c r="B217" s="1" t="s">
        <v>55</v>
      </c>
      <c r="C217" s="1" t="s">
        <v>20</v>
      </c>
      <c r="D217" s="1">
        <v>919.47</v>
      </c>
      <c r="E217" s="1">
        <v>1066.84</v>
      </c>
      <c r="F217" s="1" t="s">
        <v>30</v>
      </c>
      <c r="G217" s="1">
        <v>369.04</v>
      </c>
      <c r="H217" s="1">
        <v>342.76</v>
      </c>
      <c r="I217" s="1" t="s">
        <v>19</v>
      </c>
      <c r="J217" s="1">
        <v>425.68</v>
      </c>
      <c r="K217" s="1">
        <v>497.97</v>
      </c>
      <c r="L217" s="1">
        <v>3027.15</v>
      </c>
      <c r="M217" s="1">
        <v>687.68</v>
      </c>
      <c r="N217" s="1">
        <v>1807.26</v>
      </c>
      <c r="O217" s="3">
        <f t="shared" ref="O217:P217" si="221">sum(D217,G217,J217)</f>
        <v>1714.19</v>
      </c>
      <c r="P217" s="1">
        <f t="shared" si="221"/>
        <v>1907.57</v>
      </c>
      <c r="Q217" s="1"/>
      <c r="R217" s="1"/>
    </row>
    <row r="218">
      <c r="A218" s="2">
        <v>45484.0</v>
      </c>
      <c r="B218" s="1" t="s">
        <v>55</v>
      </c>
      <c r="C218" s="1" t="s">
        <v>26</v>
      </c>
      <c r="D218" s="1">
        <v>115.43</v>
      </c>
      <c r="E218" s="1">
        <v>94.06</v>
      </c>
      <c r="F218" s="1" t="s">
        <v>21</v>
      </c>
      <c r="G218" s="1">
        <v>253.21</v>
      </c>
      <c r="H218" s="1">
        <v>231.9</v>
      </c>
      <c r="I218" s="1" t="s">
        <v>25</v>
      </c>
      <c r="J218" s="1">
        <v>39.8</v>
      </c>
      <c r="K218" s="1">
        <v>45.89</v>
      </c>
      <c r="L218" s="1">
        <v>2570.2</v>
      </c>
      <c r="M218" s="1">
        <v>304.5</v>
      </c>
      <c r="N218" s="1">
        <v>2502.85</v>
      </c>
      <c r="O218" s="3">
        <f t="shared" ref="O218:P218" si="222">sum(D218,G218,J218)</f>
        <v>408.44</v>
      </c>
      <c r="P218" s="1">
        <f t="shared" si="222"/>
        <v>371.85</v>
      </c>
      <c r="Q218" s="1"/>
      <c r="R218" s="1"/>
    </row>
    <row r="219">
      <c r="A219" s="2">
        <v>45484.0</v>
      </c>
      <c r="B219" s="1" t="s">
        <v>55</v>
      </c>
      <c r="C219" s="1" t="s">
        <v>20</v>
      </c>
      <c r="D219" s="1">
        <v>314.82</v>
      </c>
      <c r="E219" s="1">
        <v>280.43</v>
      </c>
      <c r="F219" s="1" t="s">
        <v>46</v>
      </c>
      <c r="G219" s="1">
        <v>137.01</v>
      </c>
      <c r="H219" s="1">
        <v>147.28</v>
      </c>
      <c r="I219" s="1" t="s">
        <v>47</v>
      </c>
      <c r="J219" s="1">
        <v>238.41</v>
      </c>
      <c r="K219" s="1">
        <v>205.82</v>
      </c>
      <c r="L219" s="1">
        <v>2593.08</v>
      </c>
      <c r="M219" s="1">
        <v>1018.84</v>
      </c>
      <c r="N219" s="1">
        <v>2978.39</v>
      </c>
      <c r="O219" s="3">
        <f t="shared" ref="O219:P219" si="223">sum(D219,G219,J219)</f>
        <v>690.24</v>
      </c>
      <c r="P219" s="1">
        <f t="shared" si="223"/>
        <v>633.53</v>
      </c>
      <c r="Q219" s="1"/>
      <c r="R219" s="1"/>
    </row>
    <row r="220">
      <c r="A220" s="2">
        <v>45484.0</v>
      </c>
      <c r="B220" s="1" t="s">
        <v>55</v>
      </c>
      <c r="C220" s="1" t="s">
        <v>37</v>
      </c>
      <c r="D220" s="1">
        <v>605.31</v>
      </c>
      <c r="E220" s="1">
        <v>547.78</v>
      </c>
      <c r="F220" s="1" t="s">
        <v>38</v>
      </c>
      <c r="G220" s="1">
        <v>330.61</v>
      </c>
      <c r="H220" s="1">
        <v>317.98</v>
      </c>
      <c r="I220" s="1" t="s">
        <v>28</v>
      </c>
      <c r="J220" s="1">
        <v>168.09</v>
      </c>
      <c r="K220" s="1">
        <v>150.77</v>
      </c>
      <c r="L220" s="1">
        <v>3281.19</v>
      </c>
      <c r="M220" s="1">
        <v>1109.96</v>
      </c>
      <c r="N220" s="1">
        <v>3374.62</v>
      </c>
      <c r="O220" s="3">
        <f t="shared" ref="O220:P220" si="224">sum(D220,G220,J220)</f>
        <v>1104.01</v>
      </c>
      <c r="P220" s="1">
        <f t="shared" si="224"/>
        <v>1016.53</v>
      </c>
      <c r="Q220" s="1"/>
      <c r="R220" s="1"/>
    </row>
    <row r="221">
      <c r="A221" s="2">
        <v>45484.0</v>
      </c>
      <c r="B221" s="1" t="s">
        <v>55</v>
      </c>
      <c r="C221" s="1" t="s">
        <v>37</v>
      </c>
      <c r="D221" s="1">
        <v>678.63</v>
      </c>
      <c r="E221" s="1">
        <v>668.83</v>
      </c>
      <c r="F221" s="1" t="s">
        <v>33</v>
      </c>
      <c r="G221" s="1">
        <v>19.17</v>
      </c>
      <c r="H221" s="1">
        <v>21.49</v>
      </c>
      <c r="I221" s="1" t="s">
        <v>31</v>
      </c>
      <c r="J221" s="1">
        <v>114.73</v>
      </c>
      <c r="K221" s="1">
        <v>102.55</v>
      </c>
      <c r="L221" s="1">
        <v>4531.02</v>
      </c>
      <c r="M221" s="1">
        <v>1400.15</v>
      </c>
      <c r="N221" s="1">
        <v>5138.3</v>
      </c>
      <c r="O221" s="3">
        <f t="shared" ref="O221:P221" si="225">sum(D221,G221,J221)</f>
        <v>812.53</v>
      </c>
      <c r="P221" s="1">
        <f t="shared" si="225"/>
        <v>792.87</v>
      </c>
      <c r="Q221" s="1"/>
      <c r="R221" s="1"/>
    </row>
    <row r="222">
      <c r="A222" s="2">
        <v>45485.0</v>
      </c>
      <c r="B222" s="1" t="s">
        <v>55</v>
      </c>
      <c r="C222" s="1" t="s">
        <v>23</v>
      </c>
      <c r="D222" s="1">
        <v>893.94</v>
      </c>
      <c r="E222" s="1">
        <v>724.2</v>
      </c>
      <c r="F222" s="1" t="s">
        <v>33</v>
      </c>
      <c r="G222" s="1">
        <v>310.03</v>
      </c>
      <c r="H222" s="1">
        <v>275.33</v>
      </c>
      <c r="I222" s="1" t="s">
        <v>31</v>
      </c>
      <c r="J222" s="1">
        <v>488.89</v>
      </c>
      <c r="K222" s="1">
        <v>583.45</v>
      </c>
      <c r="L222" s="1">
        <v>4083.11</v>
      </c>
      <c r="M222" s="1">
        <v>643.35</v>
      </c>
      <c r="N222" s="1">
        <v>3143.48</v>
      </c>
      <c r="O222" s="3">
        <f t="shared" ref="O222:P222" si="226">sum(D222,G222,J222)</f>
        <v>1692.86</v>
      </c>
      <c r="P222" s="1">
        <f t="shared" si="226"/>
        <v>1582.98</v>
      </c>
      <c r="Q222" s="1"/>
      <c r="R222" s="1"/>
    </row>
    <row r="223">
      <c r="A223" s="2">
        <v>45485.0</v>
      </c>
      <c r="B223" s="1" t="s">
        <v>55</v>
      </c>
      <c r="C223" s="1" t="s">
        <v>45</v>
      </c>
      <c r="D223" s="1">
        <v>846.58</v>
      </c>
      <c r="E223" s="1">
        <v>1012.77</v>
      </c>
      <c r="F223" s="1" t="s">
        <v>33</v>
      </c>
      <c r="G223" s="1">
        <v>242.86</v>
      </c>
      <c r="H223" s="1">
        <v>211.02</v>
      </c>
      <c r="I223" s="1" t="s">
        <v>28</v>
      </c>
      <c r="J223" s="1">
        <v>450.3</v>
      </c>
      <c r="K223" s="1">
        <v>456.17</v>
      </c>
      <c r="L223" s="1">
        <v>3605.96</v>
      </c>
      <c r="M223" s="1">
        <v>1827.83</v>
      </c>
      <c r="N223" s="1">
        <v>3753.83</v>
      </c>
      <c r="O223" s="3">
        <f t="shared" ref="O223:P223" si="227">sum(D223,G223,J223)</f>
        <v>1539.74</v>
      </c>
      <c r="P223" s="1">
        <f t="shared" si="227"/>
        <v>1679.96</v>
      </c>
      <c r="Q223" s="1"/>
      <c r="R223" s="1"/>
    </row>
    <row r="224">
      <c r="A224" s="2">
        <v>45485.0</v>
      </c>
      <c r="B224" s="1" t="s">
        <v>55</v>
      </c>
      <c r="C224" s="1" t="s">
        <v>43</v>
      </c>
      <c r="D224" s="1">
        <v>175.71</v>
      </c>
      <c r="E224" s="1">
        <v>166.81</v>
      </c>
      <c r="F224" s="1" t="s">
        <v>30</v>
      </c>
      <c r="G224" s="1">
        <v>346.78</v>
      </c>
      <c r="H224" s="1">
        <v>409.21</v>
      </c>
      <c r="I224" s="1" t="s">
        <v>22</v>
      </c>
      <c r="J224" s="1">
        <v>274.96</v>
      </c>
      <c r="K224" s="1">
        <v>317.43</v>
      </c>
      <c r="L224" s="1">
        <v>2602.65</v>
      </c>
      <c r="M224" s="1">
        <v>941.21</v>
      </c>
      <c r="N224" s="1">
        <v>2650.41</v>
      </c>
      <c r="O224" s="3">
        <f t="shared" ref="O224:P224" si="228">sum(D224,G224,J224)</f>
        <v>797.45</v>
      </c>
      <c r="P224" s="1">
        <f t="shared" si="228"/>
        <v>893.45</v>
      </c>
      <c r="Q224" s="1"/>
      <c r="R224" s="1"/>
    </row>
    <row r="225">
      <c r="A225" s="2">
        <v>45485.0</v>
      </c>
      <c r="B225" s="1" t="s">
        <v>55</v>
      </c>
      <c r="C225" s="1" t="s">
        <v>45</v>
      </c>
      <c r="D225" s="1">
        <v>347.66</v>
      </c>
      <c r="E225" s="1">
        <v>336.55</v>
      </c>
      <c r="F225" s="1" t="s">
        <v>27</v>
      </c>
      <c r="G225" s="1">
        <v>388.27</v>
      </c>
      <c r="H225" s="1">
        <v>394.7</v>
      </c>
      <c r="I225" s="1" t="s">
        <v>28</v>
      </c>
      <c r="J225" s="1">
        <v>217.49</v>
      </c>
      <c r="K225" s="1">
        <v>194.01</v>
      </c>
      <c r="L225" s="1">
        <v>2091.78</v>
      </c>
      <c r="M225" s="1">
        <v>298.28</v>
      </c>
      <c r="N225" s="1">
        <v>1464.8</v>
      </c>
      <c r="O225" s="3">
        <f t="shared" ref="O225:P225" si="229">sum(D225,G225,J225)</f>
        <v>953.42</v>
      </c>
      <c r="P225" s="1">
        <f t="shared" si="229"/>
        <v>925.26</v>
      </c>
      <c r="Q225" s="1"/>
      <c r="R225" s="1"/>
    </row>
    <row r="226">
      <c r="A226" s="2">
        <v>45486.0</v>
      </c>
      <c r="B226" s="1" t="s">
        <v>55</v>
      </c>
      <c r="C226" s="1" t="s">
        <v>23</v>
      </c>
      <c r="D226" s="1">
        <v>294.27</v>
      </c>
      <c r="E226" s="1">
        <v>312.61</v>
      </c>
      <c r="F226" s="1" t="s">
        <v>27</v>
      </c>
      <c r="G226" s="1">
        <v>410.78</v>
      </c>
      <c r="H226" s="1">
        <v>422.48</v>
      </c>
      <c r="I226" s="1" t="s">
        <v>36</v>
      </c>
      <c r="J226" s="1">
        <v>316.24</v>
      </c>
      <c r="K226" s="1">
        <v>301.3</v>
      </c>
      <c r="L226" s="1">
        <v>4191.53</v>
      </c>
      <c r="M226" s="1">
        <v>1685.24</v>
      </c>
      <c r="N226" s="1">
        <v>4840.38</v>
      </c>
      <c r="O226" s="3">
        <f t="shared" ref="O226:P226" si="230">sum(D226,G226,J226)</f>
        <v>1021.29</v>
      </c>
      <c r="P226" s="1">
        <f t="shared" si="230"/>
        <v>1036.39</v>
      </c>
      <c r="Q226" s="1"/>
      <c r="R226" s="1"/>
    </row>
    <row r="227">
      <c r="A227" s="2">
        <v>45486.0</v>
      </c>
      <c r="B227" s="1" t="s">
        <v>55</v>
      </c>
      <c r="C227" s="1" t="s">
        <v>26</v>
      </c>
      <c r="D227" s="1">
        <v>864.5</v>
      </c>
      <c r="E227" s="1">
        <v>944.86</v>
      </c>
      <c r="F227" s="1" t="s">
        <v>18</v>
      </c>
      <c r="G227" s="1">
        <v>93.23</v>
      </c>
      <c r="H227" s="1">
        <v>94.25</v>
      </c>
      <c r="I227" s="1" t="s">
        <v>34</v>
      </c>
      <c r="J227" s="1">
        <v>56.33</v>
      </c>
      <c r="K227" s="1">
        <v>54.35</v>
      </c>
      <c r="L227" s="1">
        <v>2475.1</v>
      </c>
      <c r="M227" s="1">
        <v>1121.82</v>
      </c>
      <c r="N227" s="1">
        <v>2503.46</v>
      </c>
      <c r="O227" s="3">
        <f t="shared" ref="O227:P227" si="231">sum(D227,G227,J227)</f>
        <v>1014.06</v>
      </c>
      <c r="P227" s="1">
        <f t="shared" si="231"/>
        <v>1093.46</v>
      </c>
      <c r="Q227" s="1"/>
      <c r="R227" s="1"/>
    </row>
    <row r="228">
      <c r="A228" s="2">
        <v>45486.0</v>
      </c>
      <c r="B228" s="1" t="s">
        <v>55</v>
      </c>
      <c r="C228" s="1" t="s">
        <v>20</v>
      </c>
      <c r="D228" s="1">
        <v>427.87</v>
      </c>
      <c r="E228" s="1">
        <v>444.94</v>
      </c>
      <c r="F228" s="1" t="s">
        <v>38</v>
      </c>
      <c r="G228" s="1">
        <v>19.74</v>
      </c>
      <c r="H228" s="1">
        <v>23.67</v>
      </c>
      <c r="I228" s="1" t="s">
        <v>19</v>
      </c>
      <c r="J228" s="1">
        <v>433.92</v>
      </c>
      <c r="K228" s="1">
        <v>400.71</v>
      </c>
      <c r="L228" s="1">
        <v>3035.49</v>
      </c>
      <c r="M228" s="1">
        <v>1369.23</v>
      </c>
      <c r="N228" s="1">
        <v>3535.4</v>
      </c>
      <c r="O228" s="3">
        <f t="shared" ref="O228:P228" si="232">sum(D228,G228,J228)</f>
        <v>881.53</v>
      </c>
      <c r="P228" s="1">
        <f t="shared" si="232"/>
        <v>869.32</v>
      </c>
      <c r="Q228" s="1"/>
      <c r="R228" s="1"/>
    </row>
    <row r="229">
      <c r="A229" s="2">
        <v>45487.0</v>
      </c>
      <c r="B229" s="1" t="s">
        <v>55</v>
      </c>
      <c r="C229" s="1" t="s">
        <v>41</v>
      </c>
      <c r="D229" s="1">
        <v>289.95</v>
      </c>
      <c r="E229" s="1">
        <v>242.79</v>
      </c>
      <c r="F229" s="1" t="s">
        <v>40</v>
      </c>
      <c r="G229" s="1">
        <v>474.41</v>
      </c>
      <c r="H229" s="1">
        <v>545.38</v>
      </c>
      <c r="I229" s="1" t="s">
        <v>36</v>
      </c>
      <c r="J229" s="1">
        <v>95.82</v>
      </c>
      <c r="K229" s="1">
        <v>101.47</v>
      </c>
      <c r="L229" s="1">
        <v>4862.5</v>
      </c>
      <c r="M229" s="1">
        <v>1758.1</v>
      </c>
      <c r="N229" s="1">
        <v>5730.96</v>
      </c>
      <c r="O229" s="3">
        <f t="shared" ref="O229:P229" si="233">sum(D229,G229,J229)</f>
        <v>860.18</v>
      </c>
      <c r="P229" s="1">
        <f t="shared" si="233"/>
        <v>889.64</v>
      </c>
      <c r="Q229" s="1"/>
      <c r="R229" s="1"/>
    </row>
    <row r="230">
      <c r="A230" s="2">
        <v>45487.0</v>
      </c>
      <c r="B230" s="1" t="s">
        <v>55</v>
      </c>
      <c r="C230" s="1" t="s">
        <v>20</v>
      </c>
      <c r="D230" s="1">
        <v>761.59</v>
      </c>
      <c r="E230" s="1">
        <v>899.8</v>
      </c>
      <c r="F230" s="1" t="s">
        <v>24</v>
      </c>
      <c r="G230" s="1">
        <v>194.63</v>
      </c>
      <c r="H230" s="1">
        <v>177.2</v>
      </c>
      <c r="I230" s="1" t="s">
        <v>36</v>
      </c>
      <c r="J230" s="1">
        <v>142.77</v>
      </c>
      <c r="K230" s="1">
        <v>150.38</v>
      </c>
      <c r="L230" s="1">
        <v>4150.97</v>
      </c>
      <c r="M230" s="1">
        <v>279.69</v>
      </c>
      <c r="N230" s="1">
        <v>3203.28</v>
      </c>
      <c r="O230" s="3">
        <f t="shared" ref="O230:P230" si="234">sum(D230,G230,J230)</f>
        <v>1098.99</v>
      </c>
      <c r="P230" s="1">
        <f t="shared" si="234"/>
        <v>1227.38</v>
      </c>
      <c r="Q230" s="1"/>
      <c r="R230" s="1"/>
    </row>
    <row r="231">
      <c r="A231" s="2">
        <v>45487.0</v>
      </c>
      <c r="B231" s="1" t="s">
        <v>55</v>
      </c>
      <c r="C231" s="1" t="s">
        <v>39</v>
      </c>
      <c r="D231" s="1">
        <v>411.03</v>
      </c>
      <c r="E231" s="1">
        <v>345.23</v>
      </c>
      <c r="F231" s="1" t="s">
        <v>33</v>
      </c>
      <c r="G231" s="1">
        <v>222.55</v>
      </c>
      <c r="H231" s="1">
        <v>214.19</v>
      </c>
      <c r="I231" s="1" t="s">
        <v>19</v>
      </c>
      <c r="J231" s="1">
        <v>269.9</v>
      </c>
      <c r="K231" s="1">
        <v>273.52</v>
      </c>
      <c r="L231" s="1">
        <v>4664.15</v>
      </c>
      <c r="M231" s="1">
        <v>1410.25</v>
      </c>
      <c r="N231" s="1">
        <v>5241.46</v>
      </c>
      <c r="O231" s="3">
        <f t="shared" ref="O231:P231" si="235">sum(D231,G231,J231)</f>
        <v>903.48</v>
      </c>
      <c r="P231" s="1">
        <f t="shared" si="235"/>
        <v>832.94</v>
      </c>
      <c r="Q231" s="1"/>
      <c r="R231" s="1"/>
    </row>
    <row r="232">
      <c r="A232" s="2">
        <v>45488.0</v>
      </c>
      <c r="B232" s="1" t="s">
        <v>55</v>
      </c>
      <c r="C232" s="1" t="s">
        <v>39</v>
      </c>
      <c r="D232" s="1">
        <v>321.89</v>
      </c>
      <c r="E232" s="1">
        <v>301.53</v>
      </c>
      <c r="F232" s="1" t="s">
        <v>33</v>
      </c>
      <c r="G232" s="1">
        <v>66.82</v>
      </c>
      <c r="H232" s="1">
        <v>58.63</v>
      </c>
      <c r="I232" s="1" t="s">
        <v>47</v>
      </c>
      <c r="J232" s="1">
        <v>468.74</v>
      </c>
      <c r="K232" s="1">
        <v>520.32</v>
      </c>
      <c r="L232" s="1">
        <v>2903.26</v>
      </c>
      <c r="M232" s="1">
        <v>243.61</v>
      </c>
      <c r="N232" s="1">
        <v>2266.39</v>
      </c>
      <c r="O232" s="3">
        <f t="shared" ref="O232:P232" si="236">sum(D232,G232,J232)</f>
        <v>857.45</v>
      </c>
      <c r="P232" s="1">
        <f t="shared" si="236"/>
        <v>880.48</v>
      </c>
      <c r="Q232" s="1"/>
      <c r="R232" s="1"/>
    </row>
    <row r="233">
      <c r="A233" s="2">
        <v>45488.0</v>
      </c>
      <c r="B233" s="1" t="s">
        <v>55</v>
      </c>
      <c r="C233" s="1" t="s">
        <v>43</v>
      </c>
      <c r="D233" s="1">
        <v>168.97</v>
      </c>
      <c r="E233" s="1">
        <v>142.83</v>
      </c>
      <c r="F233" s="1" t="s">
        <v>30</v>
      </c>
      <c r="G233" s="1">
        <v>463.94</v>
      </c>
      <c r="H233" s="1">
        <v>400.54</v>
      </c>
      <c r="I233" s="1" t="s">
        <v>19</v>
      </c>
      <c r="J233" s="1">
        <v>463.77</v>
      </c>
      <c r="K233" s="1">
        <v>455.82</v>
      </c>
      <c r="L233" s="1">
        <v>4008.56</v>
      </c>
      <c r="M233" s="1">
        <v>150.78</v>
      </c>
      <c r="N233" s="1">
        <v>3160.15</v>
      </c>
      <c r="O233" s="3">
        <f t="shared" ref="O233:P233" si="237">sum(D233,G233,J233)</f>
        <v>1096.68</v>
      </c>
      <c r="P233" s="1">
        <f t="shared" si="237"/>
        <v>999.19</v>
      </c>
      <c r="Q233" s="1"/>
      <c r="R233" s="1"/>
    </row>
    <row r="234">
      <c r="A234" s="2">
        <v>45488.0</v>
      </c>
      <c r="B234" s="1" t="s">
        <v>55</v>
      </c>
      <c r="C234" s="1" t="s">
        <v>26</v>
      </c>
      <c r="D234" s="1">
        <v>502.67</v>
      </c>
      <c r="E234" s="1">
        <v>476.51</v>
      </c>
      <c r="F234" s="1" t="s">
        <v>24</v>
      </c>
      <c r="G234" s="1">
        <v>180.57</v>
      </c>
      <c r="H234" s="1">
        <v>173.84</v>
      </c>
      <c r="I234" s="1" t="s">
        <v>28</v>
      </c>
      <c r="J234" s="1">
        <v>498.22</v>
      </c>
      <c r="K234" s="1">
        <v>410.8</v>
      </c>
      <c r="L234" s="1">
        <v>2772.92</v>
      </c>
      <c r="M234" s="1">
        <v>860.99</v>
      </c>
      <c r="N234" s="1">
        <v>2572.76</v>
      </c>
      <c r="O234" s="3">
        <f t="shared" ref="O234:P234" si="238">sum(D234,G234,J234)</f>
        <v>1181.46</v>
      </c>
      <c r="P234" s="1">
        <f t="shared" si="238"/>
        <v>1061.15</v>
      </c>
      <c r="Q234" s="1"/>
      <c r="R234" s="1"/>
    </row>
    <row r="235">
      <c r="A235" s="2">
        <v>45489.0</v>
      </c>
      <c r="B235" s="1" t="s">
        <v>55</v>
      </c>
      <c r="C235" s="1" t="s">
        <v>17</v>
      </c>
      <c r="D235" s="1">
        <v>25.75</v>
      </c>
      <c r="E235" s="1">
        <v>23.9</v>
      </c>
      <c r="F235" s="1" t="s">
        <v>24</v>
      </c>
      <c r="G235" s="1">
        <v>360.29</v>
      </c>
      <c r="H235" s="1">
        <v>432.33</v>
      </c>
      <c r="I235" s="1" t="s">
        <v>25</v>
      </c>
      <c r="J235" s="1">
        <v>437.57</v>
      </c>
      <c r="K235" s="1">
        <v>481.3</v>
      </c>
      <c r="L235" s="1">
        <v>2193.94</v>
      </c>
      <c r="M235" s="1">
        <v>1891.56</v>
      </c>
      <c r="N235" s="1">
        <v>3147.97</v>
      </c>
      <c r="O235" s="3">
        <f t="shared" ref="O235:P235" si="239">sum(D235,G235,J235)</f>
        <v>823.61</v>
      </c>
      <c r="P235" s="1">
        <f t="shared" si="239"/>
        <v>937.53</v>
      </c>
      <c r="Q235" s="1"/>
      <c r="R235" s="1"/>
    </row>
    <row r="236">
      <c r="A236" s="2">
        <v>45489.0</v>
      </c>
      <c r="B236" s="1" t="s">
        <v>55</v>
      </c>
      <c r="C236" s="1" t="s">
        <v>17</v>
      </c>
      <c r="D236" s="1">
        <v>658.6</v>
      </c>
      <c r="E236" s="1">
        <v>685.65</v>
      </c>
      <c r="F236" s="1" t="s">
        <v>21</v>
      </c>
      <c r="G236" s="1">
        <v>469.62</v>
      </c>
      <c r="H236" s="1">
        <v>513.83</v>
      </c>
      <c r="I236" s="1" t="s">
        <v>34</v>
      </c>
      <c r="J236" s="1">
        <v>225.56</v>
      </c>
      <c r="K236" s="1">
        <v>265.51</v>
      </c>
      <c r="L236" s="1">
        <v>2720.18</v>
      </c>
      <c r="M236" s="1">
        <v>353.88</v>
      </c>
      <c r="N236" s="1">
        <v>1609.07</v>
      </c>
      <c r="O236" s="3">
        <f t="shared" ref="O236:P236" si="240">sum(D236,G236,J236)</f>
        <v>1353.78</v>
      </c>
      <c r="P236" s="1">
        <f t="shared" si="240"/>
        <v>1464.99</v>
      </c>
      <c r="Q236" s="1"/>
      <c r="R236" s="1"/>
    </row>
    <row r="237">
      <c r="A237" s="2">
        <v>45489.0</v>
      </c>
      <c r="B237" s="1" t="s">
        <v>55</v>
      </c>
      <c r="C237" s="1" t="s">
        <v>41</v>
      </c>
      <c r="D237" s="1">
        <v>503.8</v>
      </c>
      <c r="E237" s="1">
        <v>500.05</v>
      </c>
      <c r="F237" s="1" t="s">
        <v>38</v>
      </c>
      <c r="G237" s="1">
        <v>255.45</v>
      </c>
      <c r="H237" s="1">
        <v>277.39</v>
      </c>
      <c r="I237" s="1" t="s">
        <v>34</v>
      </c>
      <c r="J237" s="1">
        <v>241.34</v>
      </c>
      <c r="K237" s="1">
        <v>235.71</v>
      </c>
      <c r="L237" s="1">
        <v>4135.8</v>
      </c>
      <c r="M237" s="1">
        <v>772.31</v>
      </c>
      <c r="N237" s="1">
        <v>3894.96</v>
      </c>
      <c r="O237" s="3">
        <f t="shared" ref="O237:P237" si="241">sum(D237,G237,J237)</f>
        <v>1000.59</v>
      </c>
      <c r="P237" s="1">
        <f t="shared" si="241"/>
        <v>1013.15</v>
      </c>
      <c r="Q237" s="1"/>
      <c r="R237" s="1"/>
    </row>
    <row r="238">
      <c r="A238" s="2">
        <v>45489.0</v>
      </c>
      <c r="B238" s="1" t="s">
        <v>55</v>
      </c>
      <c r="C238" s="1" t="s">
        <v>43</v>
      </c>
      <c r="D238" s="1">
        <v>959.54</v>
      </c>
      <c r="E238" s="1">
        <v>915.31</v>
      </c>
      <c r="F238" s="1" t="s">
        <v>21</v>
      </c>
      <c r="G238" s="1">
        <v>302.32</v>
      </c>
      <c r="H238" s="1">
        <v>257.88</v>
      </c>
      <c r="I238" s="1" t="s">
        <v>28</v>
      </c>
      <c r="J238" s="1">
        <v>66.83</v>
      </c>
      <c r="K238" s="1">
        <v>60.66</v>
      </c>
      <c r="L238" s="1">
        <v>4013.69</v>
      </c>
      <c r="M238" s="1">
        <v>1163.22</v>
      </c>
      <c r="N238" s="1">
        <v>3943.06</v>
      </c>
      <c r="O238" s="3">
        <f t="shared" ref="O238:P238" si="242">sum(D238,G238,J238)</f>
        <v>1328.69</v>
      </c>
      <c r="P238" s="1">
        <f t="shared" si="242"/>
        <v>1233.85</v>
      </c>
      <c r="Q238" s="1"/>
      <c r="R238" s="1"/>
    </row>
    <row r="239">
      <c r="A239" s="2">
        <v>45489.0</v>
      </c>
      <c r="B239" s="1" t="s">
        <v>55</v>
      </c>
      <c r="C239" s="1" t="s">
        <v>26</v>
      </c>
      <c r="D239" s="1">
        <v>294.9</v>
      </c>
      <c r="E239" s="1">
        <v>339.3</v>
      </c>
      <c r="F239" s="1" t="s">
        <v>30</v>
      </c>
      <c r="G239" s="1">
        <v>484.23</v>
      </c>
      <c r="H239" s="1">
        <v>420.0</v>
      </c>
      <c r="I239" s="1" t="s">
        <v>22</v>
      </c>
      <c r="J239" s="1">
        <v>119.66</v>
      </c>
      <c r="K239" s="1">
        <v>112.22</v>
      </c>
      <c r="L239" s="1">
        <v>2064.09</v>
      </c>
      <c r="M239" s="1">
        <v>415.47</v>
      </c>
      <c r="N239" s="1">
        <v>1608.04</v>
      </c>
      <c r="O239" s="3">
        <f t="shared" ref="O239:P239" si="243">sum(D239,G239,J239)</f>
        <v>898.79</v>
      </c>
      <c r="P239" s="1">
        <f t="shared" si="243"/>
        <v>871.52</v>
      </c>
      <c r="Q239" s="1"/>
      <c r="R239" s="1"/>
    </row>
    <row r="240">
      <c r="A240" s="2">
        <v>45490.0</v>
      </c>
      <c r="B240" s="1" t="s">
        <v>55</v>
      </c>
      <c r="C240" s="1" t="s">
        <v>41</v>
      </c>
      <c r="D240" s="1">
        <v>661.29</v>
      </c>
      <c r="E240" s="1">
        <v>574.36</v>
      </c>
      <c r="F240" s="1" t="s">
        <v>18</v>
      </c>
      <c r="G240" s="1">
        <v>48.73</v>
      </c>
      <c r="H240" s="1">
        <v>40.43</v>
      </c>
      <c r="I240" s="1" t="s">
        <v>31</v>
      </c>
      <c r="J240" s="1">
        <v>19.65</v>
      </c>
      <c r="K240" s="1">
        <v>20.71</v>
      </c>
      <c r="L240" s="1">
        <v>3177.87</v>
      </c>
      <c r="M240" s="1">
        <v>1391.75</v>
      </c>
      <c r="N240" s="1">
        <v>3934.12</v>
      </c>
      <c r="O240" s="3">
        <f t="shared" ref="O240:P240" si="244">sum(D240,G240,J240)</f>
        <v>729.67</v>
      </c>
      <c r="P240" s="1">
        <f t="shared" si="244"/>
        <v>635.5</v>
      </c>
      <c r="Q240" s="1"/>
      <c r="R240" s="1"/>
      <c r="S240" s="1" t="s">
        <v>56</v>
      </c>
      <c r="T240" s="3">
        <f>sum(E:E)</f>
        <v>507109.73</v>
      </c>
      <c r="U240" s="3">
        <f>sum(H:H)</f>
        <v>253593.19</v>
      </c>
      <c r="V240" s="3">
        <f>sum(K:K)</f>
        <v>252408.76</v>
      </c>
    </row>
    <row r="241">
      <c r="A241" s="2">
        <v>45491.0</v>
      </c>
      <c r="B241" s="1" t="s">
        <v>55</v>
      </c>
      <c r="C241" s="1" t="s">
        <v>20</v>
      </c>
      <c r="D241" s="1">
        <v>253.97</v>
      </c>
      <c r="E241" s="1">
        <v>298.34</v>
      </c>
      <c r="F241" s="1" t="s">
        <v>33</v>
      </c>
      <c r="G241" s="1">
        <v>334.43</v>
      </c>
      <c r="H241" s="1">
        <v>401.22</v>
      </c>
      <c r="I241" s="1" t="s">
        <v>34</v>
      </c>
      <c r="J241" s="1">
        <v>270.8</v>
      </c>
      <c r="K241" s="1">
        <v>264.63</v>
      </c>
      <c r="L241" s="1">
        <v>3691.37</v>
      </c>
      <c r="M241" s="1">
        <v>842.29</v>
      </c>
      <c r="N241" s="1">
        <v>3569.47</v>
      </c>
      <c r="O241" s="3">
        <f t="shared" ref="O241:P241" si="245">sum(D241,G241,J241)</f>
        <v>859.2</v>
      </c>
      <c r="P241" s="1">
        <f t="shared" si="245"/>
        <v>964.19</v>
      </c>
      <c r="Q241" s="1"/>
      <c r="R241" s="1"/>
    </row>
    <row r="242">
      <c r="A242" s="2">
        <v>45491.0</v>
      </c>
      <c r="B242" s="1" t="s">
        <v>55</v>
      </c>
      <c r="C242" s="1" t="s">
        <v>17</v>
      </c>
      <c r="D242" s="1">
        <v>627.33</v>
      </c>
      <c r="E242" s="1">
        <v>631.87</v>
      </c>
      <c r="F242" s="1" t="s">
        <v>30</v>
      </c>
      <c r="G242" s="1">
        <v>486.06</v>
      </c>
      <c r="H242" s="1">
        <v>430.44</v>
      </c>
      <c r="I242" s="1" t="s">
        <v>22</v>
      </c>
      <c r="J242" s="1">
        <v>468.47</v>
      </c>
      <c r="K242" s="1">
        <v>449.69</v>
      </c>
      <c r="L242" s="1">
        <v>4602.38</v>
      </c>
      <c r="M242" s="1">
        <v>1541.71</v>
      </c>
      <c r="N242" s="1">
        <v>4632.09</v>
      </c>
      <c r="O242" s="3">
        <f t="shared" ref="O242:P242" si="246">sum(D242,G242,J242)</f>
        <v>1581.86</v>
      </c>
      <c r="P242" s="1">
        <f t="shared" si="246"/>
        <v>1512</v>
      </c>
      <c r="Q242" s="1"/>
      <c r="R242" s="1"/>
    </row>
    <row r="243">
      <c r="A243" s="2">
        <v>45491.0</v>
      </c>
      <c r="B243" s="1" t="s">
        <v>55</v>
      </c>
      <c r="C243" s="1" t="s">
        <v>37</v>
      </c>
      <c r="D243" s="1">
        <v>421.62</v>
      </c>
      <c r="E243" s="1">
        <v>462.84</v>
      </c>
      <c r="F243" s="1" t="s">
        <v>33</v>
      </c>
      <c r="G243" s="1">
        <v>499.32</v>
      </c>
      <c r="H243" s="1">
        <v>449.34</v>
      </c>
      <c r="I243" s="1" t="s">
        <v>47</v>
      </c>
      <c r="J243" s="1">
        <v>40.42</v>
      </c>
      <c r="K243" s="1">
        <v>46.42</v>
      </c>
      <c r="L243" s="1">
        <v>2554.26</v>
      </c>
      <c r="M243" s="1">
        <v>196.84</v>
      </c>
      <c r="N243" s="1">
        <v>1792.5</v>
      </c>
      <c r="O243" s="3">
        <f t="shared" ref="O243:P243" si="247">sum(D243,G243,J243)</f>
        <v>961.36</v>
      </c>
      <c r="P243" s="1">
        <f t="shared" si="247"/>
        <v>958.6</v>
      </c>
      <c r="Q243" s="1"/>
      <c r="R243" s="1"/>
    </row>
    <row r="244">
      <c r="A244" s="2">
        <v>45491.0</v>
      </c>
      <c r="B244" s="1" t="s">
        <v>55</v>
      </c>
      <c r="C244" s="1" t="s">
        <v>20</v>
      </c>
      <c r="D244" s="1">
        <v>224.15</v>
      </c>
      <c r="E244" s="1">
        <v>205.34</v>
      </c>
      <c r="F244" s="1" t="s">
        <v>21</v>
      </c>
      <c r="G244" s="1">
        <v>25.48</v>
      </c>
      <c r="H244" s="1">
        <v>24.81</v>
      </c>
      <c r="I244" s="1" t="s">
        <v>25</v>
      </c>
      <c r="J244" s="1">
        <v>23.28</v>
      </c>
      <c r="K244" s="1">
        <v>20.66</v>
      </c>
      <c r="L244" s="1">
        <v>2787.56</v>
      </c>
      <c r="M244" s="1">
        <v>814.41</v>
      </c>
      <c r="N244" s="1">
        <v>3351.16</v>
      </c>
      <c r="O244" s="3">
        <f t="shared" ref="O244:P244" si="248">sum(D244,G244,J244)</f>
        <v>272.91</v>
      </c>
      <c r="P244" s="1">
        <f t="shared" si="248"/>
        <v>250.81</v>
      </c>
      <c r="Q244" s="1"/>
      <c r="R244" s="1"/>
    </row>
    <row r="245">
      <c r="A245" s="2">
        <v>45492.0</v>
      </c>
      <c r="B245" s="1" t="s">
        <v>55</v>
      </c>
      <c r="C245" s="1" t="s">
        <v>39</v>
      </c>
      <c r="D245" s="1">
        <v>610.93</v>
      </c>
      <c r="E245" s="1">
        <v>724.85</v>
      </c>
      <c r="F245" s="1" t="s">
        <v>27</v>
      </c>
      <c r="G245" s="1">
        <v>462.06</v>
      </c>
      <c r="H245" s="1">
        <v>430.8</v>
      </c>
      <c r="I245" s="1" t="s">
        <v>34</v>
      </c>
      <c r="J245" s="1">
        <v>139.11</v>
      </c>
      <c r="K245" s="1">
        <v>141.14</v>
      </c>
      <c r="L245" s="1">
        <v>3070.68</v>
      </c>
      <c r="M245" s="1">
        <v>1666.2</v>
      </c>
      <c r="N245" s="1">
        <v>3440.09</v>
      </c>
      <c r="O245" s="3">
        <f t="shared" ref="O245:P245" si="249">sum(D245,G245,J245)</f>
        <v>1212.1</v>
      </c>
      <c r="P245" s="1">
        <f t="shared" si="249"/>
        <v>1296.79</v>
      </c>
      <c r="Q245" s="1"/>
      <c r="R245" s="1"/>
    </row>
    <row r="246">
      <c r="A246" s="2">
        <v>45492.0</v>
      </c>
      <c r="B246" s="1" t="s">
        <v>55</v>
      </c>
      <c r="C246" s="1" t="s">
        <v>39</v>
      </c>
      <c r="D246" s="1">
        <v>858.09</v>
      </c>
      <c r="E246" s="1">
        <v>1028.67</v>
      </c>
      <c r="F246" s="1" t="s">
        <v>30</v>
      </c>
      <c r="G246" s="1">
        <v>492.18</v>
      </c>
      <c r="H246" s="1">
        <v>411.6</v>
      </c>
      <c r="I246" s="1" t="s">
        <v>31</v>
      </c>
      <c r="J246" s="1">
        <v>76.94</v>
      </c>
      <c r="K246" s="1">
        <v>63.35</v>
      </c>
      <c r="L246" s="1">
        <v>3343.05</v>
      </c>
      <c r="M246" s="1">
        <v>446.36</v>
      </c>
      <c r="N246" s="1">
        <v>2285.79</v>
      </c>
      <c r="O246" s="3">
        <f t="shared" ref="O246:P246" si="250">sum(D246,G246,J246)</f>
        <v>1427.21</v>
      </c>
      <c r="P246" s="1">
        <f t="shared" si="250"/>
        <v>1503.62</v>
      </c>
      <c r="Q246" s="1"/>
      <c r="R246" s="1"/>
    </row>
    <row r="247">
      <c r="A247" s="2">
        <v>45492.0</v>
      </c>
      <c r="B247" s="1" t="s">
        <v>55</v>
      </c>
      <c r="C247" s="1" t="s">
        <v>37</v>
      </c>
      <c r="D247" s="1">
        <v>874.79</v>
      </c>
      <c r="E247" s="1">
        <v>817.06</v>
      </c>
      <c r="F247" s="1" t="s">
        <v>30</v>
      </c>
      <c r="G247" s="1">
        <v>439.06</v>
      </c>
      <c r="H247" s="1">
        <v>447.4</v>
      </c>
      <c r="I247" s="1" t="s">
        <v>36</v>
      </c>
      <c r="J247" s="1">
        <v>258.43</v>
      </c>
      <c r="K247" s="1">
        <v>218.84</v>
      </c>
      <c r="L247" s="1">
        <v>4575.06</v>
      </c>
      <c r="M247" s="1">
        <v>1504.69</v>
      </c>
      <c r="N247" s="1">
        <v>4596.45</v>
      </c>
      <c r="O247" s="3">
        <f t="shared" ref="O247:P247" si="251">sum(D247,G247,J247)</f>
        <v>1572.28</v>
      </c>
      <c r="P247" s="1">
        <f t="shared" si="251"/>
        <v>1483.3</v>
      </c>
      <c r="Q247" s="1"/>
      <c r="R247" s="1"/>
    </row>
    <row r="248">
      <c r="A248" s="2">
        <v>45493.0</v>
      </c>
      <c r="B248" s="1" t="s">
        <v>55</v>
      </c>
      <c r="C248" s="1" t="s">
        <v>23</v>
      </c>
      <c r="D248" s="1">
        <v>26.03</v>
      </c>
      <c r="E248" s="1">
        <v>25.57</v>
      </c>
      <c r="F248" s="1" t="s">
        <v>42</v>
      </c>
      <c r="G248" s="1">
        <v>283.85</v>
      </c>
      <c r="H248" s="1">
        <v>316.94</v>
      </c>
      <c r="I248" s="1" t="s">
        <v>31</v>
      </c>
      <c r="J248" s="1">
        <v>271.96</v>
      </c>
      <c r="K248" s="1">
        <v>307.41</v>
      </c>
      <c r="L248" s="1">
        <v>4427.14</v>
      </c>
      <c r="M248" s="1">
        <v>698.22</v>
      </c>
      <c r="N248" s="1">
        <v>4475.44</v>
      </c>
      <c r="O248" s="3">
        <f t="shared" ref="O248:P248" si="252">sum(D248,G248,J248)</f>
        <v>581.84</v>
      </c>
      <c r="P248" s="1">
        <f t="shared" si="252"/>
        <v>649.92</v>
      </c>
      <c r="Q248" s="1"/>
      <c r="R248" s="1"/>
    </row>
    <row r="249">
      <c r="A249" s="2">
        <v>45493.0</v>
      </c>
      <c r="B249" s="1" t="s">
        <v>55</v>
      </c>
      <c r="C249" s="1" t="s">
        <v>37</v>
      </c>
      <c r="D249" s="1">
        <v>858.26</v>
      </c>
      <c r="E249" s="1">
        <v>721.23</v>
      </c>
      <c r="F249" s="1" t="s">
        <v>40</v>
      </c>
      <c r="G249" s="1">
        <v>78.7</v>
      </c>
      <c r="H249" s="1">
        <v>71.32</v>
      </c>
      <c r="I249" s="1" t="s">
        <v>31</v>
      </c>
      <c r="J249" s="1">
        <v>389.78</v>
      </c>
      <c r="K249" s="1">
        <v>371.59</v>
      </c>
      <c r="L249" s="1">
        <v>3332.38</v>
      </c>
      <c r="M249" s="1">
        <v>344.98</v>
      </c>
      <c r="N249" s="1">
        <v>2513.22</v>
      </c>
      <c r="O249" s="3">
        <f t="shared" ref="O249:P249" si="253">sum(D249,G249,J249)</f>
        <v>1326.74</v>
      </c>
      <c r="P249" s="1">
        <f t="shared" si="253"/>
        <v>1164.14</v>
      </c>
      <c r="Q249" s="1"/>
      <c r="R249" s="1"/>
    </row>
    <row r="250">
      <c r="A250" s="2">
        <v>45494.0</v>
      </c>
      <c r="B250" s="1" t="s">
        <v>55</v>
      </c>
      <c r="C250" s="1" t="s">
        <v>41</v>
      </c>
      <c r="D250" s="1">
        <v>542.85</v>
      </c>
      <c r="E250" s="1">
        <v>536.55</v>
      </c>
      <c r="F250" s="1" t="s">
        <v>18</v>
      </c>
      <c r="G250" s="1">
        <v>223.67</v>
      </c>
      <c r="H250" s="1">
        <v>210.66</v>
      </c>
      <c r="I250" s="1" t="s">
        <v>25</v>
      </c>
      <c r="J250" s="1">
        <v>95.48</v>
      </c>
      <c r="K250" s="1">
        <v>109.29</v>
      </c>
      <c r="L250" s="1">
        <v>4635.32</v>
      </c>
      <c r="M250" s="1">
        <v>1294.18</v>
      </c>
      <c r="N250" s="1">
        <v>5073.0</v>
      </c>
      <c r="O250" s="3">
        <f t="shared" ref="O250:P250" si="254">sum(D250,G250,J250)</f>
        <v>862</v>
      </c>
      <c r="P250" s="1">
        <f t="shared" si="254"/>
        <v>856.5</v>
      </c>
      <c r="Q250" s="1"/>
      <c r="R250" s="1"/>
    </row>
    <row r="251">
      <c r="A251" s="2">
        <v>45495.0</v>
      </c>
      <c r="B251" s="1" t="s">
        <v>55</v>
      </c>
      <c r="C251" s="1" t="s">
        <v>45</v>
      </c>
      <c r="D251" s="1">
        <v>349.58</v>
      </c>
      <c r="E251" s="1">
        <v>406.87</v>
      </c>
      <c r="F251" s="1" t="s">
        <v>21</v>
      </c>
      <c r="G251" s="1">
        <v>287.97</v>
      </c>
      <c r="H251" s="1">
        <v>303.06</v>
      </c>
      <c r="I251" s="1" t="s">
        <v>31</v>
      </c>
      <c r="J251" s="1">
        <v>64.25</v>
      </c>
      <c r="K251" s="1">
        <v>51.46</v>
      </c>
      <c r="L251" s="1">
        <v>4649.96</v>
      </c>
      <c r="M251" s="1">
        <v>1552.36</v>
      </c>
      <c r="N251" s="1">
        <v>5440.93</v>
      </c>
      <c r="O251" s="3">
        <f t="shared" ref="O251:P251" si="255">sum(D251,G251,J251)</f>
        <v>701.8</v>
      </c>
      <c r="P251" s="1">
        <f t="shared" si="255"/>
        <v>761.39</v>
      </c>
      <c r="Q251" s="1"/>
      <c r="R251" s="1"/>
    </row>
    <row r="252">
      <c r="A252" s="2">
        <v>45495.0</v>
      </c>
      <c r="B252" s="1" t="s">
        <v>55</v>
      </c>
      <c r="C252" s="1" t="s">
        <v>29</v>
      </c>
      <c r="D252" s="1">
        <v>308.99</v>
      </c>
      <c r="E252" s="1">
        <v>252.33</v>
      </c>
      <c r="F252" s="1" t="s">
        <v>30</v>
      </c>
      <c r="G252" s="1">
        <v>405.75</v>
      </c>
      <c r="H252" s="1">
        <v>363.98</v>
      </c>
      <c r="I252" s="1" t="s">
        <v>22</v>
      </c>
      <c r="J252" s="1">
        <v>31.67</v>
      </c>
      <c r="K252" s="1">
        <v>31.84</v>
      </c>
      <c r="L252" s="1">
        <v>3453.25</v>
      </c>
      <c r="M252" s="1">
        <v>1633.16</v>
      </c>
      <c r="N252" s="1">
        <v>4438.26</v>
      </c>
      <c r="O252" s="3">
        <f t="shared" ref="O252:P252" si="256">sum(D252,G252,J252)</f>
        <v>746.41</v>
      </c>
      <c r="P252" s="1">
        <f t="shared" si="256"/>
        <v>648.15</v>
      </c>
      <c r="Q252" s="1"/>
      <c r="R252" s="1"/>
    </row>
    <row r="253">
      <c r="A253" s="2">
        <v>45496.0</v>
      </c>
      <c r="B253" s="1" t="s">
        <v>55</v>
      </c>
      <c r="C253" s="1" t="s">
        <v>23</v>
      </c>
      <c r="D253" s="1">
        <v>760.21</v>
      </c>
      <c r="E253" s="1">
        <v>623.12</v>
      </c>
      <c r="F253" s="1" t="s">
        <v>38</v>
      </c>
      <c r="G253" s="1">
        <v>436.2</v>
      </c>
      <c r="H253" s="1">
        <v>394.01</v>
      </c>
      <c r="I253" s="1" t="s">
        <v>25</v>
      </c>
      <c r="J253" s="1">
        <v>12.2</v>
      </c>
      <c r="K253" s="1">
        <v>11.39</v>
      </c>
      <c r="L253" s="1">
        <v>4432.29</v>
      </c>
      <c r="M253" s="1">
        <v>1232.58</v>
      </c>
      <c r="N253" s="1">
        <v>4636.35</v>
      </c>
      <c r="O253" s="3">
        <f t="shared" ref="O253:P253" si="257">sum(D253,G253,J253)</f>
        <v>1208.61</v>
      </c>
      <c r="P253" s="1">
        <f t="shared" si="257"/>
        <v>1028.52</v>
      </c>
      <c r="Q253" s="1"/>
      <c r="R253" s="1"/>
    </row>
    <row r="254">
      <c r="A254" s="2">
        <v>45496.0</v>
      </c>
      <c r="B254" s="1" t="s">
        <v>55</v>
      </c>
      <c r="C254" s="1" t="s">
        <v>20</v>
      </c>
      <c r="D254" s="1">
        <v>193.59</v>
      </c>
      <c r="E254" s="1">
        <v>164.49</v>
      </c>
      <c r="F254" s="1" t="s">
        <v>24</v>
      </c>
      <c r="G254" s="1">
        <v>493.07</v>
      </c>
      <c r="H254" s="1">
        <v>504.0</v>
      </c>
      <c r="I254" s="1" t="s">
        <v>28</v>
      </c>
      <c r="J254" s="1">
        <v>300.99</v>
      </c>
      <c r="K254" s="1">
        <v>293.3</v>
      </c>
      <c r="L254" s="1">
        <v>2211.35</v>
      </c>
      <c r="M254" s="1">
        <v>737.44</v>
      </c>
      <c r="N254" s="1">
        <v>1987.0</v>
      </c>
      <c r="O254" s="3">
        <f t="shared" ref="O254:P254" si="258">sum(D254,G254,J254)</f>
        <v>987.65</v>
      </c>
      <c r="P254" s="1">
        <f t="shared" si="258"/>
        <v>961.79</v>
      </c>
      <c r="Q254" s="1"/>
      <c r="R254" s="1"/>
    </row>
    <row r="255">
      <c r="A255" s="2">
        <v>45496.0</v>
      </c>
      <c r="B255" s="1" t="s">
        <v>55</v>
      </c>
      <c r="C255" s="1" t="s">
        <v>39</v>
      </c>
      <c r="D255" s="1">
        <v>226.56</v>
      </c>
      <c r="E255" s="1">
        <v>253.17</v>
      </c>
      <c r="F255" s="1" t="s">
        <v>18</v>
      </c>
      <c r="G255" s="1">
        <v>229.29</v>
      </c>
      <c r="H255" s="1">
        <v>266.33</v>
      </c>
      <c r="I255" s="1" t="s">
        <v>47</v>
      </c>
      <c r="J255" s="1">
        <v>184.44</v>
      </c>
      <c r="K255" s="1">
        <v>154.44</v>
      </c>
      <c r="L255" s="1">
        <v>3078.7</v>
      </c>
      <c r="M255" s="1">
        <v>1221.5</v>
      </c>
      <c r="N255" s="1">
        <v>3626.26</v>
      </c>
      <c r="O255" s="3">
        <f t="shared" ref="O255:P255" si="259">sum(D255,G255,J255)</f>
        <v>640.29</v>
      </c>
      <c r="P255" s="1">
        <f t="shared" si="259"/>
        <v>673.94</v>
      </c>
      <c r="Q255" s="1"/>
      <c r="R255" s="1"/>
    </row>
    <row r="256">
      <c r="A256" s="2">
        <v>45496.0</v>
      </c>
      <c r="B256" s="1" t="s">
        <v>55</v>
      </c>
      <c r="C256" s="1" t="s">
        <v>41</v>
      </c>
      <c r="D256" s="1">
        <v>524.21</v>
      </c>
      <c r="E256" s="1">
        <v>565.94</v>
      </c>
      <c r="F256" s="1" t="s">
        <v>27</v>
      </c>
      <c r="G256" s="1">
        <v>171.32</v>
      </c>
      <c r="H256" s="1">
        <v>193.72</v>
      </c>
      <c r="I256" s="1" t="s">
        <v>25</v>
      </c>
      <c r="J256" s="1">
        <v>178.84</v>
      </c>
      <c r="K256" s="1">
        <v>196.26</v>
      </c>
      <c r="L256" s="1">
        <v>3203.86</v>
      </c>
      <c r="M256" s="1">
        <v>185.55</v>
      </c>
      <c r="N256" s="1">
        <v>2433.49</v>
      </c>
      <c r="O256" s="3">
        <f t="shared" ref="O256:P256" si="260">sum(D256,G256,J256)</f>
        <v>874.37</v>
      </c>
      <c r="P256" s="1">
        <f t="shared" si="260"/>
        <v>955.92</v>
      </c>
      <c r="Q256" s="1"/>
      <c r="R256" s="1"/>
    </row>
    <row r="257">
      <c r="A257" s="2">
        <v>45497.0</v>
      </c>
      <c r="B257" s="1" t="s">
        <v>55</v>
      </c>
      <c r="C257" s="1" t="s">
        <v>26</v>
      </c>
      <c r="D257" s="1">
        <v>880.86</v>
      </c>
      <c r="E257" s="1">
        <v>780.87</v>
      </c>
      <c r="F257" s="1" t="s">
        <v>46</v>
      </c>
      <c r="G257" s="1">
        <v>366.54</v>
      </c>
      <c r="H257" s="1">
        <v>299.7</v>
      </c>
      <c r="I257" s="1" t="s">
        <v>19</v>
      </c>
      <c r="J257" s="1">
        <v>305.74</v>
      </c>
      <c r="K257" s="1">
        <v>291.45</v>
      </c>
      <c r="L257" s="1">
        <v>3645.07</v>
      </c>
      <c r="M257" s="1">
        <v>1080.16</v>
      </c>
      <c r="N257" s="1">
        <v>3353.21</v>
      </c>
      <c r="O257" s="3">
        <f t="shared" ref="O257:P257" si="261">sum(D257,G257,J257)</f>
        <v>1553.14</v>
      </c>
      <c r="P257" s="1">
        <f t="shared" si="261"/>
        <v>1372.02</v>
      </c>
      <c r="Q257" s="1"/>
      <c r="R257" s="1"/>
    </row>
    <row r="258">
      <c r="A258" s="2">
        <v>45497.0</v>
      </c>
      <c r="B258" s="1" t="s">
        <v>55</v>
      </c>
      <c r="C258" s="1" t="s">
        <v>45</v>
      </c>
      <c r="D258" s="1">
        <v>119.77</v>
      </c>
      <c r="E258" s="1">
        <v>123.13</v>
      </c>
      <c r="F258" s="1" t="s">
        <v>46</v>
      </c>
      <c r="G258" s="1">
        <v>207.83</v>
      </c>
      <c r="H258" s="1">
        <v>239.95</v>
      </c>
      <c r="I258" s="1" t="s">
        <v>25</v>
      </c>
      <c r="J258" s="1">
        <v>28.75</v>
      </c>
      <c r="K258" s="1">
        <v>23.65</v>
      </c>
      <c r="L258" s="1">
        <v>4121.37</v>
      </c>
      <c r="M258" s="1">
        <v>1452.31</v>
      </c>
      <c r="N258" s="1">
        <v>5186.95</v>
      </c>
      <c r="O258" s="3">
        <f t="shared" ref="O258:P258" si="262">sum(D258,G258,J258)</f>
        <v>356.35</v>
      </c>
      <c r="P258" s="1">
        <f t="shared" si="262"/>
        <v>386.73</v>
      </c>
      <c r="Q258" s="1"/>
      <c r="R258" s="1"/>
    </row>
    <row r="259">
      <c r="A259" s="2">
        <v>45497.0</v>
      </c>
      <c r="B259" s="1" t="s">
        <v>55</v>
      </c>
      <c r="C259" s="1" t="s">
        <v>43</v>
      </c>
      <c r="D259" s="1">
        <v>305.18</v>
      </c>
      <c r="E259" s="1">
        <v>295.87</v>
      </c>
      <c r="F259" s="1" t="s">
        <v>24</v>
      </c>
      <c r="G259" s="1">
        <v>409.71</v>
      </c>
      <c r="H259" s="1">
        <v>394.76</v>
      </c>
      <c r="I259" s="1" t="s">
        <v>19</v>
      </c>
      <c r="J259" s="1">
        <v>323.91</v>
      </c>
      <c r="K259" s="1">
        <v>359.43</v>
      </c>
      <c r="L259" s="1">
        <v>3514.87</v>
      </c>
      <c r="M259" s="1">
        <v>1544.61</v>
      </c>
      <c r="N259" s="1">
        <v>4009.42</v>
      </c>
      <c r="O259" s="3">
        <f t="shared" ref="O259:P259" si="263">sum(D259,G259,J259)</f>
        <v>1038.8</v>
      </c>
      <c r="P259" s="1">
        <f t="shared" si="263"/>
        <v>1050.06</v>
      </c>
      <c r="Q259" s="1"/>
      <c r="R259" s="1"/>
    </row>
    <row r="260">
      <c r="A260" s="2">
        <v>45497.0</v>
      </c>
      <c r="B260" s="1" t="s">
        <v>55</v>
      </c>
      <c r="C260" s="1" t="s">
        <v>43</v>
      </c>
      <c r="D260" s="1">
        <v>542.25</v>
      </c>
      <c r="E260" s="1">
        <v>472.48</v>
      </c>
      <c r="F260" s="1" t="s">
        <v>33</v>
      </c>
      <c r="G260" s="1">
        <v>485.27</v>
      </c>
      <c r="H260" s="1">
        <v>465.78</v>
      </c>
      <c r="I260" s="1" t="s">
        <v>47</v>
      </c>
      <c r="J260" s="1">
        <v>370.18</v>
      </c>
      <c r="K260" s="1">
        <v>433.96</v>
      </c>
      <c r="L260" s="1">
        <v>2880.69</v>
      </c>
      <c r="M260" s="1">
        <v>178.1</v>
      </c>
      <c r="N260" s="1">
        <v>1686.57</v>
      </c>
      <c r="O260" s="3">
        <f t="shared" ref="O260:P260" si="264">sum(D260,G260,J260)</f>
        <v>1397.7</v>
      </c>
      <c r="P260" s="1">
        <f t="shared" si="264"/>
        <v>1372.22</v>
      </c>
      <c r="Q260" s="1"/>
      <c r="R260" s="1"/>
    </row>
    <row r="261">
      <c r="A261" s="2">
        <v>45498.0</v>
      </c>
      <c r="B261" s="1" t="s">
        <v>55</v>
      </c>
      <c r="C261" s="1" t="s">
        <v>41</v>
      </c>
      <c r="D261" s="1">
        <v>399.8</v>
      </c>
      <c r="E261" s="1">
        <v>451.34</v>
      </c>
      <c r="F261" s="1" t="s">
        <v>18</v>
      </c>
      <c r="G261" s="1">
        <v>38.49</v>
      </c>
      <c r="H261" s="1">
        <v>33.81</v>
      </c>
      <c r="I261" s="1" t="s">
        <v>31</v>
      </c>
      <c r="J261" s="1">
        <v>142.77</v>
      </c>
      <c r="K261" s="1">
        <v>145.5</v>
      </c>
      <c r="L261" s="1">
        <v>2176.97</v>
      </c>
      <c r="M261" s="1">
        <v>451.66</v>
      </c>
      <c r="N261" s="1">
        <v>1997.98</v>
      </c>
      <c r="O261" s="3">
        <f t="shared" ref="O261:P261" si="265">sum(D261,G261,J261)</f>
        <v>581.06</v>
      </c>
      <c r="P261" s="1">
        <f t="shared" si="265"/>
        <v>630.65</v>
      </c>
      <c r="Q261" s="1"/>
      <c r="R261" s="1"/>
    </row>
    <row r="262">
      <c r="A262" s="2">
        <v>45499.0</v>
      </c>
      <c r="B262" s="1" t="s">
        <v>55</v>
      </c>
      <c r="C262" s="1" t="s">
        <v>20</v>
      </c>
      <c r="D262" s="1">
        <v>74.07</v>
      </c>
      <c r="E262" s="1">
        <v>76.09</v>
      </c>
      <c r="F262" s="1" t="s">
        <v>18</v>
      </c>
      <c r="G262" s="1">
        <v>295.34</v>
      </c>
      <c r="H262" s="1">
        <v>330.31</v>
      </c>
      <c r="I262" s="1" t="s">
        <v>34</v>
      </c>
      <c r="J262" s="1">
        <v>364.86</v>
      </c>
      <c r="K262" s="1">
        <v>386.54</v>
      </c>
      <c r="L262" s="1">
        <v>2996.47</v>
      </c>
      <c r="M262" s="1">
        <v>1900.16</v>
      </c>
      <c r="N262" s="1">
        <v>4103.69</v>
      </c>
      <c r="O262" s="3">
        <f t="shared" ref="O262:P262" si="266">sum(D262,G262,J262)</f>
        <v>734.27</v>
      </c>
      <c r="P262" s="1">
        <f t="shared" si="266"/>
        <v>792.94</v>
      </c>
      <c r="Q262" s="1"/>
      <c r="R262" s="1"/>
    </row>
    <row r="263">
      <c r="A263" s="2">
        <v>45499.0</v>
      </c>
      <c r="B263" s="1" t="s">
        <v>55</v>
      </c>
      <c r="C263" s="1" t="s">
        <v>37</v>
      </c>
      <c r="D263" s="1">
        <v>725.86</v>
      </c>
      <c r="E263" s="1">
        <v>849.02</v>
      </c>
      <c r="F263" s="1" t="s">
        <v>40</v>
      </c>
      <c r="G263" s="1">
        <v>431.11</v>
      </c>
      <c r="H263" s="1">
        <v>402.96</v>
      </c>
      <c r="I263" s="1" t="s">
        <v>47</v>
      </c>
      <c r="J263" s="1">
        <v>453.63</v>
      </c>
      <c r="K263" s="1">
        <v>474.86</v>
      </c>
      <c r="L263" s="1">
        <v>4399.77</v>
      </c>
      <c r="M263" s="1">
        <v>1275.1</v>
      </c>
      <c r="N263" s="1">
        <v>3948.03</v>
      </c>
      <c r="O263" s="3">
        <f t="shared" ref="O263:P263" si="267">sum(D263,G263,J263)</f>
        <v>1610.6</v>
      </c>
      <c r="P263" s="1">
        <f t="shared" si="267"/>
        <v>1726.84</v>
      </c>
      <c r="Q263" s="1"/>
      <c r="R263" s="1"/>
    </row>
    <row r="264">
      <c r="A264" s="2">
        <v>45499.0</v>
      </c>
      <c r="B264" s="1" t="s">
        <v>55</v>
      </c>
      <c r="C264" s="1" t="s">
        <v>37</v>
      </c>
      <c r="D264" s="1">
        <v>344.6</v>
      </c>
      <c r="E264" s="1">
        <v>339.83</v>
      </c>
      <c r="F264" s="1" t="s">
        <v>21</v>
      </c>
      <c r="G264" s="1">
        <v>100.92</v>
      </c>
      <c r="H264" s="1">
        <v>120.01</v>
      </c>
      <c r="I264" s="1" t="s">
        <v>25</v>
      </c>
      <c r="J264" s="1">
        <v>124.13</v>
      </c>
      <c r="K264" s="1">
        <v>102.71</v>
      </c>
      <c r="L264" s="1">
        <v>3813.4</v>
      </c>
      <c r="M264" s="1">
        <v>587.63</v>
      </c>
      <c r="N264" s="1">
        <v>3838.48</v>
      </c>
      <c r="O264" s="3">
        <f t="shared" ref="O264:P264" si="268">sum(D264,G264,J264)</f>
        <v>569.65</v>
      </c>
      <c r="P264" s="1">
        <f t="shared" si="268"/>
        <v>562.55</v>
      </c>
      <c r="Q264" s="1"/>
      <c r="R264" s="1"/>
    </row>
    <row r="265">
      <c r="A265" s="2">
        <v>45500.0</v>
      </c>
      <c r="B265" s="1" t="s">
        <v>55</v>
      </c>
      <c r="C265" s="1" t="s">
        <v>45</v>
      </c>
      <c r="D265" s="1">
        <v>145.44</v>
      </c>
      <c r="E265" s="1">
        <v>117.0</v>
      </c>
      <c r="F265" s="1" t="s">
        <v>38</v>
      </c>
      <c r="G265" s="1">
        <v>225.24</v>
      </c>
      <c r="H265" s="1">
        <v>215.83</v>
      </c>
      <c r="I265" s="1" t="s">
        <v>31</v>
      </c>
      <c r="J265" s="1">
        <v>197.54</v>
      </c>
      <c r="K265" s="1">
        <v>226.18</v>
      </c>
      <c r="L265" s="1">
        <v>2214.47</v>
      </c>
      <c r="M265" s="1">
        <v>1724.6</v>
      </c>
      <c r="N265" s="1">
        <v>3380.06</v>
      </c>
      <c r="O265" s="3">
        <f t="shared" ref="O265:P265" si="269">sum(D265,G265,J265)</f>
        <v>568.22</v>
      </c>
      <c r="P265" s="1">
        <f t="shared" si="269"/>
        <v>559.01</v>
      </c>
      <c r="Q265" s="1"/>
      <c r="R265" s="1"/>
    </row>
    <row r="266">
      <c r="A266" s="2">
        <v>45500.0</v>
      </c>
      <c r="B266" s="1" t="s">
        <v>55</v>
      </c>
      <c r="C266" s="1" t="s">
        <v>29</v>
      </c>
      <c r="D266" s="1">
        <v>781.34</v>
      </c>
      <c r="E266" s="1">
        <v>902.42</v>
      </c>
      <c r="F266" s="1" t="s">
        <v>33</v>
      </c>
      <c r="G266" s="1">
        <v>495.05</v>
      </c>
      <c r="H266" s="1">
        <v>452.71</v>
      </c>
      <c r="I266" s="1" t="s">
        <v>34</v>
      </c>
      <c r="J266" s="1">
        <v>302.09</v>
      </c>
      <c r="K266" s="1">
        <v>344.44</v>
      </c>
      <c r="L266" s="1">
        <v>2175.18</v>
      </c>
      <c r="M266" s="1">
        <v>1532.52</v>
      </c>
      <c r="N266" s="1">
        <v>2008.13</v>
      </c>
      <c r="O266" s="3">
        <f t="shared" ref="O266:P266" si="270">sum(D266,G266,J266)</f>
        <v>1578.48</v>
      </c>
      <c r="P266" s="1">
        <f t="shared" si="270"/>
        <v>1699.57</v>
      </c>
      <c r="Q266" s="1"/>
      <c r="R266" s="1"/>
    </row>
    <row r="267">
      <c r="A267" s="2">
        <v>45501.0</v>
      </c>
      <c r="B267" s="1" t="s">
        <v>55</v>
      </c>
      <c r="C267" s="1" t="s">
        <v>39</v>
      </c>
      <c r="D267" s="1">
        <v>253.4</v>
      </c>
      <c r="E267" s="1">
        <v>261.14</v>
      </c>
      <c r="F267" s="1" t="s">
        <v>21</v>
      </c>
      <c r="G267" s="1">
        <v>218.42</v>
      </c>
      <c r="H267" s="1">
        <v>207.74</v>
      </c>
      <c r="I267" s="1" t="s">
        <v>31</v>
      </c>
      <c r="J267" s="1">
        <v>94.87</v>
      </c>
      <c r="K267" s="1">
        <v>89.03</v>
      </c>
      <c r="L267" s="1">
        <v>2576.28</v>
      </c>
      <c r="M267" s="1">
        <v>1996.29</v>
      </c>
      <c r="N267" s="1">
        <v>4014.66</v>
      </c>
      <c r="O267" s="3">
        <f t="shared" ref="O267:P267" si="271">sum(D267,G267,J267)</f>
        <v>566.69</v>
      </c>
      <c r="P267" s="1">
        <f t="shared" si="271"/>
        <v>557.91</v>
      </c>
      <c r="Q267" s="1"/>
      <c r="R267" s="1"/>
    </row>
    <row r="268">
      <c r="A268" s="2">
        <v>45501.0</v>
      </c>
      <c r="B268" s="1" t="s">
        <v>55</v>
      </c>
      <c r="C268" s="1" t="s">
        <v>29</v>
      </c>
      <c r="D268" s="1">
        <v>755.21</v>
      </c>
      <c r="E268" s="1">
        <v>629.68</v>
      </c>
      <c r="F268" s="1" t="s">
        <v>46</v>
      </c>
      <c r="G268" s="1">
        <v>451.87</v>
      </c>
      <c r="H268" s="1">
        <v>531.58</v>
      </c>
      <c r="I268" s="1" t="s">
        <v>34</v>
      </c>
      <c r="J268" s="1">
        <v>392.5</v>
      </c>
      <c r="K268" s="1">
        <v>333.33</v>
      </c>
      <c r="L268" s="1">
        <v>4752.44</v>
      </c>
      <c r="M268" s="1">
        <v>1916.18</v>
      </c>
      <c r="N268" s="1">
        <v>5174.03</v>
      </c>
      <c r="O268" s="3">
        <f t="shared" ref="O268:P268" si="272">sum(D268,G268,J268)</f>
        <v>1599.58</v>
      </c>
      <c r="P268" s="1">
        <f t="shared" si="272"/>
        <v>1494.59</v>
      </c>
      <c r="Q268" s="1"/>
      <c r="R268" s="1"/>
    </row>
    <row r="269">
      <c r="A269" s="2">
        <v>45501.0</v>
      </c>
      <c r="B269" s="1" t="s">
        <v>55</v>
      </c>
      <c r="C269" s="1" t="s">
        <v>41</v>
      </c>
      <c r="D269" s="1">
        <v>922.83</v>
      </c>
      <c r="E269" s="1">
        <v>845.71</v>
      </c>
      <c r="F269" s="1" t="s">
        <v>24</v>
      </c>
      <c r="G269" s="1">
        <v>70.05</v>
      </c>
      <c r="H269" s="1">
        <v>79.55</v>
      </c>
      <c r="I269" s="1" t="s">
        <v>36</v>
      </c>
      <c r="J269" s="1">
        <v>53.29</v>
      </c>
      <c r="K269" s="1">
        <v>51.59</v>
      </c>
      <c r="L269" s="1">
        <v>2901.56</v>
      </c>
      <c r="M269" s="1">
        <v>1222.07</v>
      </c>
      <c r="N269" s="1">
        <v>3146.78</v>
      </c>
      <c r="O269" s="3">
        <f t="shared" ref="O269:P269" si="273">sum(D269,G269,J269)</f>
        <v>1046.17</v>
      </c>
      <c r="P269" s="1">
        <f t="shared" si="273"/>
        <v>976.85</v>
      </c>
      <c r="Q269" s="1"/>
      <c r="R269" s="1"/>
    </row>
    <row r="270">
      <c r="A270" s="2">
        <v>45501.0</v>
      </c>
      <c r="B270" s="1" t="s">
        <v>55</v>
      </c>
      <c r="C270" s="1" t="s">
        <v>23</v>
      </c>
      <c r="D270" s="1">
        <v>97.88</v>
      </c>
      <c r="E270" s="1">
        <v>110.74</v>
      </c>
      <c r="F270" s="1" t="s">
        <v>46</v>
      </c>
      <c r="G270" s="1">
        <v>45.21</v>
      </c>
      <c r="H270" s="1">
        <v>53.6</v>
      </c>
      <c r="I270" s="1" t="s">
        <v>19</v>
      </c>
      <c r="J270" s="1">
        <v>342.97</v>
      </c>
      <c r="K270" s="1">
        <v>382.63</v>
      </c>
      <c r="L270" s="1">
        <v>2169.35</v>
      </c>
      <c r="M270" s="1">
        <v>1168.75</v>
      </c>
      <c r="N270" s="1">
        <v>2791.13</v>
      </c>
      <c r="O270" s="3">
        <f t="shared" ref="O270:P270" si="274">sum(D270,G270,J270)</f>
        <v>486.06</v>
      </c>
      <c r="P270" s="1">
        <f t="shared" si="274"/>
        <v>546.97</v>
      </c>
      <c r="Q270" s="1"/>
      <c r="R270" s="1"/>
    </row>
    <row r="271">
      <c r="A271" s="2">
        <v>45502.0</v>
      </c>
      <c r="B271" s="1" t="s">
        <v>55</v>
      </c>
      <c r="C271" s="1" t="s">
        <v>26</v>
      </c>
      <c r="D271" s="1">
        <v>259.26</v>
      </c>
      <c r="E271" s="1">
        <v>250.29</v>
      </c>
      <c r="F271" s="1" t="s">
        <v>46</v>
      </c>
      <c r="G271" s="1">
        <v>13.63</v>
      </c>
      <c r="H271" s="1">
        <v>12.52</v>
      </c>
      <c r="I271" s="1" t="s">
        <v>25</v>
      </c>
      <c r="J271" s="1">
        <v>20.98</v>
      </c>
      <c r="K271" s="1">
        <v>17.73</v>
      </c>
      <c r="L271" s="1">
        <v>4523.0</v>
      </c>
      <c r="M271" s="1">
        <v>820.59</v>
      </c>
      <c r="N271" s="1">
        <v>5063.05</v>
      </c>
      <c r="O271" s="3">
        <f t="shared" ref="O271:P271" si="275">sum(D271,G271,J271)</f>
        <v>293.87</v>
      </c>
      <c r="P271" s="1">
        <f t="shared" si="275"/>
        <v>280.54</v>
      </c>
      <c r="Q271" s="1"/>
      <c r="R271" s="1"/>
    </row>
    <row r="272">
      <c r="A272" s="2">
        <v>45502.0</v>
      </c>
      <c r="B272" s="1" t="s">
        <v>55</v>
      </c>
      <c r="C272" s="1" t="s">
        <v>41</v>
      </c>
      <c r="D272" s="1">
        <v>762.08</v>
      </c>
      <c r="E272" s="1">
        <v>830.4</v>
      </c>
      <c r="F272" s="1" t="s">
        <v>24</v>
      </c>
      <c r="G272" s="1">
        <v>236.18</v>
      </c>
      <c r="H272" s="1">
        <v>252.87</v>
      </c>
      <c r="I272" s="1" t="s">
        <v>28</v>
      </c>
      <c r="J272" s="1">
        <v>124.87</v>
      </c>
      <c r="K272" s="1">
        <v>114.38</v>
      </c>
      <c r="L272" s="1">
        <v>3712.36</v>
      </c>
      <c r="M272" s="1">
        <v>382.74</v>
      </c>
      <c r="N272" s="1">
        <v>2897.45</v>
      </c>
      <c r="O272" s="3">
        <f t="shared" ref="O272:P272" si="276">sum(D272,G272,J272)</f>
        <v>1123.13</v>
      </c>
      <c r="P272" s="1">
        <f t="shared" si="276"/>
        <v>1197.65</v>
      </c>
      <c r="Q272" s="1"/>
      <c r="R272" s="1"/>
    </row>
    <row r="273">
      <c r="A273" s="2">
        <v>45502.0</v>
      </c>
      <c r="B273" s="1" t="s">
        <v>55</v>
      </c>
      <c r="C273" s="1" t="s">
        <v>29</v>
      </c>
      <c r="D273" s="1">
        <v>331.59</v>
      </c>
      <c r="E273" s="1">
        <v>370.6</v>
      </c>
      <c r="F273" s="1" t="s">
        <v>18</v>
      </c>
      <c r="G273" s="1">
        <v>25.55</v>
      </c>
      <c r="H273" s="1">
        <v>25.89</v>
      </c>
      <c r="I273" s="1" t="s">
        <v>47</v>
      </c>
      <c r="J273" s="1">
        <v>187.72</v>
      </c>
      <c r="K273" s="1">
        <v>151.3</v>
      </c>
      <c r="L273" s="1">
        <v>2694.2</v>
      </c>
      <c r="M273" s="1">
        <v>1243.38</v>
      </c>
      <c r="N273" s="1">
        <v>3389.79</v>
      </c>
      <c r="O273" s="3">
        <f t="shared" ref="O273:P273" si="277">sum(D273,G273,J273)</f>
        <v>544.86</v>
      </c>
      <c r="P273" s="1">
        <f t="shared" si="277"/>
        <v>547.79</v>
      </c>
      <c r="Q273" s="1"/>
      <c r="R273" s="1"/>
    </row>
    <row r="274">
      <c r="A274" s="2">
        <v>45502.0</v>
      </c>
      <c r="B274" s="1" t="s">
        <v>55</v>
      </c>
      <c r="C274" s="1" t="s">
        <v>26</v>
      </c>
      <c r="D274" s="1">
        <v>449.76</v>
      </c>
      <c r="E274" s="1">
        <v>489.09</v>
      </c>
      <c r="F274" s="1" t="s">
        <v>24</v>
      </c>
      <c r="G274" s="1">
        <v>62.05</v>
      </c>
      <c r="H274" s="1">
        <v>72.7</v>
      </c>
      <c r="I274" s="1" t="s">
        <v>36</v>
      </c>
      <c r="J274" s="1">
        <v>358.78</v>
      </c>
      <c r="K274" s="1">
        <v>392.67</v>
      </c>
      <c r="L274" s="1">
        <v>2924.37</v>
      </c>
      <c r="M274" s="1">
        <v>499.57</v>
      </c>
      <c r="N274" s="1">
        <v>2469.48</v>
      </c>
      <c r="O274" s="3">
        <f t="shared" ref="O274:P274" si="278">sum(D274,G274,J274)</f>
        <v>870.59</v>
      </c>
      <c r="P274" s="1">
        <f t="shared" si="278"/>
        <v>954.46</v>
      </c>
      <c r="Q274" s="1"/>
      <c r="R274" s="1"/>
    </row>
    <row r="275">
      <c r="A275" s="2">
        <v>45503.0</v>
      </c>
      <c r="B275" s="1" t="s">
        <v>55</v>
      </c>
      <c r="C275" s="1" t="s">
        <v>37</v>
      </c>
      <c r="D275" s="1">
        <v>106.62</v>
      </c>
      <c r="E275" s="1">
        <v>115.11</v>
      </c>
      <c r="F275" s="1" t="s">
        <v>24</v>
      </c>
      <c r="G275" s="1">
        <v>257.8</v>
      </c>
      <c r="H275" s="1">
        <v>273.64</v>
      </c>
      <c r="I275" s="1" t="s">
        <v>47</v>
      </c>
      <c r="J275" s="1">
        <v>59.34</v>
      </c>
      <c r="K275" s="1">
        <v>55.59</v>
      </c>
      <c r="L275" s="1">
        <v>2582.84</v>
      </c>
      <c r="M275" s="1">
        <v>1220.52</v>
      </c>
      <c r="N275" s="1">
        <v>3359.02</v>
      </c>
      <c r="O275" s="3">
        <f t="shared" ref="O275:P275" si="279">sum(D275,G275,J275)</f>
        <v>423.76</v>
      </c>
      <c r="P275" s="1">
        <f t="shared" si="279"/>
        <v>444.34</v>
      </c>
      <c r="Q275" s="1"/>
      <c r="R275" s="1"/>
    </row>
    <row r="276">
      <c r="A276" s="2">
        <v>45503.0</v>
      </c>
      <c r="B276" s="1" t="s">
        <v>55</v>
      </c>
      <c r="C276" s="1" t="s">
        <v>23</v>
      </c>
      <c r="D276" s="1">
        <v>507.23</v>
      </c>
      <c r="E276" s="1">
        <v>433.79</v>
      </c>
      <c r="F276" s="1" t="s">
        <v>30</v>
      </c>
      <c r="G276" s="1">
        <v>315.72</v>
      </c>
      <c r="H276" s="1">
        <v>341.01</v>
      </c>
      <c r="I276" s="1" t="s">
        <v>28</v>
      </c>
      <c r="J276" s="1">
        <v>84.1</v>
      </c>
      <c r="K276" s="1">
        <v>78.08</v>
      </c>
      <c r="L276" s="1">
        <v>4115.99</v>
      </c>
      <c r="M276" s="1">
        <v>824.97</v>
      </c>
      <c r="N276" s="1">
        <v>4088.08</v>
      </c>
      <c r="O276" s="3">
        <f t="shared" ref="O276:P276" si="280">sum(D276,G276,J276)</f>
        <v>907.05</v>
      </c>
      <c r="P276" s="1">
        <f t="shared" si="280"/>
        <v>852.88</v>
      </c>
      <c r="Q276" s="1"/>
      <c r="R276" s="1"/>
    </row>
    <row r="277">
      <c r="A277" s="2">
        <v>45503.0</v>
      </c>
      <c r="B277" s="1" t="s">
        <v>55</v>
      </c>
      <c r="C277" s="1" t="s">
        <v>20</v>
      </c>
      <c r="D277" s="1">
        <v>527.34</v>
      </c>
      <c r="E277" s="1">
        <v>429.56</v>
      </c>
      <c r="F277" s="1" t="s">
        <v>18</v>
      </c>
      <c r="G277" s="1">
        <v>208.04</v>
      </c>
      <c r="H277" s="1">
        <v>239.25</v>
      </c>
      <c r="I277" s="1" t="s">
        <v>28</v>
      </c>
      <c r="J277" s="1">
        <v>454.59</v>
      </c>
      <c r="K277" s="1">
        <v>489.55</v>
      </c>
      <c r="L277" s="1">
        <v>2594.72</v>
      </c>
      <c r="M277" s="1">
        <v>957.11</v>
      </c>
      <c r="N277" s="1">
        <v>2393.47</v>
      </c>
      <c r="O277" s="3">
        <f t="shared" ref="O277:P277" si="281">sum(D277,G277,J277)</f>
        <v>1189.97</v>
      </c>
      <c r="P277" s="1">
        <f t="shared" si="281"/>
        <v>1158.36</v>
      </c>
      <c r="Q277" s="1"/>
      <c r="R277" s="1"/>
    </row>
    <row r="278">
      <c r="A278" s="2">
        <v>45504.0</v>
      </c>
      <c r="B278" s="1" t="s">
        <v>55</v>
      </c>
      <c r="C278" s="1" t="s">
        <v>41</v>
      </c>
      <c r="D278" s="1">
        <v>708.49</v>
      </c>
      <c r="E278" s="1">
        <v>642.23</v>
      </c>
      <c r="F278" s="1" t="s">
        <v>18</v>
      </c>
      <c r="G278" s="1">
        <v>159.16</v>
      </c>
      <c r="H278" s="1">
        <v>171.27</v>
      </c>
      <c r="I278" s="1" t="s">
        <v>47</v>
      </c>
      <c r="J278" s="1">
        <v>378.07</v>
      </c>
      <c r="K278" s="1">
        <v>302.55</v>
      </c>
      <c r="L278" s="1">
        <v>4803.26</v>
      </c>
      <c r="M278" s="1">
        <v>1370.73</v>
      </c>
      <c r="N278" s="1">
        <v>5057.94</v>
      </c>
      <c r="O278" s="3">
        <f t="shared" ref="O278:P278" si="282">sum(D278,G278,J278)</f>
        <v>1245.72</v>
      </c>
      <c r="P278" s="1">
        <f t="shared" si="282"/>
        <v>1116.05</v>
      </c>
      <c r="Q278" s="1"/>
      <c r="R278" s="1"/>
    </row>
    <row r="279">
      <c r="A279" s="2">
        <v>45505.0</v>
      </c>
      <c r="B279" s="1" t="s">
        <v>57</v>
      </c>
      <c r="C279" s="1" t="s">
        <v>23</v>
      </c>
      <c r="D279" s="1">
        <v>508.63</v>
      </c>
      <c r="E279" s="1">
        <v>485.66</v>
      </c>
      <c r="F279" s="1" t="s">
        <v>30</v>
      </c>
      <c r="G279" s="1">
        <v>285.73</v>
      </c>
      <c r="H279" s="1">
        <v>335.75</v>
      </c>
      <c r="I279" s="1" t="s">
        <v>31</v>
      </c>
      <c r="J279" s="1">
        <v>445.77</v>
      </c>
      <c r="K279" s="1">
        <v>378.88</v>
      </c>
      <c r="L279" s="1">
        <v>4495.9</v>
      </c>
      <c r="M279" s="1">
        <v>867.74</v>
      </c>
      <c r="N279" s="1">
        <v>4163.35</v>
      </c>
      <c r="O279" s="3">
        <f t="shared" ref="O279:P279" si="283">sum(D279,G279,J279)</f>
        <v>1240.13</v>
      </c>
      <c r="P279" s="1">
        <f t="shared" si="283"/>
        <v>1200.29</v>
      </c>
      <c r="Q279" s="1"/>
      <c r="R279" s="1"/>
    </row>
    <row r="280">
      <c r="A280" s="2">
        <v>45505.0</v>
      </c>
      <c r="B280" s="1" t="s">
        <v>57</v>
      </c>
      <c r="C280" s="1" t="s">
        <v>20</v>
      </c>
      <c r="D280" s="1">
        <v>743.61</v>
      </c>
      <c r="E280" s="1">
        <v>750.25</v>
      </c>
      <c r="F280" s="1" t="s">
        <v>38</v>
      </c>
      <c r="G280" s="1">
        <v>52.92</v>
      </c>
      <c r="H280" s="1">
        <v>61.84</v>
      </c>
      <c r="I280" s="1" t="s">
        <v>47</v>
      </c>
      <c r="J280" s="1">
        <v>246.37</v>
      </c>
      <c r="K280" s="1">
        <v>257.97</v>
      </c>
      <c r="L280" s="1">
        <v>2594.8</v>
      </c>
      <c r="M280" s="1">
        <v>1532.55</v>
      </c>
      <c r="N280" s="1">
        <v>3057.29</v>
      </c>
      <c r="O280" s="3">
        <f t="shared" ref="O280:P280" si="284">sum(D280,G280,J280)</f>
        <v>1042.9</v>
      </c>
      <c r="P280" s="1">
        <f t="shared" si="284"/>
        <v>1070.06</v>
      </c>
      <c r="Q280" s="1"/>
      <c r="R280" s="1"/>
    </row>
    <row r="281">
      <c r="A281" s="2">
        <v>45505.0</v>
      </c>
      <c r="B281" s="1" t="s">
        <v>57</v>
      </c>
      <c r="C281" s="1" t="s">
        <v>43</v>
      </c>
      <c r="D281" s="1">
        <v>977.8</v>
      </c>
      <c r="E281" s="1">
        <v>1113.58</v>
      </c>
      <c r="F281" s="1" t="s">
        <v>27</v>
      </c>
      <c r="G281" s="1">
        <v>184.66</v>
      </c>
      <c r="H281" s="1">
        <v>167.74</v>
      </c>
      <c r="I281" s="1" t="s">
        <v>25</v>
      </c>
      <c r="J281" s="1">
        <v>277.76</v>
      </c>
      <c r="K281" s="1">
        <v>307.43</v>
      </c>
      <c r="L281" s="1">
        <v>3066.67</v>
      </c>
      <c r="M281" s="1">
        <v>1793.35</v>
      </c>
      <c r="N281" s="1">
        <v>3271.27</v>
      </c>
      <c r="O281" s="3">
        <f t="shared" ref="O281:P281" si="285">sum(D281,G281,J281)</f>
        <v>1440.22</v>
      </c>
      <c r="P281" s="1">
        <f t="shared" si="285"/>
        <v>1588.75</v>
      </c>
      <c r="Q281" s="1"/>
      <c r="R281" s="1"/>
    </row>
    <row r="282">
      <c r="A282" s="2">
        <v>45505.0</v>
      </c>
      <c r="B282" s="1" t="s">
        <v>57</v>
      </c>
      <c r="C282" s="1" t="s">
        <v>29</v>
      </c>
      <c r="D282" s="1">
        <v>961.52</v>
      </c>
      <c r="E282" s="1">
        <v>1049.9</v>
      </c>
      <c r="F282" s="1" t="s">
        <v>18</v>
      </c>
      <c r="G282" s="1">
        <v>278.64</v>
      </c>
      <c r="H282" s="1">
        <v>240.74</v>
      </c>
      <c r="I282" s="1" t="s">
        <v>36</v>
      </c>
      <c r="J282" s="1">
        <v>363.71</v>
      </c>
      <c r="K282" s="1">
        <v>347.96</v>
      </c>
      <c r="L282" s="1">
        <v>2296.34</v>
      </c>
      <c r="M282" s="1">
        <v>1480.22</v>
      </c>
      <c r="N282" s="1">
        <v>2137.96</v>
      </c>
      <c r="O282" s="3">
        <f t="shared" ref="O282:P282" si="286">sum(D282,G282,J282)</f>
        <v>1603.87</v>
      </c>
      <c r="P282" s="1">
        <f t="shared" si="286"/>
        <v>1638.6</v>
      </c>
      <c r="Q282" s="1"/>
      <c r="R282" s="1"/>
    </row>
    <row r="283">
      <c r="A283" s="2">
        <v>45506.0</v>
      </c>
      <c r="B283" s="1" t="s">
        <v>57</v>
      </c>
      <c r="C283" s="1" t="s">
        <v>41</v>
      </c>
      <c r="D283" s="1">
        <v>56.14</v>
      </c>
      <c r="E283" s="1">
        <v>66.88</v>
      </c>
      <c r="F283" s="1" t="s">
        <v>46</v>
      </c>
      <c r="G283" s="1">
        <v>213.98</v>
      </c>
      <c r="H283" s="1">
        <v>240.61</v>
      </c>
      <c r="I283" s="1" t="s">
        <v>31</v>
      </c>
      <c r="J283" s="1">
        <v>493.59</v>
      </c>
      <c r="K283" s="1">
        <v>551.19</v>
      </c>
      <c r="L283" s="1">
        <v>3245.72</v>
      </c>
      <c r="M283" s="1">
        <v>510.52</v>
      </c>
      <c r="N283" s="1">
        <v>2897.56</v>
      </c>
      <c r="O283" s="3">
        <f t="shared" ref="O283:P283" si="287">sum(D283,G283,J283)</f>
        <v>763.71</v>
      </c>
      <c r="P283" s="1">
        <f t="shared" si="287"/>
        <v>858.68</v>
      </c>
      <c r="Q283" s="1"/>
      <c r="R283" s="1"/>
    </row>
    <row r="284">
      <c r="A284" s="2">
        <v>45506.0</v>
      </c>
      <c r="B284" s="1" t="s">
        <v>57</v>
      </c>
      <c r="C284" s="1" t="s">
        <v>44</v>
      </c>
      <c r="D284" s="1">
        <v>453.44</v>
      </c>
      <c r="E284" s="1">
        <v>493.89</v>
      </c>
      <c r="F284" s="1" t="s">
        <v>24</v>
      </c>
      <c r="G284" s="1">
        <v>41.6</v>
      </c>
      <c r="H284" s="1">
        <v>37.83</v>
      </c>
      <c r="I284" s="1" t="s">
        <v>22</v>
      </c>
      <c r="J284" s="1">
        <v>88.3</v>
      </c>
      <c r="K284" s="1">
        <v>98.52</v>
      </c>
      <c r="L284" s="1">
        <v>3076.46</v>
      </c>
      <c r="M284" s="1">
        <v>937.04</v>
      </c>
      <c r="N284" s="1">
        <v>3383.26</v>
      </c>
      <c r="O284" s="3">
        <f t="shared" ref="O284:P284" si="288">sum(D284,G284,J284)</f>
        <v>583.34</v>
      </c>
      <c r="P284" s="1">
        <f t="shared" si="288"/>
        <v>630.24</v>
      </c>
      <c r="Q284" s="1"/>
      <c r="R284" s="1"/>
    </row>
    <row r="285">
      <c r="A285" s="2">
        <v>45506.0</v>
      </c>
      <c r="B285" s="1" t="s">
        <v>57</v>
      </c>
      <c r="C285" s="1" t="s">
        <v>45</v>
      </c>
      <c r="D285" s="1">
        <v>542.81</v>
      </c>
      <c r="E285" s="1">
        <v>464.31</v>
      </c>
      <c r="F285" s="1" t="s">
        <v>40</v>
      </c>
      <c r="G285" s="1">
        <v>27.23</v>
      </c>
      <c r="H285" s="1">
        <v>24.86</v>
      </c>
      <c r="I285" s="1" t="s">
        <v>22</v>
      </c>
      <c r="J285" s="1">
        <v>437.63</v>
      </c>
      <c r="K285" s="1">
        <v>479.59</v>
      </c>
      <c r="L285" s="1">
        <v>3544.32</v>
      </c>
      <c r="M285" s="1">
        <v>1944.16</v>
      </c>
      <c r="N285" s="1">
        <v>4519.72</v>
      </c>
      <c r="O285" s="3">
        <f t="shared" ref="O285:P285" si="289">sum(D285,G285,J285)</f>
        <v>1007.67</v>
      </c>
      <c r="P285" s="1">
        <f t="shared" si="289"/>
        <v>968.76</v>
      </c>
      <c r="Q285" s="1"/>
      <c r="R285" s="1"/>
    </row>
    <row r="286">
      <c r="A286" s="2">
        <v>45506.0</v>
      </c>
      <c r="B286" s="1" t="s">
        <v>57</v>
      </c>
      <c r="C286" s="1" t="s">
        <v>44</v>
      </c>
      <c r="D286" s="1">
        <v>296.34</v>
      </c>
      <c r="E286" s="1">
        <v>251.72</v>
      </c>
      <c r="F286" s="1" t="s">
        <v>46</v>
      </c>
      <c r="G286" s="1">
        <v>466.94</v>
      </c>
      <c r="H286" s="1">
        <v>466.36</v>
      </c>
      <c r="I286" s="1" t="s">
        <v>28</v>
      </c>
      <c r="J286" s="1">
        <v>27.64</v>
      </c>
      <c r="K286" s="1">
        <v>33.14</v>
      </c>
      <c r="L286" s="1">
        <v>3740.49</v>
      </c>
      <c r="M286" s="1">
        <v>408.1</v>
      </c>
      <c r="N286" s="1">
        <v>3397.37</v>
      </c>
      <c r="O286" s="3">
        <f t="shared" ref="O286:P286" si="290">sum(D286,G286,J286)</f>
        <v>790.92</v>
      </c>
      <c r="P286" s="1">
        <f t="shared" si="290"/>
        <v>751.22</v>
      </c>
      <c r="Q286" s="1"/>
      <c r="R286" s="1"/>
    </row>
    <row r="287">
      <c r="A287" s="2">
        <v>45507.0</v>
      </c>
      <c r="B287" s="1" t="s">
        <v>57</v>
      </c>
      <c r="C287" s="1" t="s">
        <v>17</v>
      </c>
      <c r="D287" s="1">
        <v>867.33</v>
      </c>
      <c r="E287" s="1">
        <v>737.17</v>
      </c>
      <c r="F287" s="1" t="s">
        <v>33</v>
      </c>
      <c r="G287" s="1">
        <v>318.31</v>
      </c>
      <c r="H287" s="1">
        <v>364.9</v>
      </c>
      <c r="I287" s="1" t="s">
        <v>28</v>
      </c>
      <c r="J287" s="1">
        <v>218.77</v>
      </c>
      <c r="K287" s="1">
        <v>220.18</v>
      </c>
      <c r="L287" s="1">
        <v>4269.32</v>
      </c>
      <c r="M287" s="1">
        <v>1865.85</v>
      </c>
      <c r="N287" s="1">
        <v>4812.92</v>
      </c>
      <c r="O287" s="3">
        <f t="shared" ref="O287:P287" si="291">sum(D287,G287,J287)</f>
        <v>1404.41</v>
      </c>
      <c r="P287" s="1">
        <f t="shared" si="291"/>
        <v>1322.25</v>
      </c>
      <c r="Q287" s="1"/>
      <c r="R287" s="1"/>
    </row>
    <row r="288">
      <c r="A288" s="2">
        <v>45507.0</v>
      </c>
      <c r="B288" s="1" t="s">
        <v>57</v>
      </c>
      <c r="C288" s="1" t="s">
        <v>37</v>
      </c>
      <c r="D288" s="1">
        <v>919.88</v>
      </c>
      <c r="E288" s="1">
        <v>962.67</v>
      </c>
      <c r="F288" s="1" t="s">
        <v>27</v>
      </c>
      <c r="G288" s="1">
        <v>157.92</v>
      </c>
      <c r="H288" s="1">
        <v>151.21</v>
      </c>
      <c r="I288" s="1" t="s">
        <v>47</v>
      </c>
      <c r="J288" s="1">
        <v>290.85</v>
      </c>
      <c r="K288" s="1">
        <v>338.61</v>
      </c>
      <c r="L288" s="1">
        <v>4526.43</v>
      </c>
      <c r="M288" s="1">
        <v>305.16</v>
      </c>
      <c r="N288" s="1">
        <v>3379.1</v>
      </c>
      <c r="O288" s="3">
        <f t="shared" ref="O288:P288" si="292">sum(D288,G288,J288)</f>
        <v>1368.65</v>
      </c>
      <c r="P288" s="1">
        <f t="shared" si="292"/>
        <v>1452.49</v>
      </c>
      <c r="Q288" s="1"/>
      <c r="R288" s="1"/>
    </row>
    <row r="289">
      <c r="A289" s="2">
        <v>45507.0</v>
      </c>
      <c r="B289" s="1" t="s">
        <v>57</v>
      </c>
      <c r="C289" s="1" t="s">
        <v>23</v>
      </c>
      <c r="D289" s="1">
        <v>223.82</v>
      </c>
      <c r="E289" s="1">
        <v>188.31</v>
      </c>
      <c r="F289" s="1" t="s">
        <v>21</v>
      </c>
      <c r="G289" s="1">
        <v>223.94</v>
      </c>
      <c r="H289" s="1">
        <v>260.55</v>
      </c>
      <c r="I289" s="1" t="s">
        <v>28</v>
      </c>
      <c r="J289" s="1">
        <v>478.37</v>
      </c>
      <c r="K289" s="1">
        <v>440.43</v>
      </c>
      <c r="L289" s="1">
        <v>3247.47</v>
      </c>
      <c r="M289" s="1">
        <v>1424.57</v>
      </c>
      <c r="N289" s="1">
        <v>3782.75</v>
      </c>
      <c r="O289" s="3">
        <f t="shared" ref="O289:P289" si="293">sum(D289,G289,J289)</f>
        <v>926.13</v>
      </c>
      <c r="P289" s="1">
        <f t="shared" si="293"/>
        <v>889.29</v>
      </c>
      <c r="Q289" s="1"/>
      <c r="R289" s="1"/>
    </row>
    <row r="290">
      <c r="A290" s="2">
        <v>45508.0</v>
      </c>
      <c r="B290" s="1" t="s">
        <v>57</v>
      </c>
      <c r="C290" s="1" t="s">
        <v>45</v>
      </c>
      <c r="D290" s="1">
        <v>96.53</v>
      </c>
      <c r="E290" s="1">
        <v>95.63</v>
      </c>
      <c r="F290" s="1" t="s">
        <v>46</v>
      </c>
      <c r="G290" s="1">
        <v>474.3</v>
      </c>
      <c r="H290" s="1">
        <v>462.87</v>
      </c>
      <c r="I290" s="1" t="s">
        <v>19</v>
      </c>
      <c r="J290" s="1">
        <v>183.67</v>
      </c>
      <c r="K290" s="1">
        <v>198.8</v>
      </c>
      <c r="L290" s="1">
        <v>3080.79</v>
      </c>
      <c r="M290" s="1">
        <v>409.26</v>
      </c>
      <c r="N290" s="1">
        <v>2732.75</v>
      </c>
      <c r="O290" s="3">
        <f t="shared" ref="O290:P290" si="294">sum(D290,G290,J290)</f>
        <v>754.5</v>
      </c>
      <c r="P290" s="1">
        <f t="shared" si="294"/>
        <v>757.3</v>
      </c>
      <c r="Q290" s="1"/>
      <c r="R290" s="1"/>
    </row>
    <row r="291">
      <c r="A291" s="2">
        <v>45508.0</v>
      </c>
      <c r="B291" s="1" t="s">
        <v>57</v>
      </c>
      <c r="C291" s="1" t="s">
        <v>23</v>
      </c>
      <c r="D291" s="1">
        <v>858.29</v>
      </c>
      <c r="E291" s="1">
        <v>967.02</v>
      </c>
      <c r="F291" s="1" t="s">
        <v>40</v>
      </c>
      <c r="G291" s="1">
        <v>284.23</v>
      </c>
      <c r="H291" s="1">
        <v>333.86</v>
      </c>
      <c r="I291" s="1" t="s">
        <v>28</v>
      </c>
      <c r="J291" s="1">
        <v>466.65</v>
      </c>
      <c r="K291" s="1">
        <v>538.78</v>
      </c>
      <c r="L291" s="1">
        <v>4490.75</v>
      </c>
      <c r="M291" s="1">
        <v>1472.91</v>
      </c>
      <c r="N291" s="1">
        <v>4124.0</v>
      </c>
      <c r="O291" s="3">
        <f t="shared" ref="O291:P291" si="295">sum(D291,G291,J291)</f>
        <v>1609.17</v>
      </c>
      <c r="P291" s="1">
        <f t="shared" si="295"/>
        <v>1839.66</v>
      </c>
      <c r="Q291" s="1"/>
      <c r="R291" s="1"/>
    </row>
    <row r="292">
      <c r="A292" s="2">
        <v>45508.0</v>
      </c>
      <c r="B292" s="1" t="s">
        <v>57</v>
      </c>
      <c r="C292" s="1" t="s">
        <v>43</v>
      </c>
      <c r="D292" s="1">
        <v>698.07</v>
      </c>
      <c r="E292" s="1">
        <v>754.04</v>
      </c>
      <c r="F292" s="1" t="s">
        <v>38</v>
      </c>
      <c r="G292" s="1">
        <v>475.21</v>
      </c>
      <c r="H292" s="1">
        <v>553.96</v>
      </c>
      <c r="I292" s="1" t="s">
        <v>22</v>
      </c>
      <c r="J292" s="1">
        <v>265.97</v>
      </c>
      <c r="K292" s="1">
        <v>214.07</v>
      </c>
      <c r="L292" s="1">
        <v>2668.5</v>
      </c>
      <c r="M292" s="1">
        <v>1729.96</v>
      </c>
      <c r="N292" s="1">
        <v>2876.39</v>
      </c>
      <c r="O292" s="3">
        <f t="shared" ref="O292:P292" si="296">sum(D292,G292,J292)</f>
        <v>1439.25</v>
      </c>
      <c r="P292" s="1">
        <f t="shared" si="296"/>
        <v>1522.07</v>
      </c>
      <c r="Q292" s="1"/>
      <c r="R292" s="1"/>
    </row>
    <row r="293">
      <c r="A293" s="2">
        <v>45508.0</v>
      </c>
      <c r="B293" s="1" t="s">
        <v>57</v>
      </c>
      <c r="C293" s="1" t="s">
        <v>44</v>
      </c>
      <c r="D293" s="1">
        <v>906.34</v>
      </c>
      <c r="E293" s="1">
        <v>833.47</v>
      </c>
      <c r="F293" s="1" t="s">
        <v>24</v>
      </c>
      <c r="G293" s="1">
        <v>495.32</v>
      </c>
      <c r="H293" s="1">
        <v>568.77</v>
      </c>
      <c r="I293" s="1" t="s">
        <v>34</v>
      </c>
      <c r="J293" s="1">
        <v>35.98</v>
      </c>
      <c r="K293" s="1">
        <v>39.2</v>
      </c>
      <c r="L293" s="1">
        <v>2504.74</v>
      </c>
      <c r="M293" s="1">
        <v>1108.7</v>
      </c>
      <c r="N293" s="1">
        <v>2172.0</v>
      </c>
      <c r="O293" s="3">
        <f t="shared" ref="O293:P293" si="297">sum(D293,G293,J293)</f>
        <v>1437.64</v>
      </c>
      <c r="P293" s="1">
        <f t="shared" si="297"/>
        <v>1441.44</v>
      </c>
      <c r="Q293" s="1"/>
      <c r="R293" s="1"/>
    </row>
    <row r="294">
      <c r="A294" s="2">
        <v>45509.0</v>
      </c>
      <c r="B294" s="1" t="s">
        <v>57</v>
      </c>
      <c r="C294" s="1" t="s">
        <v>29</v>
      </c>
      <c r="D294" s="1">
        <v>746.41</v>
      </c>
      <c r="E294" s="1">
        <v>874.57</v>
      </c>
      <c r="F294" s="1" t="s">
        <v>40</v>
      </c>
      <c r="G294" s="1">
        <v>441.71</v>
      </c>
      <c r="H294" s="1">
        <v>367.56</v>
      </c>
      <c r="I294" s="1" t="s">
        <v>22</v>
      </c>
      <c r="J294" s="1">
        <v>283.07</v>
      </c>
      <c r="K294" s="1">
        <v>330.22</v>
      </c>
      <c r="L294" s="1">
        <v>3801.36</v>
      </c>
      <c r="M294" s="1">
        <v>1633.56</v>
      </c>
      <c r="N294" s="1">
        <v>3862.57</v>
      </c>
      <c r="O294" s="3">
        <f t="shared" ref="O294:P294" si="298">sum(D294,G294,J294)</f>
        <v>1471.19</v>
      </c>
      <c r="P294" s="1">
        <f t="shared" si="298"/>
        <v>1572.35</v>
      </c>
      <c r="Q294" s="1"/>
      <c r="R294" s="1"/>
    </row>
    <row r="295">
      <c r="A295" s="2">
        <v>45510.0</v>
      </c>
      <c r="B295" s="1" t="s">
        <v>57</v>
      </c>
      <c r="C295" s="1" t="s">
        <v>37</v>
      </c>
      <c r="D295" s="1">
        <v>601.07</v>
      </c>
      <c r="E295" s="1">
        <v>707.59</v>
      </c>
      <c r="F295" s="1" t="s">
        <v>38</v>
      </c>
      <c r="G295" s="1">
        <v>394.19</v>
      </c>
      <c r="H295" s="1">
        <v>317.03</v>
      </c>
      <c r="I295" s="1" t="s">
        <v>28</v>
      </c>
      <c r="J295" s="1">
        <v>292.07</v>
      </c>
      <c r="K295" s="1">
        <v>347.0</v>
      </c>
      <c r="L295" s="1">
        <v>3939.2</v>
      </c>
      <c r="M295" s="1">
        <v>1025.33</v>
      </c>
      <c r="N295" s="1">
        <v>3592.91</v>
      </c>
      <c r="O295" s="3">
        <f t="shared" ref="O295:P295" si="299">sum(D295,G295,J295)</f>
        <v>1287.33</v>
      </c>
      <c r="P295" s="1">
        <f t="shared" si="299"/>
        <v>1371.62</v>
      </c>
      <c r="Q295" s="1"/>
      <c r="R295" s="1"/>
    </row>
    <row r="296">
      <c r="A296" s="2">
        <v>45510.0</v>
      </c>
      <c r="B296" s="1" t="s">
        <v>57</v>
      </c>
      <c r="C296" s="1" t="s">
        <v>37</v>
      </c>
      <c r="D296" s="1">
        <v>562.09</v>
      </c>
      <c r="E296" s="1">
        <v>587.85</v>
      </c>
      <c r="F296" s="1" t="s">
        <v>27</v>
      </c>
      <c r="G296" s="1">
        <v>112.49</v>
      </c>
      <c r="H296" s="1">
        <v>116.58</v>
      </c>
      <c r="I296" s="1" t="s">
        <v>28</v>
      </c>
      <c r="J296" s="1">
        <v>480.85</v>
      </c>
      <c r="K296" s="1">
        <v>530.81</v>
      </c>
      <c r="L296" s="1">
        <v>3364.22</v>
      </c>
      <c r="M296" s="1">
        <v>1290.24</v>
      </c>
      <c r="N296" s="1">
        <v>3419.22</v>
      </c>
      <c r="O296" s="3">
        <f t="shared" ref="O296:P296" si="300">sum(D296,G296,J296)</f>
        <v>1155.43</v>
      </c>
      <c r="P296" s="1">
        <f t="shared" si="300"/>
        <v>1235.24</v>
      </c>
      <c r="Q296" s="1"/>
      <c r="R296" s="1"/>
    </row>
    <row r="297">
      <c r="A297" s="2">
        <v>45510.0</v>
      </c>
      <c r="B297" s="1" t="s">
        <v>57</v>
      </c>
      <c r="C297" s="1" t="s">
        <v>29</v>
      </c>
      <c r="D297" s="1">
        <v>191.91</v>
      </c>
      <c r="E297" s="1">
        <v>180.77</v>
      </c>
      <c r="F297" s="1" t="s">
        <v>33</v>
      </c>
      <c r="G297" s="1">
        <v>16.23</v>
      </c>
      <c r="H297" s="1">
        <v>18.45</v>
      </c>
      <c r="I297" s="1" t="s">
        <v>28</v>
      </c>
      <c r="J297" s="1">
        <v>402.62</v>
      </c>
      <c r="K297" s="1">
        <v>382.01</v>
      </c>
      <c r="L297" s="1">
        <v>2997.82</v>
      </c>
      <c r="M297" s="1">
        <v>1133.97</v>
      </c>
      <c r="N297" s="1">
        <v>3550.56</v>
      </c>
      <c r="O297" s="3">
        <f t="shared" ref="O297:P297" si="301">sum(D297,G297,J297)</f>
        <v>610.76</v>
      </c>
      <c r="P297" s="1">
        <f t="shared" si="301"/>
        <v>581.23</v>
      </c>
      <c r="Q297" s="1"/>
      <c r="R297" s="1"/>
    </row>
    <row r="298">
      <c r="A298" s="2">
        <v>45510.0</v>
      </c>
      <c r="B298" s="1" t="s">
        <v>57</v>
      </c>
      <c r="C298" s="1" t="s">
        <v>37</v>
      </c>
      <c r="D298" s="1">
        <v>101.64</v>
      </c>
      <c r="E298" s="1">
        <v>85.44</v>
      </c>
      <c r="F298" s="1" t="s">
        <v>33</v>
      </c>
      <c r="G298" s="1">
        <v>331.83</v>
      </c>
      <c r="H298" s="1">
        <v>346.59</v>
      </c>
      <c r="I298" s="1" t="s">
        <v>25</v>
      </c>
      <c r="J298" s="1">
        <v>338.21</v>
      </c>
      <c r="K298" s="1">
        <v>320.45</v>
      </c>
      <c r="L298" s="1">
        <v>3975.29</v>
      </c>
      <c r="M298" s="1">
        <v>605.38</v>
      </c>
      <c r="N298" s="1">
        <v>3828.19</v>
      </c>
      <c r="O298" s="3">
        <f t="shared" ref="O298:P298" si="302">sum(D298,G298,J298)</f>
        <v>771.68</v>
      </c>
      <c r="P298" s="1">
        <f t="shared" si="302"/>
        <v>752.48</v>
      </c>
      <c r="Q298" s="1"/>
      <c r="R298" s="1"/>
    </row>
    <row r="299">
      <c r="A299" s="2">
        <v>45510.0</v>
      </c>
      <c r="B299" s="1" t="s">
        <v>57</v>
      </c>
      <c r="C299" s="1" t="s">
        <v>26</v>
      </c>
      <c r="D299" s="1">
        <v>100.42</v>
      </c>
      <c r="E299" s="1">
        <v>80.73</v>
      </c>
      <c r="F299" s="1" t="s">
        <v>33</v>
      </c>
      <c r="G299" s="1">
        <v>302.31</v>
      </c>
      <c r="H299" s="1">
        <v>242.67</v>
      </c>
      <c r="I299" s="1" t="s">
        <v>31</v>
      </c>
      <c r="J299" s="1">
        <v>164.34</v>
      </c>
      <c r="K299" s="1">
        <v>148.06</v>
      </c>
      <c r="L299" s="1">
        <v>3467.84</v>
      </c>
      <c r="M299" s="1">
        <v>780.23</v>
      </c>
      <c r="N299" s="1">
        <v>3776.61</v>
      </c>
      <c r="O299" s="3">
        <f t="shared" ref="O299:P299" si="303">sum(D299,G299,J299)</f>
        <v>567.07</v>
      </c>
      <c r="P299" s="1">
        <f t="shared" si="303"/>
        <v>471.46</v>
      </c>
      <c r="Q299" s="1"/>
      <c r="R299" s="1"/>
    </row>
    <row r="300">
      <c r="A300" s="2">
        <v>45511.0</v>
      </c>
      <c r="B300" s="1" t="s">
        <v>57</v>
      </c>
      <c r="C300" s="1" t="s">
        <v>17</v>
      </c>
      <c r="D300" s="1">
        <v>859.65</v>
      </c>
      <c r="E300" s="1">
        <v>866.61</v>
      </c>
      <c r="F300" s="1" t="s">
        <v>40</v>
      </c>
      <c r="G300" s="1">
        <v>247.97</v>
      </c>
      <c r="H300" s="1">
        <v>264.5</v>
      </c>
      <c r="I300" s="1" t="s">
        <v>34</v>
      </c>
      <c r="J300" s="1">
        <v>20.52</v>
      </c>
      <c r="K300" s="1">
        <v>23.17</v>
      </c>
      <c r="L300" s="1">
        <v>2949.19</v>
      </c>
      <c r="M300" s="1">
        <v>1024.11</v>
      </c>
      <c r="N300" s="1">
        <v>2819.02</v>
      </c>
      <c r="O300" s="3">
        <f t="shared" ref="O300:P300" si="304">sum(D300,G300,J300)</f>
        <v>1128.14</v>
      </c>
      <c r="P300" s="1">
        <f t="shared" si="304"/>
        <v>1154.28</v>
      </c>
      <c r="Q300" s="1"/>
      <c r="R300" s="1"/>
    </row>
    <row r="301">
      <c r="A301" s="2">
        <v>45512.0</v>
      </c>
      <c r="B301" s="1" t="s">
        <v>57</v>
      </c>
      <c r="C301" s="1" t="s">
        <v>17</v>
      </c>
      <c r="D301" s="1">
        <v>315.78</v>
      </c>
      <c r="E301" s="1">
        <v>345.94</v>
      </c>
      <c r="F301" s="1" t="s">
        <v>33</v>
      </c>
      <c r="G301" s="1">
        <v>72.0</v>
      </c>
      <c r="H301" s="1">
        <v>58.78</v>
      </c>
      <c r="I301" s="1" t="s">
        <v>36</v>
      </c>
      <c r="J301" s="1">
        <v>28.46</v>
      </c>
      <c r="K301" s="1">
        <v>30.27</v>
      </c>
      <c r="L301" s="1">
        <v>4618.17</v>
      </c>
      <c r="M301" s="1">
        <v>544.13</v>
      </c>
      <c r="N301" s="1">
        <v>4727.31</v>
      </c>
      <c r="O301" s="3">
        <f t="shared" ref="O301:P301" si="305">sum(D301,G301,J301)</f>
        <v>416.24</v>
      </c>
      <c r="P301" s="1">
        <f t="shared" si="305"/>
        <v>434.99</v>
      </c>
      <c r="Q301" s="1"/>
      <c r="R301" s="1"/>
    </row>
    <row r="302">
      <c r="A302" s="2">
        <v>45512.0</v>
      </c>
      <c r="B302" s="1" t="s">
        <v>57</v>
      </c>
      <c r="C302" s="1" t="s">
        <v>26</v>
      </c>
      <c r="D302" s="1">
        <v>256.38</v>
      </c>
      <c r="E302" s="1">
        <v>277.46</v>
      </c>
      <c r="F302" s="1" t="s">
        <v>18</v>
      </c>
      <c r="G302" s="1">
        <v>83.57</v>
      </c>
      <c r="H302" s="1">
        <v>95.38</v>
      </c>
      <c r="I302" s="1" t="s">
        <v>28</v>
      </c>
      <c r="J302" s="1">
        <v>456.32</v>
      </c>
      <c r="K302" s="1">
        <v>472.85</v>
      </c>
      <c r="L302" s="1">
        <v>3375.22</v>
      </c>
      <c r="M302" s="1">
        <v>1281.56</v>
      </c>
      <c r="N302" s="1">
        <v>3811.09</v>
      </c>
      <c r="O302" s="3">
        <f t="shared" ref="O302:P302" si="306">sum(D302,G302,J302)</f>
        <v>796.27</v>
      </c>
      <c r="P302" s="1">
        <f t="shared" si="306"/>
        <v>845.69</v>
      </c>
      <c r="Q302" s="1"/>
      <c r="R302" s="1"/>
    </row>
    <row r="303">
      <c r="A303" s="2">
        <v>45512.0</v>
      </c>
      <c r="B303" s="1" t="s">
        <v>57</v>
      </c>
      <c r="C303" s="1" t="s">
        <v>17</v>
      </c>
      <c r="D303" s="1">
        <v>356.82</v>
      </c>
      <c r="E303" s="1">
        <v>384.29</v>
      </c>
      <c r="F303" s="1" t="s">
        <v>27</v>
      </c>
      <c r="G303" s="1">
        <v>246.77</v>
      </c>
      <c r="H303" s="1">
        <v>218.2</v>
      </c>
      <c r="I303" s="1" t="s">
        <v>47</v>
      </c>
      <c r="J303" s="1">
        <v>87.36</v>
      </c>
      <c r="K303" s="1">
        <v>94.02</v>
      </c>
      <c r="L303" s="1">
        <v>3489.8</v>
      </c>
      <c r="M303" s="1">
        <v>366.74</v>
      </c>
      <c r="N303" s="1">
        <v>3160.03</v>
      </c>
      <c r="O303" s="3">
        <f t="shared" ref="O303:P303" si="307">sum(D303,G303,J303)</f>
        <v>690.95</v>
      </c>
      <c r="P303" s="1">
        <f t="shared" si="307"/>
        <v>696.51</v>
      </c>
      <c r="Q303" s="1"/>
      <c r="R303" s="1"/>
    </row>
    <row r="304">
      <c r="A304" s="2">
        <v>45512.0</v>
      </c>
      <c r="B304" s="1" t="s">
        <v>57</v>
      </c>
      <c r="C304" s="1" t="s">
        <v>23</v>
      </c>
      <c r="D304" s="1">
        <v>728.97</v>
      </c>
      <c r="E304" s="1">
        <v>762.9</v>
      </c>
      <c r="F304" s="1" t="s">
        <v>33</v>
      </c>
      <c r="G304" s="1">
        <v>440.52</v>
      </c>
      <c r="H304" s="1">
        <v>413.12</v>
      </c>
      <c r="I304" s="1" t="s">
        <v>28</v>
      </c>
      <c r="J304" s="1">
        <v>372.66</v>
      </c>
      <c r="K304" s="1">
        <v>371.73</v>
      </c>
      <c r="L304" s="1">
        <v>4300.95</v>
      </c>
      <c r="M304" s="1">
        <v>1327.37</v>
      </c>
      <c r="N304" s="1">
        <v>4080.57</v>
      </c>
      <c r="O304" s="3">
        <f t="shared" ref="O304:P304" si="308">sum(D304,G304,J304)</f>
        <v>1542.15</v>
      </c>
      <c r="P304" s="1">
        <f t="shared" si="308"/>
        <v>1547.75</v>
      </c>
      <c r="Q304" s="1"/>
      <c r="R304" s="1"/>
    </row>
    <row r="305">
      <c r="A305" s="2">
        <v>45512.0</v>
      </c>
      <c r="B305" s="1" t="s">
        <v>57</v>
      </c>
      <c r="C305" s="1" t="s">
        <v>26</v>
      </c>
      <c r="D305" s="1">
        <v>613.92</v>
      </c>
      <c r="E305" s="1">
        <v>602.63</v>
      </c>
      <c r="F305" s="1" t="s">
        <v>27</v>
      </c>
      <c r="G305" s="1">
        <v>87.58</v>
      </c>
      <c r="H305" s="1">
        <v>93.83</v>
      </c>
      <c r="I305" s="1" t="s">
        <v>34</v>
      </c>
      <c r="J305" s="1">
        <v>374.51</v>
      </c>
      <c r="K305" s="1">
        <v>318.5</v>
      </c>
      <c r="L305" s="1">
        <v>3182.09</v>
      </c>
      <c r="M305" s="1">
        <v>1379.86</v>
      </c>
      <c r="N305" s="1">
        <v>3546.99</v>
      </c>
      <c r="O305" s="3">
        <f t="shared" ref="O305:P305" si="309">sum(D305,G305,J305)</f>
        <v>1076.01</v>
      </c>
      <c r="P305" s="1">
        <f t="shared" si="309"/>
        <v>1014.96</v>
      </c>
      <c r="Q305" s="1"/>
      <c r="R305" s="1"/>
    </row>
    <row r="306">
      <c r="A306" s="2">
        <v>45513.0</v>
      </c>
      <c r="B306" s="1" t="s">
        <v>57</v>
      </c>
      <c r="C306" s="1" t="s">
        <v>37</v>
      </c>
      <c r="D306" s="1">
        <v>823.49</v>
      </c>
      <c r="E306" s="1">
        <v>765.4</v>
      </c>
      <c r="F306" s="1" t="s">
        <v>24</v>
      </c>
      <c r="G306" s="1">
        <v>276.49</v>
      </c>
      <c r="H306" s="1">
        <v>312.15</v>
      </c>
      <c r="I306" s="1" t="s">
        <v>25</v>
      </c>
      <c r="J306" s="1">
        <v>14.56</v>
      </c>
      <c r="K306" s="1">
        <v>14.81</v>
      </c>
      <c r="L306" s="1">
        <v>4879.68</v>
      </c>
      <c r="M306" s="1">
        <v>1922.33</v>
      </c>
      <c r="N306" s="1">
        <v>5709.65</v>
      </c>
      <c r="O306" s="3">
        <f t="shared" ref="O306:P306" si="310">sum(D306,G306,J306)</f>
        <v>1114.54</v>
      </c>
      <c r="P306" s="1">
        <f t="shared" si="310"/>
        <v>1092.36</v>
      </c>
      <c r="Q306" s="1"/>
      <c r="R306" s="1"/>
    </row>
    <row r="307">
      <c r="A307" s="2">
        <v>45513.0</v>
      </c>
      <c r="B307" s="1" t="s">
        <v>57</v>
      </c>
      <c r="C307" s="1" t="s">
        <v>43</v>
      </c>
      <c r="D307" s="1">
        <v>491.01</v>
      </c>
      <c r="E307" s="1">
        <v>565.62</v>
      </c>
      <c r="F307" s="1" t="s">
        <v>40</v>
      </c>
      <c r="G307" s="1">
        <v>342.37</v>
      </c>
      <c r="H307" s="1">
        <v>323.78</v>
      </c>
      <c r="I307" s="1" t="s">
        <v>34</v>
      </c>
      <c r="J307" s="1">
        <v>180.87</v>
      </c>
      <c r="K307" s="1">
        <v>171.79</v>
      </c>
      <c r="L307" s="1">
        <v>2565.16</v>
      </c>
      <c r="M307" s="1">
        <v>1071.71</v>
      </c>
      <c r="N307" s="1">
        <v>2575.68</v>
      </c>
      <c r="O307" s="3">
        <f t="shared" ref="O307:P307" si="311">sum(D307,G307,J307)</f>
        <v>1014.25</v>
      </c>
      <c r="P307" s="1">
        <f t="shared" si="311"/>
        <v>1061.19</v>
      </c>
      <c r="Q307" s="1"/>
      <c r="R307" s="1"/>
    </row>
    <row r="308">
      <c r="A308" s="2">
        <v>45514.0</v>
      </c>
      <c r="B308" s="1" t="s">
        <v>57</v>
      </c>
      <c r="C308" s="1" t="s">
        <v>45</v>
      </c>
      <c r="D308" s="1">
        <v>559.32</v>
      </c>
      <c r="E308" s="1">
        <v>640.38</v>
      </c>
      <c r="F308" s="1" t="s">
        <v>18</v>
      </c>
      <c r="G308" s="1">
        <v>333.41</v>
      </c>
      <c r="H308" s="1">
        <v>345.99</v>
      </c>
      <c r="I308" s="1" t="s">
        <v>19</v>
      </c>
      <c r="J308" s="1">
        <v>245.65</v>
      </c>
      <c r="K308" s="1">
        <v>199.44</v>
      </c>
      <c r="L308" s="1">
        <v>3456.4</v>
      </c>
      <c r="M308" s="1">
        <v>344.27</v>
      </c>
      <c r="N308" s="1">
        <v>2614.86</v>
      </c>
      <c r="O308" s="3">
        <f t="shared" ref="O308:P308" si="312">sum(D308,G308,J308)</f>
        <v>1138.38</v>
      </c>
      <c r="P308" s="1">
        <f t="shared" si="312"/>
        <v>1185.81</v>
      </c>
      <c r="Q308" s="1"/>
      <c r="R308" s="1"/>
    </row>
    <row r="309">
      <c r="A309" s="2">
        <v>45514.0</v>
      </c>
      <c r="B309" s="1" t="s">
        <v>57</v>
      </c>
      <c r="C309" s="1" t="s">
        <v>41</v>
      </c>
      <c r="D309" s="1">
        <v>394.97</v>
      </c>
      <c r="E309" s="1">
        <v>434.29</v>
      </c>
      <c r="F309" s="1" t="s">
        <v>33</v>
      </c>
      <c r="G309" s="1">
        <v>376.28</v>
      </c>
      <c r="H309" s="1">
        <v>370.13</v>
      </c>
      <c r="I309" s="1" t="s">
        <v>28</v>
      </c>
      <c r="J309" s="1">
        <v>499.69</v>
      </c>
      <c r="K309" s="1">
        <v>495.73</v>
      </c>
      <c r="L309" s="1">
        <v>2124.82</v>
      </c>
      <c r="M309" s="1">
        <v>1707.57</v>
      </c>
      <c r="N309" s="1">
        <v>2532.24</v>
      </c>
      <c r="O309" s="3">
        <f t="shared" ref="O309:P309" si="313">sum(D309,G309,J309)</f>
        <v>1270.94</v>
      </c>
      <c r="P309" s="1">
        <f t="shared" si="313"/>
        <v>1300.15</v>
      </c>
      <c r="Q309" s="1"/>
      <c r="R309" s="1"/>
    </row>
    <row r="310">
      <c r="A310" s="2">
        <v>45515.0</v>
      </c>
      <c r="B310" s="1" t="s">
        <v>57</v>
      </c>
      <c r="C310" s="1" t="s">
        <v>29</v>
      </c>
      <c r="D310" s="1">
        <v>972.79</v>
      </c>
      <c r="E310" s="1">
        <v>789.19</v>
      </c>
      <c r="F310" s="1" t="s">
        <v>27</v>
      </c>
      <c r="G310" s="1">
        <v>28.58</v>
      </c>
      <c r="H310" s="1">
        <v>23.4</v>
      </c>
      <c r="I310" s="1" t="s">
        <v>19</v>
      </c>
      <c r="J310" s="1">
        <v>182.58</v>
      </c>
      <c r="K310" s="1">
        <v>171.94</v>
      </c>
      <c r="L310" s="1">
        <v>2184.7</v>
      </c>
      <c r="M310" s="1">
        <v>642.9</v>
      </c>
      <c r="N310" s="1">
        <v>1843.07</v>
      </c>
      <c r="O310" s="3">
        <f t="shared" ref="O310:P310" si="314">sum(D310,G310,J310)</f>
        <v>1183.95</v>
      </c>
      <c r="P310" s="1">
        <f t="shared" si="314"/>
        <v>984.53</v>
      </c>
      <c r="Q310" s="1"/>
      <c r="R310" s="1"/>
    </row>
    <row r="311">
      <c r="A311" s="2">
        <v>45515.0</v>
      </c>
      <c r="B311" s="1" t="s">
        <v>57</v>
      </c>
      <c r="C311" s="1" t="s">
        <v>39</v>
      </c>
      <c r="D311" s="1">
        <v>834.57</v>
      </c>
      <c r="E311" s="1">
        <v>960.29</v>
      </c>
      <c r="F311" s="1" t="s">
        <v>18</v>
      </c>
      <c r="G311" s="1">
        <v>486.8</v>
      </c>
      <c r="H311" s="1">
        <v>535.07</v>
      </c>
      <c r="I311" s="1" t="s">
        <v>47</v>
      </c>
      <c r="J311" s="1">
        <v>134.49</v>
      </c>
      <c r="K311" s="1">
        <v>120.57</v>
      </c>
      <c r="L311" s="1">
        <v>2863.49</v>
      </c>
      <c r="M311" s="1">
        <v>863.01</v>
      </c>
      <c r="N311" s="1">
        <v>2110.57</v>
      </c>
      <c r="O311" s="3">
        <f t="shared" ref="O311:P311" si="315">sum(D311,G311,J311)</f>
        <v>1455.86</v>
      </c>
      <c r="P311" s="1">
        <f t="shared" si="315"/>
        <v>1615.93</v>
      </c>
      <c r="Q311" s="1"/>
      <c r="R311" s="1"/>
    </row>
    <row r="312">
      <c r="A312" s="2">
        <v>45516.0</v>
      </c>
      <c r="B312" s="1" t="s">
        <v>57</v>
      </c>
      <c r="C312" s="1" t="s">
        <v>37</v>
      </c>
      <c r="D312" s="1">
        <v>197.46</v>
      </c>
      <c r="E312" s="1">
        <v>225.04</v>
      </c>
      <c r="F312" s="1" t="s">
        <v>46</v>
      </c>
      <c r="G312" s="1">
        <v>241.97</v>
      </c>
      <c r="H312" s="1">
        <v>245.84</v>
      </c>
      <c r="I312" s="1" t="s">
        <v>22</v>
      </c>
      <c r="J312" s="1">
        <v>407.97</v>
      </c>
      <c r="K312" s="1">
        <v>407.55</v>
      </c>
      <c r="L312" s="1">
        <v>3834.24</v>
      </c>
      <c r="M312" s="1">
        <v>1799.86</v>
      </c>
      <c r="N312" s="1">
        <v>4755.67</v>
      </c>
      <c r="O312" s="3">
        <f t="shared" ref="O312:P312" si="316">sum(D312,G312,J312)</f>
        <v>847.4</v>
      </c>
      <c r="P312" s="1">
        <f t="shared" si="316"/>
        <v>878.43</v>
      </c>
      <c r="Q312" s="1"/>
      <c r="R312" s="1"/>
    </row>
    <row r="313">
      <c r="A313" s="2">
        <v>45518.0</v>
      </c>
      <c r="B313" s="1" t="s">
        <v>57</v>
      </c>
      <c r="C313" s="1" t="s">
        <v>29</v>
      </c>
      <c r="D313" s="1">
        <v>922.11</v>
      </c>
      <c r="E313" s="1">
        <v>812.76</v>
      </c>
      <c r="F313" s="1" t="s">
        <v>38</v>
      </c>
      <c r="G313" s="1">
        <v>439.78</v>
      </c>
      <c r="H313" s="1">
        <v>366.77</v>
      </c>
      <c r="I313" s="1" t="s">
        <v>31</v>
      </c>
      <c r="J313" s="1">
        <v>494.67</v>
      </c>
      <c r="K313" s="1">
        <v>536.58</v>
      </c>
      <c r="L313" s="1">
        <v>2601.41</v>
      </c>
      <c r="M313" s="1">
        <v>1032.91</v>
      </c>
      <c r="N313" s="1">
        <v>1918.21</v>
      </c>
      <c r="O313" s="3">
        <f t="shared" ref="O313:P313" si="317">sum(D313,G313,J313)</f>
        <v>1856.56</v>
      </c>
      <c r="P313" s="1">
        <f t="shared" si="317"/>
        <v>1716.11</v>
      </c>
      <c r="Q313" s="1"/>
      <c r="R313" s="1"/>
    </row>
    <row r="314">
      <c r="A314" s="2">
        <v>45518.0</v>
      </c>
      <c r="B314" s="1" t="s">
        <v>57</v>
      </c>
      <c r="C314" s="1" t="s">
        <v>29</v>
      </c>
      <c r="D314" s="1">
        <v>439.83</v>
      </c>
      <c r="E314" s="1">
        <v>465.63</v>
      </c>
      <c r="F314" s="1" t="s">
        <v>46</v>
      </c>
      <c r="G314" s="1">
        <v>7.24</v>
      </c>
      <c r="H314" s="1">
        <v>8.29</v>
      </c>
      <c r="I314" s="1" t="s">
        <v>19</v>
      </c>
      <c r="J314" s="1">
        <v>285.18</v>
      </c>
      <c r="K314" s="1">
        <v>242.34</v>
      </c>
      <c r="L314" s="1">
        <v>4420.96</v>
      </c>
      <c r="M314" s="1">
        <v>463.24</v>
      </c>
      <c r="N314" s="1">
        <v>4167.94</v>
      </c>
      <c r="O314" s="3">
        <f t="shared" ref="O314:P314" si="318">sum(D314,G314,J314)</f>
        <v>732.25</v>
      </c>
      <c r="P314" s="1">
        <f t="shared" si="318"/>
        <v>716.26</v>
      </c>
      <c r="Q314" s="1"/>
      <c r="R314" s="1"/>
    </row>
    <row r="315">
      <c r="A315" s="2">
        <v>45518.0</v>
      </c>
      <c r="B315" s="1" t="s">
        <v>57</v>
      </c>
      <c r="C315" s="1" t="s">
        <v>41</v>
      </c>
      <c r="D315" s="1">
        <v>426.72</v>
      </c>
      <c r="E315" s="1">
        <v>368.03</v>
      </c>
      <c r="F315" s="1" t="s">
        <v>27</v>
      </c>
      <c r="G315" s="1">
        <v>229.85</v>
      </c>
      <c r="H315" s="1">
        <v>229.59</v>
      </c>
      <c r="I315" s="1" t="s">
        <v>34</v>
      </c>
      <c r="J315" s="1">
        <v>90.22</v>
      </c>
      <c r="K315" s="1">
        <v>73.54</v>
      </c>
      <c r="L315" s="1">
        <v>3073.17</v>
      </c>
      <c r="M315" s="1">
        <v>1451.45</v>
      </c>
      <c r="N315" s="1">
        <v>3853.46</v>
      </c>
      <c r="O315" s="3">
        <f t="shared" ref="O315:P315" si="319">sum(D315,G315,J315)</f>
        <v>746.79</v>
      </c>
      <c r="P315" s="1">
        <f t="shared" si="319"/>
        <v>671.16</v>
      </c>
      <c r="Q315" s="1"/>
      <c r="R315" s="1"/>
    </row>
    <row r="316">
      <c r="A316" s="2">
        <v>45518.0</v>
      </c>
      <c r="B316" s="1" t="s">
        <v>57</v>
      </c>
      <c r="C316" s="1" t="s">
        <v>41</v>
      </c>
      <c r="D316" s="1">
        <v>495.33</v>
      </c>
      <c r="E316" s="1">
        <v>457.87</v>
      </c>
      <c r="F316" s="1" t="s">
        <v>33</v>
      </c>
      <c r="G316" s="1">
        <v>474.72</v>
      </c>
      <c r="H316" s="1">
        <v>526.33</v>
      </c>
      <c r="I316" s="1" t="s">
        <v>36</v>
      </c>
      <c r="J316" s="1">
        <v>460.94</v>
      </c>
      <c r="K316" s="1">
        <v>388.66</v>
      </c>
      <c r="L316" s="1">
        <v>3576.98</v>
      </c>
      <c r="M316" s="1">
        <v>1285.99</v>
      </c>
      <c r="N316" s="1">
        <v>3490.11</v>
      </c>
      <c r="O316" s="3">
        <f t="shared" ref="O316:P316" si="320">sum(D316,G316,J316)</f>
        <v>1430.99</v>
      </c>
      <c r="P316" s="1">
        <f t="shared" si="320"/>
        <v>1372.86</v>
      </c>
      <c r="Q316" s="1"/>
      <c r="R316" s="1"/>
    </row>
    <row r="317">
      <c r="A317" s="2">
        <v>45518.0</v>
      </c>
      <c r="B317" s="1" t="s">
        <v>57</v>
      </c>
      <c r="C317" s="1" t="s">
        <v>37</v>
      </c>
      <c r="D317" s="1">
        <v>673.12</v>
      </c>
      <c r="E317" s="1">
        <v>721.84</v>
      </c>
      <c r="F317" s="1" t="s">
        <v>38</v>
      </c>
      <c r="G317" s="1">
        <v>210.1</v>
      </c>
      <c r="H317" s="1">
        <v>205.69</v>
      </c>
      <c r="I317" s="1" t="s">
        <v>19</v>
      </c>
      <c r="J317" s="1">
        <v>381.22</v>
      </c>
      <c r="K317" s="1">
        <v>352.45</v>
      </c>
      <c r="L317" s="1">
        <v>4373.5</v>
      </c>
      <c r="M317" s="1">
        <v>562.55</v>
      </c>
      <c r="N317" s="1">
        <v>3656.07</v>
      </c>
      <c r="O317" s="3">
        <f t="shared" ref="O317:P317" si="321">sum(D317,G317,J317)</f>
        <v>1264.44</v>
      </c>
      <c r="P317" s="1">
        <f t="shared" si="321"/>
        <v>1279.98</v>
      </c>
      <c r="Q317" s="1"/>
      <c r="R317" s="1"/>
    </row>
    <row r="318">
      <c r="A318" s="2">
        <v>45519.0</v>
      </c>
      <c r="B318" s="1" t="s">
        <v>57</v>
      </c>
      <c r="C318" s="1" t="s">
        <v>17</v>
      </c>
      <c r="D318" s="1">
        <v>667.93</v>
      </c>
      <c r="E318" s="1">
        <v>731.2</v>
      </c>
      <c r="F318" s="1" t="s">
        <v>46</v>
      </c>
      <c r="G318" s="1">
        <v>341.37</v>
      </c>
      <c r="H318" s="1">
        <v>279.29</v>
      </c>
      <c r="I318" s="1" t="s">
        <v>31</v>
      </c>
      <c r="J318" s="1">
        <v>125.34</v>
      </c>
      <c r="K318" s="1">
        <v>127.82</v>
      </c>
      <c r="L318" s="1">
        <v>3254.8</v>
      </c>
      <c r="M318" s="1">
        <v>935.98</v>
      </c>
      <c r="N318" s="1">
        <v>3052.47</v>
      </c>
      <c r="O318" s="3">
        <f t="shared" ref="O318:P318" si="322">sum(D318,G318,J318)</f>
        <v>1134.64</v>
      </c>
      <c r="P318" s="1">
        <f t="shared" si="322"/>
        <v>1138.31</v>
      </c>
      <c r="Q318" s="1"/>
      <c r="R318" s="1"/>
    </row>
    <row r="319">
      <c r="A319" s="2">
        <v>45519.0</v>
      </c>
      <c r="B319" s="1" t="s">
        <v>57</v>
      </c>
      <c r="C319" s="1" t="s">
        <v>37</v>
      </c>
      <c r="D319" s="1">
        <v>792.05</v>
      </c>
      <c r="E319" s="1">
        <v>817.42</v>
      </c>
      <c r="F319" s="1" t="s">
        <v>30</v>
      </c>
      <c r="G319" s="1">
        <v>444.85</v>
      </c>
      <c r="H319" s="1">
        <v>371.33</v>
      </c>
      <c r="I319" s="1" t="s">
        <v>22</v>
      </c>
      <c r="J319" s="1">
        <v>49.39</v>
      </c>
      <c r="K319" s="1">
        <v>51.09</v>
      </c>
      <c r="L319" s="1">
        <v>4918.33</v>
      </c>
      <c r="M319" s="1">
        <v>1247.2</v>
      </c>
      <c r="N319" s="1">
        <v>4925.69</v>
      </c>
      <c r="O319" s="3">
        <f t="shared" ref="O319:P319" si="323">sum(D319,G319,J319)</f>
        <v>1286.29</v>
      </c>
      <c r="P319" s="1">
        <f t="shared" si="323"/>
        <v>1239.84</v>
      </c>
      <c r="Q319" s="1"/>
      <c r="R319" s="1"/>
    </row>
    <row r="320">
      <c r="A320" s="2">
        <v>45519.0</v>
      </c>
      <c r="B320" s="1" t="s">
        <v>57</v>
      </c>
      <c r="C320" s="1" t="s">
        <v>41</v>
      </c>
      <c r="D320" s="1">
        <v>939.07</v>
      </c>
      <c r="E320" s="1">
        <v>791.19</v>
      </c>
      <c r="F320" s="1" t="s">
        <v>24</v>
      </c>
      <c r="G320" s="1">
        <v>101.77</v>
      </c>
      <c r="H320" s="1">
        <v>110.23</v>
      </c>
      <c r="I320" s="1" t="s">
        <v>19</v>
      </c>
      <c r="J320" s="1">
        <v>137.15</v>
      </c>
      <c r="K320" s="1">
        <v>116.96</v>
      </c>
      <c r="L320" s="1">
        <v>2827.25</v>
      </c>
      <c r="M320" s="1">
        <v>958.58</v>
      </c>
      <c r="N320" s="1">
        <v>2767.45</v>
      </c>
      <c r="O320" s="3">
        <f t="shared" ref="O320:P320" si="324">sum(D320,G320,J320)</f>
        <v>1177.99</v>
      </c>
      <c r="P320" s="1">
        <f t="shared" si="324"/>
        <v>1018.38</v>
      </c>
      <c r="Q320" s="1"/>
      <c r="R320" s="1"/>
    </row>
    <row r="321">
      <c r="A321" s="2">
        <v>45519.0</v>
      </c>
      <c r="B321" s="1" t="s">
        <v>57</v>
      </c>
      <c r="C321" s="1" t="s">
        <v>39</v>
      </c>
      <c r="D321" s="1">
        <v>287.99</v>
      </c>
      <c r="E321" s="1">
        <v>326.98</v>
      </c>
      <c r="F321" s="1" t="s">
        <v>38</v>
      </c>
      <c r="G321" s="1">
        <v>232.76</v>
      </c>
      <c r="H321" s="1">
        <v>191.16</v>
      </c>
      <c r="I321" s="1" t="s">
        <v>36</v>
      </c>
      <c r="J321" s="1">
        <v>304.81</v>
      </c>
      <c r="K321" s="1">
        <v>302.68</v>
      </c>
      <c r="L321" s="1">
        <v>4316.97</v>
      </c>
      <c r="M321" s="1">
        <v>464.58</v>
      </c>
      <c r="N321" s="1">
        <v>3960.73</v>
      </c>
      <c r="O321" s="3">
        <f t="shared" ref="O321:P321" si="325">sum(D321,G321,J321)</f>
        <v>825.56</v>
      </c>
      <c r="P321" s="1">
        <f t="shared" si="325"/>
        <v>820.82</v>
      </c>
      <c r="Q321" s="1"/>
      <c r="R321" s="1"/>
    </row>
    <row r="322">
      <c r="A322" s="2">
        <v>45519.0</v>
      </c>
      <c r="B322" s="1" t="s">
        <v>57</v>
      </c>
      <c r="C322" s="1" t="s">
        <v>23</v>
      </c>
      <c r="D322" s="1">
        <v>988.36</v>
      </c>
      <c r="E322" s="1">
        <v>925.85</v>
      </c>
      <c r="F322" s="1" t="s">
        <v>46</v>
      </c>
      <c r="G322" s="1">
        <v>40.2</v>
      </c>
      <c r="H322" s="1">
        <v>43.74</v>
      </c>
      <c r="I322" s="1" t="s">
        <v>34</v>
      </c>
      <c r="J322" s="1">
        <v>411.95</v>
      </c>
      <c r="K322" s="1">
        <v>479.42</v>
      </c>
      <c r="L322" s="1">
        <v>2965.54</v>
      </c>
      <c r="M322" s="1">
        <v>1762.25</v>
      </c>
      <c r="N322" s="1">
        <v>3278.78</v>
      </c>
      <c r="O322" s="3">
        <f t="shared" ref="O322:P322" si="326">sum(D322,G322,J322)</f>
        <v>1440.51</v>
      </c>
      <c r="P322" s="1">
        <f t="shared" si="326"/>
        <v>1449.01</v>
      </c>
      <c r="Q322" s="1"/>
      <c r="R322" s="1"/>
    </row>
    <row r="323">
      <c r="A323" s="2">
        <v>45521.0</v>
      </c>
      <c r="B323" s="1" t="s">
        <v>57</v>
      </c>
      <c r="C323" s="1" t="s">
        <v>44</v>
      </c>
      <c r="D323" s="1">
        <v>532.2</v>
      </c>
      <c r="E323" s="1">
        <v>625.03</v>
      </c>
      <c r="F323" s="1" t="s">
        <v>21</v>
      </c>
      <c r="G323" s="1">
        <v>181.11</v>
      </c>
      <c r="H323" s="1">
        <v>217.3</v>
      </c>
      <c r="I323" s="1" t="s">
        <v>31</v>
      </c>
      <c r="J323" s="1">
        <v>58.68</v>
      </c>
      <c r="K323" s="1">
        <v>48.23</v>
      </c>
      <c r="L323" s="1">
        <v>2815.35</v>
      </c>
      <c r="M323" s="1">
        <v>1510.02</v>
      </c>
      <c r="N323" s="1">
        <v>3434.81</v>
      </c>
      <c r="O323" s="3">
        <f t="shared" ref="O323:P323" si="327">sum(D323,G323,J323)</f>
        <v>771.99</v>
      </c>
      <c r="P323" s="1">
        <f t="shared" si="327"/>
        <v>890.56</v>
      </c>
      <c r="Q323" s="1"/>
      <c r="R323" s="1"/>
    </row>
    <row r="324">
      <c r="A324" s="2">
        <v>45521.0</v>
      </c>
      <c r="B324" s="1" t="s">
        <v>57</v>
      </c>
      <c r="C324" s="1" t="s">
        <v>29</v>
      </c>
      <c r="D324" s="1">
        <v>710.89</v>
      </c>
      <c r="E324" s="1">
        <v>598.31</v>
      </c>
      <c r="F324" s="1" t="s">
        <v>21</v>
      </c>
      <c r="G324" s="1">
        <v>272.24</v>
      </c>
      <c r="H324" s="1">
        <v>300.6</v>
      </c>
      <c r="I324" s="1" t="s">
        <v>25</v>
      </c>
      <c r="J324" s="1">
        <v>44.58</v>
      </c>
      <c r="K324" s="1">
        <v>40.78</v>
      </c>
      <c r="L324" s="1">
        <v>2020.65</v>
      </c>
      <c r="M324" s="1">
        <v>1077.05</v>
      </c>
      <c r="N324" s="1">
        <v>2158.01</v>
      </c>
      <c r="O324" s="3">
        <f t="shared" ref="O324:P324" si="328">sum(D324,G324,J324)</f>
        <v>1027.71</v>
      </c>
      <c r="P324" s="1">
        <f t="shared" si="328"/>
        <v>939.69</v>
      </c>
      <c r="Q324" s="1"/>
      <c r="R324" s="1"/>
    </row>
    <row r="325">
      <c r="A325" s="2">
        <v>45521.0</v>
      </c>
      <c r="B325" s="1" t="s">
        <v>57</v>
      </c>
      <c r="C325" s="1" t="s">
        <v>37</v>
      </c>
      <c r="D325" s="1">
        <v>461.78</v>
      </c>
      <c r="E325" s="1">
        <v>371.77</v>
      </c>
      <c r="F325" s="1" t="s">
        <v>38</v>
      </c>
      <c r="G325" s="1">
        <v>58.7</v>
      </c>
      <c r="H325" s="1">
        <v>52.86</v>
      </c>
      <c r="I325" s="1" t="s">
        <v>31</v>
      </c>
      <c r="J325" s="1">
        <v>472.31</v>
      </c>
      <c r="K325" s="1">
        <v>489.83</v>
      </c>
      <c r="L325" s="1">
        <v>3940.43</v>
      </c>
      <c r="M325" s="1">
        <v>1387.29</v>
      </c>
      <c r="N325" s="1">
        <v>4413.26</v>
      </c>
      <c r="O325" s="3">
        <f t="shared" ref="O325:P325" si="329">sum(D325,G325,J325)</f>
        <v>992.79</v>
      </c>
      <c r="P325" s="1">
        <f t="shared" si="329"/>
        <v>914.46</v>
      </c>
      <c r="Q325" s="1"/>
      <c r="R325" s="1"/>
    </row>
    <row r="326">
      <c r="A326" s="2">
        <v>45521.0</v>
      </c>
      <c r="B326" s="1" t="s">
        <v>57</v>
      </c>
      <c r="C326" s="1" t="s">
        <v>20</v>
      </c>
      <c r="D326" s="1">
        <v>612.35</v>
      </c>
      <c r="E326" s="1">
        <v>627.91</v>
      </c>
      <c r="F326" s="1" t="s">
        <v>18</v>
      </c>
      <c r="G326" s="1">
        <v>289.18</v>
      </c>
      <c r="H326" s="1">
        <v>310.49</v>
      </c>
      <c r="I326" s="1" t="s">
        <v>47</v>
      </c>
      <c r="J326" s="1">
        <v>312.03</v>
      </c>
      <c r="K326" s="1">
        <v>345.65</v>
      </c>
      <c r="L326" s="1">
        <v>3596.21</v>
      </c>
      <c r="M326" s="1">
        <v>1616.37</v>
      </c>
      <c r="N326" s="1">
        <v>3928.53</v>
      </c>
      <c r="O326" s="3">
        <f t="shared" ref="O326:P326" si="330">sum(D326,G326,J326)</f>
        <v>1213.56</v>
      </c>
      <c r="P326" s="1">
        <f t="shared" si="330"/>
        <v>1284.05</v>
      </c>
      <c r="Q326" s="1"/>
      <c r="R326" s="1"/>
    </row>
    <row r="327">
      <c r="A327" s="2">
        <v>45522.0</v>
      </c>
      <c r="B327" s="1" t="s">
        <v>57</v>
      </c>
      <c r="C327" s="1" t="s">
        <v>26</v>
      </c>
      <c r="D327" s="1">
        <v>467.8</v>
      </c>
      <c r="E327" s="1">
        <v>440.73</v>
      </c>
      <c r="F327" s="1" t="s">
        <v>46</v>
      </c>
      <c r="G327" s="1">
        <v>135.59</v>
      </c>
      <c r="H327" s="1">
        <v>133.52</v>
      </c>
      <c r="I327" s="1" t="s">
        <v>28</v>
      </c>
      <c r="J327" s="1">
        <v>446.88</v>
      </c>
      <c r="K327" s="1">
        <v>512.87</v>
      </c>
      <c r="L327" s="1">
        <v>2513.71</v>
      </c>
      <c r="M327" s="1">
        <v>494.67</v>
      </c>
      <c r="N327" s="1">
        <v>1921.26</v>
      </c>
      <c r="O327" s="3">
        <f t="shared" ref="O327:P327" si="331">sum(D327,G327,J327)</f>
        <v>1050.27</v>
      </c>
      <c r="P327" s="1">
        <f t="shared" si="331"/>
        <v>1087.12</v>
      </c>
      <c r="Q327" s="1"/>
      <c r="R327" s="1"/>
    </row>
    <row r="328">
      <c r="A328" s="2">
        <v>45522.0</v>
      </c>
      <c r="B328" s="1" t="s">
        <v>57</v>
      </c>
      <c r="C328" s="1" t="s">
        <v>39</v>
      </c>
      <c r="D328" s="1">
        <v>600.3</v>
      </c>
      <c r="E328" s="1">
        <v>638.38</v>
      </c>
      <c r="F328" s="1" t="s">
        <v>40</v>
      </c>
      <c r="G328" s="1">
        <v>380.2</v>
      </c>
      <c r="H328" s="1">
        <v>427.9</v>
      </c>
      <c r="I328" s="1" t="s">
        <v>36</v>
      </c>
      <c r="J328" s="1">
        <v>426.74</v>
      </c>
      <c r="K328" s="1">
        <v>437.08</v>
      </c>
      <c r="L328" s="1">
        <v>3219.68</v>
      </c>
      <c r="M328" s="1">
        <v>1918.13</v>
      </c>
      <c r="N328" s="1">
        <v>3634.45</v>
      </c>
      <c r="O328" s="3">
        <f t="shared" ref="O328:P328" si="332">sum(D328,G328,J328)</f>
        <v>1407.24</v>
      </c>
      <c r="P328" s="1">
        <f t="shared" si="332"/>
        <v>1503.36</v>
      </c>
      <c r="Q328" s="1"/>
      <c r="R328" s="1"/>
    </row>
    <row r="329">
      <c r="A329" s="2">
        <v>45522.0</v>
      </c>
      <c r="B329" s="1" t="s">
        <v>57</v>
      </c>
      <c r="C329" s="1" t="s">
        <v>44</v>
      </c>
      <c r="D329" s="1">
        <v>886.36</v>
      </c>
      <c r="E329" s="1">
        <v>873.44</v>
      </c>
      <c r="F329" s="1" t="s">
        <v>18</v>
      </c>
      <c r="G329" s="1">
        <v>18.01</v>
      </c>
      <c r="H329" s="1">
        <v>16.49</v>
      </c>
      <c r="I329" s="1" t="s">
        <v>25</v>
      </c>
      <c r="J329" s="1">
        <v>188.27</v>
      </c>
      <c r="K329" s="1">
        <v>222.22</v>
      </c>
      <c r="L329" s="1">
        <v>3490.37</v>
      </c>
      <c r="M329" s="1">
        <v>1991.98</v>
      </c>
      <c r="N329" s="1">
        <v>4370.2</v>
      </c>
      <c r="O329" s="3">
        <f t="shared" ref="O329:P329" si="333">sum(D329,G329,J329)</f>
        <v>1092.64</v>
      </c>
      <c r="P329" s="1">
        <f t="shared" si="333"/>
        <v>1112.15</v>
      </c>
      <c r="Q329" s="1"/>
      <c r="R329" s="1"/>
    </row>
    <row r="330">
      <c r="A330" s="2">
        <v>45522.0</v>
      </c>
      <c r="B330" s="1" t="s">
        <v>57</v>
      </c>
      <c r="C330" s="1" t="s">
        <v>45</v>
      </c>
      <c r="D330" s="1">
        <v>636.58</v>
      </c>
      <c r="E330" s="1">
        <v>682.55</v>
      </c>
      <c r="F330" s="1" t="s">
        <v>24</v>
      </c>
      <c r="G330" s="1">
        <v>469.45</v>
      </c>
      <c r="H330" s="1">
        <v>498.48</v>
      </c>
      <c r="I330" s="1" t="s">
        <v>34</v>
      </c>
      <c r="J330" s="1">
        <v>147.65</v>
      </c>
      <c r="K330" s="1">
        <v>159.87</v>
      </c>
      <c r="L330" s="1">
        <v>4100.4</v>
      </c>
      <c r="M330" s="1">
        <v>1131.4</v>
      </c>
      <c r="N330" s="1">
        <v>3890.9</v>
      </c>
      <c r="O330" s="3">
        <f t="shared" ref="O330:P330" si="334">sum(D330,G330,J330)</f>
        <v>1253.68</v>
      </c>
      <c r="P330" s="1">
        <f t="shared" si="334"/>
        <v>1340.9</v>
      </c>
      <c r="Q330" s="1"/>
      <c r="R330" s="1"/>
    </row>
    <row r="331">
      <c r="A331" s="2">
        <v>45522.0</v>
      </c>
      <c r="B331" s="1" t="s">
        <v>57</v>
      </c>
      <c r="C331" s="1" t="s">
        <v>26</v>
      </c>
      <c r="D331" s="1">
        <v>327.44</v>
      </c>
      <c r="E331" s="1">
        <v>334.18</v>
      </c>
      <c r="F331" s="1" t="s">
        <v>40</v>
      </c>
      <c r="G331" s="1">
        <v>471.85</v>
      </c>
      <c r="H331" s="1">
        <v>458.5</v>
      </c>
      <c r="I331" s="1" t="s">
        <v>28</v>
      </c>
      <c r="J331" s="1">
        <v>78.42</v>
      </c>
      <c r="K331" s="1">
        <v>69.54</v>
      </c>
      <c r="L331" s="1">
        <v>2654.41</v>
      </c>
      <c r="M331" s="1">
        <v>704.6</v>
      </c>
      <c r="N331" s="1">
        <v>2496.79</v>
      </c>
      <c r="O331" s="3">
        <f t="shared" ref="O331:P331" si="335">sum(D331,G331,J331)</f>
        <v>877.71</v>
      </c>
      <c r="P331" s="1">
        <f t="shared" si="335"/>
        <v>862.22</v>
      </c>
      <c r="Q331" s="1"/>
      <c r="R331" s="1"/>
    </row>
    <row r="332">
      <c r="A332" s="2">
        <v>45523.0</v>
      </c>
      <c r="B332" s="1" t="s">
        <v>57</v>
      </c>
      <c r="C332" s="1" t="s">
        <v>26</v>
      </c>
      <c r="D332" s="1">
        <v>868.52</v>
      </c>
      <c r="E332" s="1">
        <v>980.75</v>
      </c>
      <c r="F332" s="1" t="s">
        <v>46</v>
      </c>
      <c r="G332" s="1">
        <v>65.9</v>
      </c>
      <c r="H332" s="1">
        <v>52.99</v>
      </c>
      <c r="I332" s="1" t="s">
        <v>36</v>
      </c>
      <c r="J332" s="1">
        <v>77.22</v>
      </c>
      <c r="K332" s="1">
        <v>68.34</v>
      </c>
      <c r="L332" s="1">
        <v>2216.38</v>
      </c>
      <c r="M332" s="1">
        <v>640.45</v>
      </c>
      <c r="N332" s="1">
        <v>1754.75</v>
      </c>
      <c r="O332" s="3">
        <f t="shared" ref="O332:P332" si="336">sum(D332,G332,J332)</f>
        <v>1011.64</v>
      </c>
      <c r="P332" s="1">
        <f t="shared" si="336"/>
        <v>1102.08</v>
      </c>
      <c r="Q332" s="1"/>
      <c r="R332" s="1"/>
    </row>
    <row r="333">
      <c r="A333" s="2">
        <v>45523.0</v>
      </c>
      <c r="B333" s="1" t="s">
        <v>57</v>
      </c>
      <c r="C333" s="1" t="s">
        <v>41</v>
      </c>
      <c r="D333" s="1">
        <v>679.82</v>
      </c>
      <c r="E333" s="1">
        <v>549.76</v>
      </c>
      <c r="F333" s="1" t="s">
        <v>24</v>
      </c>
      <c r="G333" s="1">
        <v>175.7</v>
      </c>
      <c r="H333" s="1">
        <v>164.46</v>
      </c>
      <c r="I333" s="1" t="s">
        <v>22</v>
      </c>
      <c r="J333" s="1">
        <v>100.83</v>
      </c>
      <c r="K333" s="1">
        <v>114.42</v>
      </c>
      <c r="L333" s="1">
        <v>3943.68</v>
      </c>
      <c r="M333" s="1">
        <v>1255.61</v>
      </c>
      <c r="N333" s="1">
        <v>4370.65</v>
      </c>
      <c r="O333" s="3">
        <f t="shared" ref="O333:P333" si="337">sum(D333,G333,J333)</f>
        <v>956.35</v>
      </c>
      <c r="P333" s="1">
        <f t="shared" si="337"/>
        <v>828.64</v>
      </c>
      <c r="Q333" s="1"/>
      <c r="R333" s="1"/>
    </row>
    <row r="334">
      <c r="A334" s="2">
        <v>45524.0</v>
      </c>
      <c r="B334" s="1" t="s">
        <v>57</v>
      </c>
      <c r="C334" s="1" t="s">
        <v>37</v>
      </c>
      <c r="D334" s="1">
        <v>486.95</v>
      </c>
      <c r="E334" s="1">
        <v>572.96</v>
      </c>
      <c r="F334" s="1" t="s">
        <v>21</v>
      </c>
      <c r="G334" s="1">
        <v>270.58</v>
      </c>
      <c r="H334" s="1">
        <v>285.95</v>
      </c>
      <c r="I334" s="1" t="s">
        <v>25</v>
      </c>
      <c r="J334" s="1">
        <v>76.25</v>
      </c>
      <c r="K334" s="1">
        <v>77.97</v>
      </c>
      <c r="L334" s="1">
        <v>4338.36</v>
      </c>
      <c r="M334" s="1">
        <v>1944.0</v>
      </c>
      <c r="N334" s="1">
        <v>5345.48</v>
      </c>
      <c r="O334" s="3">
        <f t="shared" ref="O334:P334" si="338">sum(D334,G334,J334)</f>
        <v>833.78</v>
      </c>
      <c r="P334" s="1">
        <f t="shared" si="338"/>
        <v>936.88</v>
      </c>
      <c r="Q334" s="1"/>
      <c r="R334" s="1"/>
    </row>
    <row r="335">
      <c r="A335" s="2">
        <v>45524.0</v>
      </c>
      <c r="B335" s="1" t="s">
        <v>57</v>
      </c>
      <c r="C335" s="1" t="s">
        <v>20</v>
      </c>
      <c r="D335" s="1">
        <v>838.29</v>
      </c>
      <c r="E335" s="1">
        <v>692.12</v>
      </c>
      <c r="F335" s="1" t="s">
        <v>24</v>
      </c>
      <c r="G335" s="1">
        <v>306.23</v>
      </c>
      <c r="H335" s="1">
        <v>342.32</v>
      </c>
      <c r="I335" s="1" t="s">
        <v>36</v>
      </c>
      <c r="J335" s="1">
        <v>202.36</v>
      </c>
      <c r="K335" s="1">
        <v>191.35</v>
      </c>
      <c r="L335" s="1">
        <v>4542.56</v>
      </c>
      <c r="M335" s="1">
        <v>140.98</v>
      </c>
      <c r="N335" s="1">
        <v>3457.75</v>
      </c>
      <c r="O335" s="3">
        <f t="shared" ref="O335:P335" si="339">sum(D335,G335,J335)</f>
        <v>1346.88</v>
      </c>
      <c r="P335" s="1">
        <f t="shared" si="339"/>
        <v>1225.79</v>
      </c>
      <c r="Q335" s="1"/>
      <c r="R335" s="1"/>
    </row>
    <row r="336">
      <c r="A336" s="2">
        <v>45525.0</v>
      </c>
      <c r="B336" s="1" t="s">
        <v>57</v>
      </c>
      <c r="C336" s="1" t="s">
        <v>44</v>
      </c>
      <c r="D336" s="1">
        <v>340.48</v>
      </c>
      <c r="E336" s="1">
        <v>394.39</v>
      </c>
      <c r="F336" s="1" t="s">
        <v>40</v>
      </c>
      <c r="G336" s="1">
        <v>276.45</v>
      </c>
      <c r="H336" s="1">
        <v>240.42</v>
      </c>
      <c r="I336" s="1" t="s">
        <v>34</v>
      </c>
      <c r="J336" s="1">
        <v>284.11</v>
      </c>
      <c r="K336" s="1">
        <v>238.84</v>
      </c>
      <c r="L336" s="1">
        <v>2694.34</v>
      </c>
      <c r="M336" s="1">
        <v>154.68</v>
      </c>
      <c r="N336" s="1">
        <v>1975.37</v>
      </c>
      <c r="O336" s="3">
        <f t="shared" ref="O336:P336" si="340">sum(D336,G336,J336)</f>
        <v>901.04</v>
      </c>
      <c r="P336" s="1">
        <f t="shared" si="340"/>
        <v>873.65</v>
      </c>
      <c r="Q336" s="1"/>
      <c r="R336" s="1"/>
      <c r="S336" s="1" t="s">
        <v>58</v>
      </c>
      <c r="T336" s="3">
        <f>sum(L:L)-sum(O:O)</f>
        <v>2490551.88</v>
      </c>
      <c r="U336" s="3">
        <f>sum(M:M)</f>
        <v>1061426.2</v>
      </c>
    </row>
    <row r="337">
      <c r="A337" s="2">
        <v>45525.0</v>
      </c>
      <c r="B337" s="1" t="s">
        <v>57</v>
      </c>
      <c r="C337" s="1" t="s">
        <v>23</v>
      </c>
      <c r="D337" s="1">
        <v>101.41</v>
      </c>
      <c r="E337" s="1">
        <v>107.33</v>
      </c>
      <c r="F337" s="1" t="s">
        <v>38</v>
      </c>
      <c r="G337" s="1">
        <v>69.3</v>
      </c>
      <c r="H337" s="1">
        <v>65.65</v>
      </c>
      <c r="I337" s="1" t="s">
        <v>25</v>
      </c>
      <c r="J337" s="1">
        <v>291.16</v>
      </c>
      <c r="K337" s="1">
        <v>311.03</v>
      </c>
      <c r="L337" s="1">
        <v>4846.61</v>
      </c>
      <c r="M337" s="1">
        <v>834.04</v>
      </c>
      <c r="N337" s="1">
        <v>5196.64</v>
      </c>
      <c r="O337" s="3">
        <f t="shared" ref="O337:P337" si="341">sum(D337,G337,J337)</f>
        <v>461.87</v>
      </c>
      <c r="P337" s="1">
        <f t="shared" si="341"/>
        <v>484.01</v>
      </c>
      <c r="Q337" s="1"/>
      <c r="R337" s="1"/>
    </row>
    <row r="338">
      <c r="A338" s="2">
        <v>45526.0</v>
      </c>
      <c r="B338" s="1" t="s">
        <v>57</v>
      </c>
      <c r="C338" s="1" t="s">
        <v>20</v>
      </c>
      <c r="D338" s="1">
        <v>207.86</v>
      </c>
      <c r="E338" s="1">
        <v>222.62</v>
      </c>
      <c r="F338" s="1" t="s">
        <v>38</v>
      </c>
      <c r="G338" s="1">
        <v>113.83</v>
      </c>
      <c r="H338" s="1">
        <v>124.23</v>
      </c>
      <c r="I338" s="1" t="s">
        <v>34</v>
      </c>
      <c r="J338" s="1">
        <v>490.08</v>
      </c>
      <c r="K338" s="1">
        <v>515.04</v>
      </c>
      <c r="L338" s="1">
        <v>4640.9</v>
      </c>
      <c r="M338" s="1">
        <v>1935.02</v>
      </c>
      <c r="N338" s="1">
        <v>5714.03</v>
      </c>
      <c r="O338" s="3">
        <f t="shared" ref="O338:P338" si="342">sum(D338,G338,J338)</f>
        <v>811.77</v>
      </c>
      <c r="P338" s="1">
        <f t="shared" si="342"/>
        <v>861.89</v>
      </c>
      <c r="Q338" s="1"/>
      <c r="R338" s="1"/>
    </row>
    <row r="339">
      <c r="A339" s="2">
        <v>45527.0</v>
      </c>
      <c r="B339" s="1" t="s">
        <v>57</v>
      </c>
      <c r="C339" s="1" t="s">
        <v>45</v>
      </c>
      <c r="D339" s="1">
        <v>431.11</v>
      </c>
      <c r="E339" s="1">
        <v>350.27</v>
      </c>
      <c r="F339" s="1" t="s">
        <v>38</v>
      </c>
      <c r="G339" s="1">
        <v>261.58</v>
      </c>
      <c r="H339" s="1">
        <v>240.15</v>
      </c>
      <c r="I339" s="1" t="s">
        <v>25</v>
      </c>
      <c r="J339" s="1">
        <v>356.54</v>
      </c>
      <c r="K339" s="1">
        <v>392.38</v>
      </c>
      <c r="L339" s="1">
        <v>2158.24</v>
      </c>
      <c r="M339" s="1">
        <v>621.61</v>
      </c>
      <c r="N339" s="1">
        <v>1797.05</v>
      </c>
      <c r="O339" s="3">
        <f t="shared" ref="O339:P339" si="343">sum(D339,G339,J339)</f>
        <v>1049.23</v>
      </c>
      <c r="P339" s="1">
        <f t="shared" si="343"/>
        <v>982.8</v>
      </c>
      <c r="Q339" s="1"/>
      <c r="R339" s="1"/>
    </row>
    <row r="340">
      <c r="A340" s="2">
        <v>45527.0</v>
      </c>
      <c r="B340" s="1" t="s">
        <v>57</v>
      </c>
      <c r="C340" s="1" t="s">
        <v>20</v>
      </c>
      <c r="D340" s="1">
        <v>555.83</v>
      </c>
      <c r="E340" s="1">
        <v>470.82</v>
      </c>
      <c r="F340" s="1" t="s">
        <v>18</v>
      </c>
      <c r="G340" s="1">
        <v>146.11</v>
      </c>
      <c r="H340" s="1">
        <v>159.68</v>
      </c>
      <c r="I340" s="1" t="s">
        <v>31</v>
      </c>
      <c r="J340" s="1">
        <v>218.62</v>
      </c>
      <c r="K340" s="1">
        <v>201.91</v>
      </c>
      <c r="L340" s="1">
        <v>2978.99</v>
      </c>
      <c r="M340" s="1">
        <v>1359.57</v>
      </c>
      <c r="N340" s="1">
        <v>3506.15</v>
      </c>
      <c r="O340" s="3">
        <f t="shared" ref="O340:P340" si="344">sum(D340,G340,J340)</f>
        <v>920.56</v>
      </c>
      <c r="P340" s="1">
        <f t="shared" si="344"/>
        <v>832.41</v>
      </c>
      <c r="Q340" s="1"/>
      <c r="R340" s="1"/>
    </row>
    <row r="341">
      <c r="A341" s="2">
        <v>45528.0</v>
      </c>
      <c r="B341" s="1" t="s">
        <v>57</v>
      </c>
      <c r="C341" s="1" t="s">
        <v>43</v>
      </c>
      <c r="D341" s="1">
        <v>67.25</v>
      </c>
      <c r="E341" s="1">
        <v>56.18</v>
      </c>
      <c r="F341" s="1" t="s">
        <v>42</v>
      </c>
      <c r="G341" s="1">
        <v>122.09</v>
      </c>
      <c r="H341" s="1">
        <v>120.55</v>
      </c>
      <c r="I341" s="1" t="s">
        <v>36</v>
      </c>
      <c r="J341" s="1">
        <v>262.14</v>
      </c>
      <c r="K341" s="1">
        <v>282.83</v>
      </c>
      <c r="L341" s="1">
        <v>2555.36</v>
      </c>
      <c r="M341" s="1">
        <v>1671.2</v>
      </c>
      <c r="N341" s="1">
        <v>3767.0</v>
      </c>
      <c r="O341" s="3">
        <f t="shared" ref="O341:P341" si="345">sum(D341,G341,J341)</f>
        <v>451.48</v>
      </c>
      <c r="P341" s="1">
        <f t="shared" si="345"/>
        <v>459.56</v>
      </c>
      <c r="Q341" s="1"/>
      <c r="R341" s="1"/>
      <c r="S341" s="1" t="s">
        <v>35</v>
      </c>
      <c r="T341" s="3">
        <f>L332-P332</f>
        <v>1114.3</v>
      </c>
    </row>
    <row r="342">
      <c r="A342" s="2">
        <v>45528.0</v>
      </c>
      <c r="B342" s="1" t="s">
        <v>57</v>
      </c>
      <c r="C342" s="1" t="s">
        <v>44</v>
      </c>
      <c r="D342" s="1">
        <v>469.34</v>
      </c>
      <c r="E342" s="1">
        <v>526.02</v>
      </c>
      <c r="F342" s="1" t="s">
        <v>33</v>
      </c>
      <c r="G342" s="1">
        <v>381.03</v>
      </c>
      <c r="H342" s="1">
        <v>330.75</v>
      </c>
      <c r="I342" s="1" t="s">
        <v>31</v>
      </c>
      <c r="J342" s="1">
        <v>232.44</v>
      </c>
      <c r="K342" s="1">
        <v>232.96</v>
      </c>
      <c r="L342" s="1">
        <v>4898.77</v>
      </c>
      <c r="M342" s="1">
        <v>999.36</v>
      </c>
      <c r="N342" s="1">
        <v>4808.4</v>
      </c>
      <c r="O342" s="3">
        <f t="shared" ref="O342:P342" si="346">sum(D342,G342,J342)</f>
        <v>1082.81</v>
      </c>
      <c r="P342" s="1">
        <f t="shared" si="346"/>
        <v>1089.73</v>
      </c>
      <c r="Q342" s="1"/>
      <c r="R342" s="1"/>
    </row>
    <row r="343">
      <c r="A343" s="2">
        <v>45528.0</v>
      </c>
      <c r="B343" s="1" t="s">
        <v>57</v>
      </c>
      <c r="C343" s="1" t="s">
        <v>45</v>
      </c>
      <c r="D343" s="1">
        <v>924.34</v>
      </c>
      <c r="E343" s="1">
        <v>791.9</v>
      </c>
      <c r="F343" s="1" t="s">
        <v>33</v>
      </c>
      <c r="G343" s="1">
        <v>277.37</v>
      </c>
      <c r="H343" s="1">
        <v>325.78</v>
      </c>
      <c r="I343" s="1" t="s">
        <v>19</v>
      </c>
      <c r="J343" s="1">
        <v>93.83</v>
      </c>
      <c r="K343" s="1">
        <v>103.54</v>
      </c>
      <c r="L343" s="1">
        <v>2202.54</v>
      </c>
      <c r="M343" s="1">
        <v>1167.82</v>
      </c>
      <c r="N343" s="1">
        <v>2149.14</v>
      </c>
      <c r="O343" s="3">
        <f t="shared" ref="O343:P343" si="347">sum(D343,G343,J343)</f>
        <v>1295.54</v>
      </c>
      <c r="P343" s="1">
        <f t="shared" si="347"/>
        <v>1221.22</v>
      </c>
      <c r="Q343" s="1"/>
      <c r="R343" s="1"/>
    </row>
    <row r="344">
      <c r="A344" s="2">
        <v>45528.0</v>
      </c>
      <c r="B344" s="1" t="s">
        <v>57</v>
      </c>
      <c r="C344" s="1" t="s">
        <v>26</v>
      </c>
      <c r="D344" s="1">
        <v>733.18</v>
      </c>
      <c r="E344" s="1">
        <v>692.93</v>
      </c>
      <c r="F344" s="1" t="s">
        <v>42</v>
      </c>
      <c r="G344" s="1">
        <v>135.91</v>
      </c>
      <c r="H344" s="1">
        <v>152.89</v>
      </c>
      <c r="I344" s="1" t="s">
        <v>36</v>
      </c>
      <c r="J344" s="1">
        <v>476.11</v>
      </c>
      <c r="K344" s="1">
        <v>396.91</v>
      </c>
      <c r="L344" s="1">
        <v>3871.73</v>
      </c>
      <c r="M344" s="1">
        <v>1158.02</v>
      </c>
      <c r="N344" s="1">
        <v>3787.02</v>
      </c>
      <c r="O344" s="3">
        <f t="shared" ref="O344:P344" si="348">sum(D344,G344,J344)</f>
        <v>1345.2</v>
      </c>
      <c r="P344" s="1">
        <f t="shared" si="348"/>
        <v>1242.73</v>
      </c>
      <c r="Q344" s="1"/>
      <c r="R344" s="1"/>
    </row>
    <row r="345">
      <c r="A345" s="2">
        <v>45528.0</v>
      </c>
      <c r="B345" s="1" t="s">
        <v>57</v>
      </c>
      <c r="C345" s="1" t="s">
        <v>23</v>
      </c>
      <c r="D345" s="1">
        <v>116.89</v>
      </c>
      <c r="E345" s="1">
        <v>122.44</v>
      </c>
      <c r="F345" s="1" t="s">
        <v>40</v>
      </c>
      <c r="G345" s="1">
        <v>405.34</v>
      </c>
      <c r="H345" s="1">
        <v>344.69</v>
      </c>
      <c r="I345" s="1" t="s">
        <v>28</v>
      </c>
      <c r="J345" s="1">
        <v>102.09</v>
      </c>
      <c r="K345" s="1">
        <v>96.05</v>
      </c>
      <c r="L345" s="1">
        <v>4721.31</v>
      </c>
      <c r="M345" s="1">
        <v>1192.03</v>
      </c>
      <c r="N345" s="1">
        <v>5350.16</v>
      </c>
      <c r="O345" s="3">
        <f t="shared" ref="O345:P345" si="349">sum(D345,G345,J345)</f>
        <v>624.32</v>
      </c>
      <c r="P345" s="1">
        <f t="shared" si="349"/>
        <v>563.18</v>
      </c>
      <c r="Q345" s="1"/>
      <c r="R345" s="1"/>
    </row>
    <row r="346">
      <c r="A346" s="2">
        <v>45528.0</v>
      </c>
      <c r="B346" s="1" t="s">
        <v>57</v>
      </c>
      <c r="C346" s="1" t="s">
        <v>43</v>
      </c>
      <c r="D346" s="1">
        <v>723.89</v>
      </c>
      <c r="E346" s="1">
        <v>848.31</v>
      </c>
      <c r="F346" s="1" t="s">
        <v>30</v>
      </c>
      <c r="G346" s="1">
        <v>324.58</v>
      </c>
      <c r="H346" s="1">
        <v>328.52</v>
      </c>
      <c r="I346" s="1" t="s">
        <v>34</v>
      </c>
      <c r="J346" s="1">
        <v>387.94</v>
      </c>
      <c r="K346" s="1">
        <v>328.97</v>
      </c>
      <c r="L346" s="1">
        <v>4703.82</v>
      </c>
      <c r="M346" s="1">
        <v>484.09</v>
      </c>
      <c r="N346" s="1">
        <v>3682.11</v>
      </c>
      <c r="O346" s="3">
        <f t="shared" ref="O346:P346" si="350">sum(D346,G346,J346)</f>
        <v>1436.41</v>
      </c>
      <c r="P346" s="1">
        <f t="shared" si="350"/>
        <v>1505.8</v>
      </c>
      <c r="Q346" s="1"/>
      <c r="R346" s="1"/>
    </row>
    <row r="347">
      <c r="A347" s="2">
        <v>45529.0</v>
      </c>
      <c r="B347" s="1" t="s">
        <v>57</v>
      </c>
      <c r="C347" s="1" t="s">
        <v>37</v>
      </c>
      <c r="D347" s="1">
        <v>486.35</v>
      </c>
      <c r="E347" s="1">
        <v>465.98</v>
      </c>
      <c r="F347" s="1" t="s">
        <v>33</v>
      </c>
      <c r="G347" s="1">
        <v>111.12</v>
      </c>
      <c r="H347" s="1">
        <v>127.92</v>
      </c>
      <c r="I347" s="1" t="s">
        <v>19</v>
      </c>
      <c r="J347" s="1">
        <v>205.97</v>
      </c>
      <c r="K347" s="1">
        <v>166.33</v>
      </c>
      <c r="L347" s="1">
        <v>2146.48</v>
      </c>
      <c r="M347" s="1">
        <v>1105.46</v>
      </c>
      <c r="N347" s="1">
        <v>2491.71</v>
      </c>
      <c r="O347" s="3">
        <f t="shared" ref="O347:P347" si="351">sum(D347,G347,J347)</f>
        <v>803.44</v>
      </c>
      <c r="P347" s="1">
        <f t="shared" si="351"/>
        <v>760.23</v>
      </c>
      <c r="Q347" s="1"/>
      <c r="R347" s="1"/>
    </row>
    <row r="348">
      <c r="A348" s="2">
        <v>45530.0</v>
      </c>
      <c r="B348" s="1" t="s">
        <v>57</v>
      </c>
      <c r="C348" s="1" t="s">
        <v>45</v>
      </c>
      <c r="D348" s="1">
        <v>853.63</v>
      </c>
      <c r="E348" s="1">
        <v>984.54</v>
      </c>
      <c r="F348" s="1" t="s">
        <v>42</v>
      </c>
      <c r="G348" s="1">
        <v>468.24</v>
      </c>
      <c r="H348" s="1">
        <v>543.92</v>
      </c>
      <c r="I348" s="1" t="s">
        <v>47</v>
      </c>
      <c r="J348" s="1">
        <v>166.19</v>
      </c>
      <c r="K348" s="1">
        <v>174.87</v>
      </c>
      <c r="L348" s="1">
        <v>3453.1</v>
      </c>
      <c r="M348" s="1">
        <v>823.12</v>
      </c>
      <c r="N348" s="1">
        <v>2572.89</v>
      </c>
      <c r="O348" s="3">
        <f t="shared" ref="O348:P348" si="352">sum(D348,G348,J348)</f>
        <v>1488.06</v>
      </c>
      <c r="P348" s="1">
        <f t="shared" si="352"/>
        <v>1703.33</v>
      </c>
      <c r="Q348" s="1"/>
      <c r="R348" s="1"/>
    </row>
    <row r="349">
      <c r="A349" s="2">
        <v>45530.0</v>
      </c>
      <c r="B349" s="1" t="s">
        <v>57</v>
      </c>
      <c r="C349" s="1" t="s">
        <v>29</v>
      </c>
      <c r="D349" s="1">
        <v>842.65</v>
      </c>
      <c r="E349" s="1">
        <v>967.68</v>
      </c>
      <c r="F349" s="1" t="s">
        <v>42</v>
      </c>
      <c r="G349" s="1">
        <v>244.66</v>
      </c>
      <c r="H349" s="1">
        <v>269.31</v>
      </c>
      <c r="I349" s="1" t="s">
        <v>47</v>
      </c>
      <c r="J349" s="1">
        <v>103.21</v>
      </c>
      <c r="K349" s="1">
        <v>110.47</v>
      </c>
      <c r="L349" s="1">
        <v>3566.11</v>
      </c>
      <c r="M349" s="1">
        <v>1055.11</v>
      </c>
      <c r="N349" s="1">
        <v>3273.76</v>
      </c>
      <c r="O349" s="3">
        <f t="shared" ref="O349:P349" si="353">sum(D349,G349,J349)</f>
        <v>1190.52</v>
      </c>
      <c r="P349" s="1">
        <f t="shared" si="353"/>
        <v>1347.46</v>
      </c>
      <c r="Q349" s="1"/>
      <c r="R349" s="1"/>
    </row>
    <row r="350">
      <c r="A350" s="2">
        <v>45530.0</v>
      </c>
      <c r="B350" s="1" t="s">
        <v>57</v>
      </c>
      <c r="C350" s="1" t="s">
        <v>45</v>
      </c>
      <c r="D350" s="1">
        <v>402.12</v>
      </c>
      <c r="E350" s="1">
        <v>377.09</v>
      </c>
      <c r="F350" s="1" t="s">
        <v>18</v>
      </c>
      <c r="G350" s="1">
        <v>289.15</v>
      </c>
      <c r="H350" s="1">
        <v>251.4</v>
      </c>
      <c r="I350" s="1" t="s">
        <v>36</v>
      </c>
      <c r="J350" s="1">
        <v>411.3</v>
      </c>
      <c r="K350" s="1">
        <v>475.19</v>
      </c>
      <c r="L350" s="1">
        <v>4185.77</v>
      </c>
      <c r="M350" s="1">
        <v>505.74</v>
      </c>
      <c r="N350" s="1">
        <v>3587.83</v>
      </c>
      <c r="O350" s="3">
        <f t="shared" ref="O350:P350" si="354">sum(D350,G350,J350)</f>
        <v>1102.57</v>
      </c>
      <c r="P350" s="1">
        <f t="shared" si="354"/>
        <v>1103.68</v>
      </c>
      <c r="Q350" s="1"/>
      <c r="R350" s="1"/>
    </row>
    <row r="351">
      <c r="A351" s="2">
        <v>45531.0</v>
      </c>
      <c r="B351" s="1" t="s">
        <v>57</v>
      </c>
      <c r="C351" s="1" t="s">
        <v>29</v>
      </c>
      <c r="D351" s="1">
        <v>828.84</v>
      </c>
      <c r="E351" s="1">
        <v>912.94</v>
      </c>
      <c r="F351" s="1" t="s">
        <v>46</v>
      </c>
      <c r="G351" s="1">
        <v>428.76</v>
      </c>
      <c r="H351" s="1">
        <v>363.9</v>
      </c>
      <c r="I351" s="1" t="s">
        <v>22</v>
      </c>
      <c r="J351" s="1">
        <v>296.79</v>
      </c>
      <c r="K351" s="1">
        <v>259.81</v>
      </c>
      <c r="L351" s="1">
        <v>2881.05</v>
      </c>
      <c r="M351" s="1">
        <v>1034.68</v>
      </c>
      <c r="N351" s="1">
        <v>2379.08</v>
      </c>
      <c r="O351" s="3">
        <f t="shared" ref="O351:P351" si="355">sum(D351,G351,J351)</f>
        <v>1554.39</v>
      </c>
      <c r="P351" s="1">
        <f t="shared" si="355"/>
        <v>1536.65</v>
      </c>
      <c r="Q351" s="1"/>
      <c r="R351" s="1"/>
    </row>
    <row r="352">
      <c r="A352" s="2">
        <v>45531.0</v>
      </c>
      <c r="B352" s="1" t="s">
        <v>57</v>
      </c>
      <c r="C352" s="1" t="s">
        <v>20</v>
      </c>
      <c r="D352" s="1">
        <v>717.51</v>
      </c>
      <c r="E352" s="1">
        <v>770.81</v>
      </c>
      <c r="F352" s="1" t="s">
        <v>21</v>
      </c>
      <c r="G352" s="1">
        <v>337.03</v>
      </c>
      <c r="H352" s="1">
        <v>376.22</v>
      </c>
      <c r="I352" s="1" t="s">
        <v>28</v>
      </c>
      <c r="J352" s="1">
        <v>35.42</v>
      </c>
      <c r="K352" s="1">
        <v>31.69</v>
      </c>
      <c r="L352" s="1">
        <v>3244.15</v>
      </c>
      <c r="M352" s="1">
        <v>373.43</v>
      </c>
      <c r="N352" s="1">
        <v>2438.86</v>
      </c>
      <c r="O352" s="3">
        <f t="shared" ref="O352:P352" si="356">sum(D352,G352,J352)</f>
        <v>1089.96</v>
      </c>
      <c r="P352" s="1">
        <f t="shared" si="356"/>
        <v>1178.72</v>
      </c>
      <c r="Q352" s="1"/>
      <c r="R352" s="1"/>
    </row>
    <row r="353">
      <c r="A353" s="2">
        <v>45531.0</v>
      </c>
      <c r="B353" s="1" t="s">
        <v>57</v>
      </c>
      <c r="C353" s="1" t="s">
        <v>37</v>
      </c>
      <c r="D353" s="1">
        <v>621.57</v>
      </c>
      <c r="E353" s="1">
        <v>737.88</v>
      </c>
      <c r="F353" s="1" t="s">
        <v>33</v>
      </c>
      <c r="G353" s="1">
        <v>310.5</v>
      </c>
      <c r="H353" s="1">
        <v>352.2</v>
      </c>
      <c r="I353" s="1" t="s">
        <v>19</v>
      </c>
      <c r="J353" s="1">
        <v>395.15</v>
      </c>
      <c r="K353" s="1">
        <v>454.28</v>
      </c>
      <c r="L353" s="1">
        <v>3142.31</v>
      </c>
      <c r="M353" s="1">
        <v>1728.36</v>
      </c>
      <c r="N353" s="1">
        <v>3326.31</v>
      </c>
      <c r="O353" s="3">
        <f t="shared" ref="O353:P353" si="357">sum(D353,G353,J353)</f>
        <v>1327.22</v>
      </c>
      <c r="P353" s="1">
        <f t="shared" si="357"/>
        <v>1544.36</v>
      </c>
      <c r="Q353" s="1"/>
      <c r="R353" s="1"/>
    </row>
    <row r="354">
      <c r="A354" s="2">
        <v>45532.0</v>
      </c>
      <c r="B354" s="1" t="s">
        <v>57</v>
      </c>
      <c r="C354" s="1" t="s">
        <v>29</v>
      </c>
      <c r="D354" s="1">
        <v>439.33</v>
      </c>
      <c r="E354" s="1">
        <v>409.34</v>
      </c>
      <c r="F354" s="1" t="s">
        <v>18</v>
      </c>
      <c r="G354" s="1">
        <v>264.97</v>
      </c>
      <c r="H354" s="1">
        <v>316.76</v>
      </c>
      <c r="I354" s="1" t="s">
        <v>25</v>
      </c>
      <c r="J354" s="1">
        <v>405.29</v>
      </c>
      <c r="K354" s="1">
        <v>409.98</v>
      </c>
      <c r="L354" s="1">
        <v>4009.48</v>
      </c>
      <c r="M354" s="1">
        <v>1194.48</v>
      </c>
      <c r="N354" s="1">
        <v>4067.88</v>
      </c>
      <c r="O354" s="3">
        <f t="shared" ref="O354:P354" si="358">sum(D354,G354,J354)</f>
        <v>1109.59</v>
      </c>
      <c r="P354" s="1">
        <f t="shared" si="358"/>
        <v>1136.08</v>
      </c>
      <c r="Q354" s="1"/>
      <c r="R354" s="1"/>
    </row>
    <row r="355">
      <c r="A355" s="2">
        <v>45532.0</v>
      </c>
      <c r="B355" s="1" t="s">
        <v>57</v>
      </c>
      <c r="C355" s="1" t="s">
        <v>26</v>
      </c>
      <c r="D355" s="1">
        <v>220.95</v>
      </c>
      <c r="E355" s="1">
        <v>223.84</v>
      </c>
      <c r="F355" s="1" t="s">
        <v>40</v>
      </c>
      <c r="G355" s="1">
        <v>298.7</v>
      </c>
      <c r="H355" s="1">
        <v>314.08</v>
      </c>
      <c r="I355" s="1" t="s">
        <v>22</v>
      </c>
      <c r="J355" s="1">
        <v>84.08</v>
      </c>
      <c r="K355" s="1">
        <v>72.14</v>
      </c>
      <c r="L355" s="1">
        <v>4068.1</v>
      </c>
      <c r="M355" s="1">
        <v>782.19</v>
      </c>
      <c r="N355" s="1">
        <v>4240.23</v>
      </c>
      <c r="O355" s="3">
        <f t="shared" ref="O355:P355" si="359">sum(D355,G355,J355)</f>
        <v>603.73</v>
      </c>
      <c r="P355" s="1">
        <f t="shared" si="359"/>
        <v>610.06</v>
      </c>
      <c r="Q355" s="1"/>
      <c r="R355" s="1"/>
    </row>
    <row r="356">
      <c r="A356" s="2">
        <v>45532.0</v>
      </c>
      <c r="B356" s="1" t="s">
        <v>57</v>
      </c>
      <c r="C356" s="1" t="s">
        <v>29</v>
      </c>
      <c r="D356" s="1">
        <v>779.11</v>
      </c>
      <c r="E356" s="1">
        <v>732.11</v>
      </c>
      <c r="F356" s="1" t="s">
        <v>27</v>
      </c>
      <c r="G356" s="1">
        <v>345.7</v>
      </c>
      <c r="H356" s="1">
        <v>297.72</v>
      </c>
      <c r="I356" s="1" t="s">
        <v>47</v>
      </c>
      <c r="J356" s="1">
        <v>54.72</v>
      </c>
      <c r="K356" s="1">
        <v>60.9</v>
      </c>
      <c r="L356" s="1">
        <v>3627.72</v>
      </c>
      <c r="M356" s="1">
        <v>1145.36</v>
      </c>
      <c r="N356" s="1">
        <v>3682.35</v>
      </c>
      <c r="O356" s="3">
        <f t="shared" ref="O356:P356" si="360">sum(D356,G356,J356)</f>
        <v>1179.53</v>
      </c>
      <c r="P356" s="1">
        <f t="shared" si="360"/>
        <v>1090.73</v>
      </c>
      <c r="Q356" s="1"/>
      <c r="R356" s="1"/>
    </row>
    <row r="357">
      <c r="A357" s="2">
        <v>45532.0</v>
      </c>
      <c r="B357" s="1" t="s">
        <v>57</v>
      </c>
      <c r="C357" s="1" t="s">
        <v>45</v>
      </c>
      <c r="D357" s="1">
        <v>518.14</v>
      </c>
      <c r="E357" s="1">
        <v>503.37</v>
      </c>
      <c r="F357" s="1" t="s">
        <v>30</v>
      </c>
      <c r="G357" s="1">
        <v>472.67</v>
      </c>
      <c r="H357" s="1">
        <v>460.96</v>
      </c>
      <c r="I357" s="1" t="s">
        <v>36</v>
      </c>
      <c r="J357" s="1">
        <v>10.58</v>
      </c>
      <c r="K357" s="1">
        <v>12.29</v>
      </c>
      <c r="L357" s="1">
        <v>4281.52</v>
      </c>
      <c r="M357" s="1">
        <v>1166.26</v>
      </c>
      <c r="N357" s="1">
        <v>4471.16</v>
      </c>
      <c r="O357" s="3">
        <f t="shared" ref="O357:P357" si="361">sum(D357,G357,J357)</f>
        <v>1001.39</v>
      </c>
      <c r="P357" s="1">
        <f t="shared" si="361"/>
        <v>976.62</v>
      </c>
      <c r="Q357" s="1"/>
      <c r="R357" s="1"/>
    </row>
    <row r="358">
      <c r="A358" s="2">
        <v>45532.0</v>
      </c>
      <c r="B358" s="1" t="s">
        <v>57</v>
      </c>
      <c r="C358" s="1" t="s">
        <v>20</v>
      </c>
      <c r="D358" s="1">
        <v>889.02</v>
      </c>
      <c r="E358" s="1">
        <v>912.54</v>
      </c>
      <c r="F358" s="1" t="s">
        <v>38</v>
      </c>
      <c r="G358" s="1">
        <v>474.7</v>
      </c>
      <c r="H358" s="1">
        <v>513.4</v>
      </c>
      <c r="I358" s="1" t="s">
        <v>28</v>
      </c>
      <c r="J358" s="1">
        <v>299.88</v>
      </c>
      <c r="K358" s="1">
        <v>351.61</v>
      </c>
      <c r="L358" s="1">
        <v>2033.94</v>
      </c>
      <c r="M358" s="1">
        <v>1680.64</v>
      </c>
      <c r="N358" s="1">
        <v>1937.03</v>
      </c>
      <c r="O358" s="3">
        <f t="shared" ref="O358:P358" si="362">sum(D358,G358,J358)</f>
        <v>1663.6</v>
      </c>
      <c r="P358" s="1">
        <f t="shared" si="362"/>
        <v>1777.55</v>
      </c>
      <c r="Q358" s="1"/>
      <c r="R358" s="1"/>
    </row>
    <row r="359">
      <c r="A359" s="2">
        <v>45533.0</v>
      </c>
      <c r="B359" s="1" t="s">
        <v>57</v>
      </c>
      <c r="C359" s="1" t="s">
        <v>44</v>
      </c>
      <c r="D359" s="1">
        <v>324.12</v>
      </c>
      <c r="E359" s="1">
        <v>280.8</v>
      </c>
      <c r="F359" s="1" t="s">
        <v>38</v>
      </c>
      <c r="G359" s="1">
        <v>57.15</v>
      </c>
      <c r="H359" s="1">
        <v>64.22</v>
      </c>
      <c r="I359" s="1" t="s">
        <v>34</v>
      </c>
      <c r="J359" s="1">
        <v>439.7</v>
      </c>
      <c r="K359" s="1">
        <v>513.26</v>
      </c>
      <c r="L359" s="1">
        <v>3192.24</v>
      </c>
      <c r="M359" s="1">
        <v>1212.06</v>
      </c>
      <c r="N359" s="1">
        <v>3546.02</v>
      </c>
      <c r="O359" s="3">
        <f t="shared" ref="O359:P359" si="363">sum(D359,G359,J359)</f>
        <v>820.97</v>
      </c>
      <c r="P359" s="1">
        <f t="shared" si="363"/>
        <v>858.28</v>
      </c>
      <c r="Q359" s="1"/>
      <c r="R359" s="1"/>
    </row>
    <row r="360">
      <c r="A360" s="2">
        <v>45533.0</v>
      </c>
      <c r="B360" s="1" t="s">
        <v>57</v>
      </c>
      <c r="C360" s="1" t="s">
        <v>44</v>
      </c>
      <c r="D360" s="1">
        <v>689.03</v>
      </c>
      <c r="E360" s="1">
        <v>631.62</v>
      </c>
      <c r="F360" s="1" t="s">
        <v>46</v>
      </c>
      <c r="G360" s="1">
        <v>381.34</v>
      </c>
      <c r="H360" s="1">
        <v>388.45</v>
      </c>
      <c r="I360" s="1" t="s">
        <v>22</v>
      </c>
      <c r="J360" s="1">
        <v>301.61</v>
      </c>
      <c r="K360" s="1">
        <v>254.76</v>
      </c>
      <c r="L360" s="1">
        <v>2080.16</v>
      </c>
      <c r="M360" s="1">
        <v>1671.78</v>
      </c>
      <c r="N360" s="1">
        <v>2477.11</v>
      </c>
      <c r="O360" s="3">
        <f t="shared" ref="O360:P360" si="364">sum(D360,G360,J360)</f>
        <v>1371.98</v>
      </c>
      <c r="P360" s="1">
        <f t="shared" si="364"/>
        <v>1274.83</v>
      </c>
      <c r="Q360" s="1"/>
      <c r="R360" s="1"/>
    </row>
    <row r="361">
      <c r="A361" s="2">
        <v>45534.0</v>
      </c>
      <c r="B361" s="1" t="s">
        <v>57</v>
      </c>
      <c r="C361" s="1" t="s">
        <v>41</v>
      </c>
      <c r="D361" s="1">
        <v>638.35</v>
      </c>
      <c r="E361" s="1">
        <v>663.9</v>
      </c>
      <c r="F361" s="1" t="s">
        <v>33</v>
      </c>
      <c r="G361" s="1">
        <v>36.17</v>
      </c>
      <c r="H361" s="1">
        <v>40.45</v>
      </c>
      <c r="I361" s="1" t="s">
        <v>22</v>
      </c>
      <c r="J361" s="1">
        <v>255.93</v>
      </c>
      <c r="K361" s="1">
        <v>299.77</v>
      </c>
      <c r="L361" s="1">
        <v>4647.24</v>
      </c>
      <c r="M361" s="1">
        <v>954.01</v>
      </c>
      <c r="N361" s="1">
        <v>4597.13</v>
      </c>
      <c r="O361" s="3">
        <f t="shared" ref="O361:P361" si="365">sum(D361,G361,J361)</f>
        <v>930.45</v>
      </c>
      <c r="P361" s="1">
        <f t="shared" si="365"/>
        <v>1004.12</v>
      </c>
      <c r="Q361" s="1"/>
      <c r="R361" s="1"/>
    </row>
    <row r="362">
      <c r="A362" s="2">
        <v>45534.0</v>
      </c>
      <c r="B362" s="1" t="s">
        <v>57</v>
      </c>
      <c r="C362" s="1" t="s">
        <v>43</v>
      </c>
      <c r="D362" s="1">
        <v>860.66</v>
      </c>
      <c r="E362" s="1">
        <v>894.73</v>
      </c>
      <c r="F362" s="1" t="s">
        <v>18</v>
      </c>
      <c r="G362" s="1">
        <v>440.63</v>
      </c>
      <c r="H362" s="1">
        <v>407.91</v>
      </c>
      <c r="I362" s="1" t="s">
        <v>22</v>
      </c>
      <c r="J362" s="1">
        <v>62.01</v>
      </c>
      <c r="K362" s="1">
        <v>61.17</v>
      </c>
      <c r="L362" s="1">
        <v>4071.76</v>
      </c>
      <c r="M362" s="1">
        <v>1643.93</v>
      </c>
      <c r="N362" s="1">
        <v>4351.88</v>
      </c>
      <c r="O362" s="3">
        <f t="shared" ref="O362:P362" si="366">sum(D362,G362,J362)</f>
        <v>1363.3</v>
      </c>
      <c r="P362" s="1">
        <f t="shared" si="366"/>
        <v>1363.81</v>
      </c>
      <c r="Q362" s="1"/>
      <c r="R362" s="1"/>
    </row>
    <row r="363">
      <c r="A363" s="2">
        <v>45534.0</v>
      </c>
      <c r="B363" s="1" t="s">
        <v>57</v>
      </c>
      <c r="C363" s="1" t="s">
        <v>26</v>
      </c>
      <c r="D363" s="1">
        <v>107.38</v>
      </c>
      <c r="E363" s="1">
        <v>127.44</v>
      </c>
      <c r="F363" s="1" t="s">
        <v>27</v>
      </c>
      <c r="G363" s="1">
        <v>414.57</v>
      </c>
      <c r="H363" s="1">
        <v>441.58</v>
      </c>
      <c r="I363" s="1" t="s">
        <v>36</v>
      </c>
      <c r="J363" s="1">
        <v>23.11</v>
      </c>
      <c r="K363" s="1">
        <v>23.59</v>
      </c>
      <c r="L363" s="1">
        <v>2569.01</v>
      </c>
      <c r="M363" s="1">
        <v>409.9</v>
      </c>
      <c r="N363" s="1">
        <v>2386.3</v>
      </c>
      <c r="O363" s="3">
        <f t="shared" ref="O363:P363" si="367">sum(D363,G363,J363)</f>
        <v>545.06</v>
      </c>
      <c r="P363" s="1">
        <f t="shared" si="367"/>
        <v>592.61</v>
      </c>
      <c r="Q363" s="1"/>
      <c r="R363" s="1"/>
    </row>
    <row r="364">
      <c r="A364" s="2">
        <v>45534.0</v>
      </c>
      <c r="B364" s="1" t="s">
        <v>57</v>
      </c>
      <c r="C364" s="1" t="s">
        <v>39</v>
      </c>
      <c r="D364" s="1">
        <v>748.61</v>
      </c>
      <c r="E364" s="1">
        <v>677.2</v>
      </c>
      <c r="F364" s="1" t="s">
        <v>24</v>
      </c>
      <c r="G364" s="1">
        <v>193.57</v>
      </c>
      <c r="H364" s="1">
        <v>223.26</v>
      </c>
      <c r="I364" s="1" t="s">
        <v>28</v>
      </c>
      <c r="J364" s="1">
        <v>52.56</v>
      </c>
      <c r="K364" s="1">
        <v>53.32</v>
      </c>
      <c r="L364" s="1">
        <v>2618.52</v>
      </c>
      <c r="M364" s="1">
        <v>965.84</v>
      </c>
      <c r="N364" s="1">
        <v>2630.58</v>
      </c>
      <c r="O364" s="3">
        <f t="shared" ref="O364:P364" si="368">sum(D364,G364,J364)</f>
        <v>994.74</v>
      </c>
      <c r="P364" s="1">
        <f t="shared" si="368"/>
        <v>953.78</v>
      </c>
      <c r="Q364" s="1"/>
      <c r="R364" s="1"/>
    </row>
    <row r="365">
      <c r="A365" s="2">
        <v>45536.0</v>
      </c>
      <c r="B365" s="1" t="s">
        <v>59</v>
      </c>
      <c r="C365" s="1" t="s">
        <v>45</v>
      </c>
      <c r="D365" s="1">
        <v>620.95</v>
      </c>
      <c r="E365" s="1">
        <v>615.44</v>
      </c>
      <c r="F365" s="1" t="s">
        <v>21</v>
      </c>
      <c r="G365" s="1">
        <v>333.46</v>
      </c>
      <c r="H365" s="1">
        <v>366.95</v>
      </c>
      <c r="I365" s="1" t="s">
        <v>31</v>
      </c>
      <c r="J365" s="1">
        <v>318.2</v>
      </c>
      <c r="K365" s="1">
        <v>284.26</v>
      </c>
      <c r="L365" s="1">
        <v>4812.03</v>
      </c>
      <c r="M365" s="1">
        <v>1695.07</v>
      </c>
      <c r="N365" s="1">
        <v>5240.45</v>
      </c>
      <c r="O365" s="3">
        <f t="shared" ref="O365:P365" si="369">sum(D365,G365,J365)</f>
        <v>1272.61</v>
      </c>
      <c r="P365" s="1">
        <f t="shared" si="369"/>
        <v>1266.65</v>
      </c>
      <c r="Q365" s="1"/>
      <c r="R365" s="1"/>
    </row>
    <row r="366">
      <c r="A366" s="2">
        <v>45537.0</v>
      </c>
      <c r="B366" s="1" t="s">
        <v>59</v>
      </c>
      <c r="C366" s="1" t="s">
        <v>26</v>
      </c>
      <c r="D366" s="1">
        <v>777.01</v>
      </c>
      <c r="E366" s="1">
        <v>737.53</v>
      </c>
      <c r="F366" s="1" t="s">
        <v>40</v>
      </c>
      <c r="G366" s="1">
        <v>315.14</v>
      </c>
      <c r="H366" s="1">
        <v>320.67</v>
      </c>
      <c r="I366" s="1" t="s">
        <v>31</v>
      </c>
      <c r="J366" s="1">
        <v>177.47</v>
      </c>
      <c r="K366" s="1">
        <v>192.51</v>
      </c>
      <c r="L366" s="1">
        <v>3621.54</v>
      </c>
      <c r="M366" s="1">
        <v>1553.86</v>
      </c>
      <c r="N366" s="1">
        <v>3924.69</v>
      </c>
      <c r="O366" s="3">
        <f t="shared" ref="O366:P366" si="370">sum(D366,G366,J366)</f>
        <v>1269.62</v>
      </c>
      <c r="P366" s="1">
        <f t="shared" si="370"/>
        <v>1250.71</v>
      </c>
      <c r="Q366" s="1"/>
      <c r="R366" s="1"/>
    </row>
    <row r="367">
      <c r="A367" s="2">
        <v>45537.0</v>
      </c>
      <c r="B367" s="1" t="s">
        <v>59</v>
      </c>
      <c r="C367" s="1" t="s">
        <v>44</v>
      </c>
      <c r="D367" s="1">
        <v>769.18</v>
      </c>
      <c r="E367" s="1">
        <v>662.84</v>
      </c>
      <c r="F367" s="1" t="s">
        <v>18</v>
      </c>
      <c r="G367" s="1">
        <v>379.88</v>
      </c>
      <c r="H367" s="1">
        <v>304.18</v>
      </c>
      <c r="I367" s="1" t="s">
        <v>19</v>
      </c>
      <c r="J367" s="1">
        <v>465.55</v>
      </c>
      <c r="K367" s="1">
        <v>463.43</v>
      </c>
      <c r="L367" s="1">
        <v>2276.98</v>
      </c>
      <c r="M367" s="1">
        <v>794.66</v>
      </c>
      <c r="N367" s="1">
        <v>1641.19</v>
      </c>
      <c r="O367" s="3">
        <f t="shared" ref="O367:P367" si="371">sum(D367,G367,J367)</f>
        <v>1614.61</v>
      </c>
      <c r="P367" s="1">
        <f t="shared" si="371"/>
        <v>1430.45</v>
      </c>
      <c r="Q367" s="1"/>
      <c r="R367" s="1"/>
    </row>
    <row r="368">
      <c r="A368" s="2">
        <v>45538.0</v>
      </c>
      <c r="B368" s="1" t="s">
        <v>59</v>
      </c>
      <c r="C368" s="1" t="s">
        <v>43</v>
      </c>
      <c r="D368" s="1">
        <v>907.78</v>
      </c>
      <c r="E368" s="1">
        <v>990.61</v>
      </c>
      <c r="F368" s="1" t="s">
        <v>40</v>
      </c>
      <c r="G368" s="1">
        <v>401.25</v>
      </c>
      <c r="H368" s="1">
        <v>333.14</v>
      </c>
      <c r="I368" s="1" t="s">
        <v>47</v>
      </c>
      <c r="J368" s="1">
        <v>107.57</v>
      </c>
      <c r="K368" s="1">
        <v>117.59</v>
      </c>
      <c r="L368" s="1">
        <v>2022.54</v>
      </c>
      <c r="M368" s="1">
        <v>1952.99</v>
      </c>
      <c r="N368" s="1">
        <v>2534.19</v>
      </c>
      <c r="O368" s="3">
        <f t="shared" ref="O368:P368" si="372">sum(D368,G368,J368)</f>
        <v>1416.6</v>
      </c>
      <c r="P368" s="1">
        <f t="shared" si="372"/>
        <v>1441.34</v>
      </c>
      <c r="Q368" s="1"/>
      <c r="R368" s="1"/>
    </row>
    <row r="369">
      <c r="A369" s="2">
        <v>45538.0</v>
      </c>
      <c r="B369" s="1" t="s">
        <v>59</v>
      </c>
      <c r="C369" s="1" t="s">
        <v>29</v>
      </c>
      <c r="D369" s="1">
        <v>892.74</v>
      </c>
      <c r="E369" s="1">
        <v>1054.57</v>
      </c>
      <c r="F369" s="1" t="s">
        <v>38</v>
      </c>
      <c r="G369" s="1">
        <v>332.29</v>
      </c>
      <c r="H369" s="1">
        <v>268.07</v>
      </c>
      <c r="I369" s="1" t="s">
        <v>47</v>
      </c>
      <c r="J369" s="1">
        <v>69.56</v>
      </c>
      <c r="K369" s="1">
        <v>76.64</v>
      </c>
      <c r="L369" s="1">
        <v>4946.98</v>
      </c>
      <c r="M369" s="1">
        <v>1924.16</v>
      </c>
      <c r="N369" s="1">
        <v>5471.86</v>
      </c>
      <c r="O369" s="3">
        <f t="shared" ref="O369:P369" si="373">sum(D369,G369,J369)</f>
        <v>1294.59</v>
      </c>
      <c r="P369" s="1">
        <f t="shared" si="373"/>
        <v>1399.28</v>
      </c>
      <c r="Q369" s="1"/>
      <c r="R369" s="1"/>
    </row>
    <row r="370">
      <c r="A370" s="2">
        <v>45538.0</v>
      </c>
      <c r="B370" s="1" t="s">
        <v>59</v>
      </c>
      <c r="C370" s="1" t="s">
        <v>17</v>
      </c>
      <c r="D370" s="1">
        <v>279.01</v>
      </c>
      <c r="E370" s="1">
        <v>322.0</v>
      </c>
      <c r="F370" s="1" t="s">
        <v>18</v>
      </c>
      <c r="G370" s="1">
        <v>25.99</v>
      </c>
      <c r="H370" s="1">
        <v>24.19</v>
      </c>
      <c r="I370" s="1" t="s">
        <v>28</v>
      </c>
      <c r="J370" s="1">
        <v>372.08</v>
      </c>
      <c r="K370" s="1">
        <v>402.2</v>
      </c>
      <c r="L370" s="1">
        <v>4991.27</v>
      </c>
      <c r="M370" s="1">
        <v>1307.86</v>
      </c>
      <c r="N370" s="1">
        <v>5550.74</v>
      </c>
      <c r="O370" s="3">
        <f t="shared" ref="O370:P370" si="374">sum(D370,G370,J370)</f>
        <v>677.08</v>
      </c>
      <c r="P370" s="1">
        <f t="shared" si="374"/>
        <v>748.39</v>
      </c>
      <c r="Q370" s="1"/>
      <c r="R370" s="1"/>
    </row>
    <row r="371">
      <c r="A371" s="2">
        <v>45539.0</v>
      </c>
      <c r="B371" s="1" t="s">
        <v>59</v>
      </c>
      <c r="C371" s="1" t="s">
        <v>26</v>
      </c>
      <c r="D371" s="1">
        <v>588.48</v>
      </c>
      <c r="E371" s="1">
        <v>647.92</v>
      </c>
      <c r="F371" s="1" t="s">
        <v>46</v>
      </c>
      <c r="G371" s="1">
        <v>478.0</v>
      </c>
      <c r="H371" s="1">
        <v>444.01</v>
      </c>
      <c r="I371" s="1" t="s">
        <v>25</v>
      </c>
      <c r="J371" s="1">
        <v>390.99</v>
      </c>
      <c r="K371" s="1">
        <v>335.01</v>
      </c>
      <c r="L371" s="1">
        <v>4365.03</v>
      </c>
      <c r="M371" s="1">
        <v>868.97</v>
      </c>
      <c r="N371" s="1">
        <v>3807.06</v>
      </c>
      <c r="O371" s="3">
        <f t="shared" ref="O371:P371" si="375">sum(D371,G371,J371)</f>
        <v>1457.47</v>
      </c>
      <c r="P371" s="1">
        <f t="shared" si="375"/>
        <v>1426.94</v>
      </c>
      <c r="Q371" s="1"/>
      <c r="R371" s="1"/>
    </row>
    <row r="372">
      <c r="A372" s="2">
        <v>45539.0</v>
      </c>
      <c r="B372" s="1" t="s">
        <v>59</v>
      </c>
      <c r="C372" s="1" t="s">
        <v>20</v>
      </c>
      <c r="D372" s="1">
        <v>873.03</v>
      </c>
      <c r="E372" s="1">
        <v>801.02</v>
      </c>
      <c r="F372" s="1" t="s">
        <v>18</v>
      </c>
      <c r="G372" s="1">
        <v>8.22</v>
      </c>
      <c r="H372" s="1">
        <v>9.8</v>
      </c>
      <c r="I372" s="1" t="s">
        <v>31</v>
      </c>
      <c r="J372" s="1">
        <v>248.39</v>
      </c>
      <c r="K372" s="1">
        <v>226.5</v>
      </c>
      <c r="L372" s="1">
        <v>3774.08</v>
      </c>
      <c r="M372" s="1">
        <v>122.67</v>
      </c>
      <c r="N372" s="1">
        <v>2859.43</v>
      </c>
      <c r="O372" s="3">
        <f t="shared" ref="O372:P372" si="376">sum(D372,G372,J372)</f>
        <v>1129.64</v>
      </c>
      <c r="P372" s="1">
        <f t="shared" si="376"/>
        <v>1037.32</v>
      </c>
      <c r="Q372" s="1"/>
      <c r="R372" s="1"/>
    </row>
    <row r="373">
      <c r="A373" s="2">
        <v>45540.0</v>
      </c>
      <c r="B373" s="1" t="s">
        <v>59</v>
      </c>
      <c r="C373" s="1" t="s">
        <v>39</v>
      </c>
      <c r="D373" s="1">
        <v>928.67</v>
      </c>
      <c r="E373" s="1">
        <v>1110.05</v>
      </c>
      <c r="F373" s="1" t="s">
        <v>46</v>
      </c>
      <c r="G373" s="1">
        <v>353.53</v>
      </c>
      <c r="H373" s="1">
        <v>371.74</v>
      </c>
      <c r="I373" s="1" t="s">
        <v>22</v>
      </c>
      <c r="J373" s="1">
        <v>165.68</v>
      </c>
      <c r="K373" s="1">
        <v>164.58</v>
      </c>
      <c r="L373" s="1">
        <v>3820.53</v>
      </c>
      <c r="M373" s="1">
        <v>840.78</v>
      </c>
      <c r="N373" s="1">
        <v>3014.94</v>
      </c>
      <c r="O373" s="3">
        <f t="shared" ref="O373:P373" si="377">sum(D373,G373,J373)</f>
        <v>1447.88</v>
      </c>
      <c r="P373" s="1">
        <f t="shared" si="377"/>
        <v>1646.37</v>
      </c>
      <c r="Q373" s="1"/>
      <c r="R373" s="1"/>
    </row>
    <row r="374">
      <c r="A374" s="2">
        <v>45541.0</v>
      </c>
      <c r="B374" s="1" t="s">
        <v>59</v>
      </c>
      <c r="C374" s="1" t="s">
        <v>17</v>
      </c>
      <c r="D374" s="1">
        <v>790.95</v>
      </c>
      <c r="E374" s="1">
        <v>634.45</v>
      </c>
      <c r="F374" s="1" t="s">
        <v>30</v>
      </c>
      <c r="G374" s="1">
        <v>105.39</v>
      </c>
      <c r="H374" s="1">
        <v>98.54</v>
      </c>
      <c r="I374" s="1" t="s">
        <v>25</v>
      </c>
      <c r="J374" s="1">
        <v>89.85</v>
      </c>
      <c r="K374" s="1">
        <v>76.36</v>
      </c>
      <c r="L374" s="1">
        <v>2156.58</v>
      </c>
      <c r="M374" s="1">
        <v>1400.48</v>
      </c>
      <c r="N374" s="1">
        <v>2747.71</v>
      </c>
      <c r="O374" s="3">
        <f t="shared" ref="O374:P374" si="378">sum(D374,G374,J374)</f>
        <v>986.19</v>
      </c>
      <c r="P374" s="1">
        <f t="shared" si="378"/>
        <v>809.35</v>
      </c>
      <c r="Q374" s="1"/>
      <c r="R374" s="1"/>
    </row>
    <row r="375">
      <c r="A375" s="2">
        <v>45541.0</v>
      </c>
      <c r="B375" s="1" t="s">
        <v>59</v>
      </c>
      <c r="C375" s="1" t="s">
        <v>20</v>
      </c>
      <c r="D375" s="1">
        <v>681.72</v>
      </c>
      <c r="E375" s="1">
        <v>797.17</v>
      </c>
      <c r="F375" s="1" t="s">
        <v>18</v>
      </c>
      <c r="G375" s="1">
        <v>266.42</v>
      </c>
      <c r="H375" s="1">
        <v>267.01</v>
      </c>
      <c r="I375" s="1" t="s">
        <v>34</v>
      </c>
      <c r="J375" s="1">
        <v>10.83</v>
      </c>
      <c r="K375" s="1">
        <v>11.44</v>
      </c>
      <c r="L375" s="1">
        <v>4419.26</v>
      </c>
      <c r="M375" s="1">
        <v>991.56</v>
      </c>
      <c r="N375" s="1">
        <v>4335.2</v>
      </c>
      <c r="O375" s="3">
        <f t="shared" ref="O375:P375" si="379">sum(D375,G375,J375)</f>
        <v>958.97</v>
      </c>
      <c r="P375" s="1">
        <f t="shared" si="379"/>
        <v>1075.62</v>
      </c>
      <c r="Q375" s="1"/>
      <c r="R375" s="1"/>
    </row>
    <row r="376">
      <c r="A376" s="2">
        <v>45541.0</v>
      </c>
      <c r="B376" s="1" t="s">
        <v>59</v>
      </c>
      <c r="C376" s="1" t="s">
        <v>41</v>
      </c>
      <c r="D376" s="1">
        <v>943.16</v>
      </c>
      <c r="E376" s="1">
        <v>988.61</v>
      </c>
      <c r="F376" s="1" t="s">
        <v>18</v>
      </c>
      <c r="G376" s="1">
        <v>299.14</v>
      </c>
      <c r="H376" s="1">
        <v>254.73</v>
      </c>
      <c r="I376" s="1" t="s">
        <v>25</v>
      </c>
      <c r="J376" s="1">
        <v>305.38</v>
      </c>
      <c r="K376" s="1">
        <v>269.89</v>
      </c>
      <c r="L376" s="1">
        <v>3886.19</v>
      </c>
      <c r="M376" s="1">
        <v>1993.94</v>
      </c>
      <c r="N376" s="1">
        <v>4366.9</v>
      </c>
      <c r="O376" s="3">
        <f t="shared" ref="O376:P376" si="380">sum(D376,G376,J376)</f>
        <v>1547.68</v>
      </c>
      <c r="P376" s="1">
        <f t="shared" si="380"/>
        <v>1513.23</v>
      </c>
      <c r="Q376" s="1"/>
      <c r="R376" s="1"/>
    </row>
    <row r="377">
      <c r="A377" s="2">
        <v>45542.0</v>
      </c>
      <c r="B377" s="1" t="s">
        <v>59</v>
      </c>
      <c r="C377" s="1" t="s">
        <v>37</v>
      </c>
      <c r="D377" s="1">
        <v>39.1</v>
      </c>
      <c r="E377" s="1">
        <v>35.91</v>
      </c>
      <c r="F377" s="1" t="s">
        <v>24</v>
      </c>
      <c r="G377" s="1">
        <v>169.53</v>
      </c>
      <c r="H377" s="1">
        <v>182.1</v>
      </c>
      <c r="I377" s="1" t="s">
        <v>36</v>
      </c>
      <c r="J377" s="1">
        <v>91.84</v>
      </c>
      <c r="K377" s="1">
        <v>85.3</v>
      </c>
      <c r="L377" s="1">
        <v>2827.6</v>
      </c>
      <c r="M377" s="1">
        <v>1405.93</v>
      </c>
      <c r="N377" s="1">
        <v>3930.22</v>
      </c>
      <c r="O377" s="3">
        <f t="shared" ref="O377:P377" si="381">sum(D377,G377,J377)</f>
        <v>300.47</v>
      </c>
      <c r="P377" s="1">
        <f t="shared" si="381"/>
        <v>303.31</v>
      </c>
      <c r="Q377" s="1"/>
      <c r="R377" s="1"/>
    </row>
    <row r="378">
      <c r="A378" s="2">
        <v>45542.0</v>
      </c>
      <c r="B378" s="1" t="s">
        <v>59</v>
      </c>
      <c r="C378" s="1" t="s">
        <v>45</v>
      </c>
      <c r="D378" s="1">
        <v>316.79</v>
      </c>
      <c r="E378" s="1">
        <v>279.78</v>
      </c>
      <c r="F378" s="1" t="s">
        <v>30</v>
      </c>
      <c r="G378" s="1">
        <v>431.23</v>
      </c>
      <c r="H378" s="1">
        <v>447.41</v>
      </c>
      <c r="I378" s="1" t="s">
        <v>47</v>
      </c>
      <c r="J378" s="1">
        <v>403.25</v>
      </c>
      <c r="K378" s="1">
        <v>397.08</v>
      </c>
      <c r="L378" s="1">
        <v>2692.36</v>
      </c>
      <c r="M378" s="1">
        <v>1386.07</v>
      </c>
      <c r="N378" s="1">
        <v>2954.16</v>
      </c>
      <c r="O378" s="3">
        <f t="shared" ref="O378:P378" si="382">sum(D378,G378,J378)</f>
        <v>1151.27</v>
      </c>
      <c r="P378" s="1">
        <f t="shared" si="382"/>
        <v>1124.27</v>
      </c>
      <c r="Q378" s="1"/>
      <c r="R378" s="1"/>
    </row>
    <row r="379">
      <c r="A379" s="2">
        <v>45542.0</v>
      </c>
      <c r="B379" s="1" t="s">
        <v>59</v>
      </c>
      <c r="C379" s="1" t="s">
        <v>20</v>
      </c>
      <c r="D379" s="1">
        <v>76.57</v>
      </c>
      <c r="E379" s="1">
        <v>86.67</v>
      </c>
      <c r="F379" s="1" t="s">
        <v>21</v>
      </c>
      <c r="G379" s="1">
        <v>313.2</v>
      </c>
      <c r="H379" s="1">
        <v>255.1</v>
      </c>
      <c r="I379" s="1" t="s">
        <v>19</v>
      </c>
      <c r="J379" s="1">
        <v>134.9</v>
      </c>
      <c r="K379" s="1">
        <v>148.01</v>
      </c>
      <c r="L379" s="1">
        <v>4391.7</v>
      </c>
      <c r="M379" s="1">
        <v>1365.11</v>
      </c>
      <c r="N379" s="1">
        <v>5267.03</v>
      </c>
      <c r="O379" s="3">
        <f t="shared" ref="O379:P379" si="383">sum(D379,G379,J379)</f>
        <v>524.67</v>
      </c>
      <c r="P379" s="1">
        <f t="shared" si="383"/>
        <v>489.78</v>
      </c>
      <c r="Q379" s="1"/>
      <c r="R379" s="1"/>
    </row>
    <row r="380">
      <c r="A380" s="2">
        <v>45542.0</v>
      </c>
      <c r="B380" s="1" t="s">
        <v>59</v>
      </c>
      <c r="C380" s="1" t="s">
        <v>44</v>
      </c>
      <c r="D380" s="1">
        <v>702.72</v>
      </c>
      <c r="E380" s="1">
        <v>664.82</v>
      </c>
      <c r="F380" s="1" t="s">
        <v>24</v>
      </c>
      <c r="G380" s="1">
        <v>161.54</v>
      </c>
      <c r="H380" s="1">
        <v>133.86</v>
      </c>
      <c r="I380" s="1" t="s">
        <v>34</v>
      </c>
      <c r="J380" s="1">
        <v>133.93</v>
      </c>
      <c r="K380" s="1">
        <v>125.84</v>
      </c>
      <c r="L380" s="1">
        <v>3312.21</v>
      </c>
      <c r="M380" s="1">
        <v>1130.75</v>
      </c>
      <c r="N380" s="1">
        <v>3518.44</v>
      </c>
      <c r="O380" s="3">
        <f t="shared" ref="O380:P380" si="384">sum(D380,G380,J380)</f>
        <v>998.19</v>
      </c>
      <c r="P380" s="1">
        <f t="shared" si="384"/>
        <v>924.52</v>
      </c>
      <c r="Q380" s="1"/>
      <c r="R380" s="1"/>
    </row>
    <row r="381">
      <c r="A381" s="2">
        <v>45543.0</v>
      </c>
      <c r="B381" s="1" t="s">
        <v>59</v>
      </c>
      <c r="C381" s="1" t="s">
        <v>17</v>
      </c>
      <c r="D381" s="1">
        <v>523.86</v>
      </c>
      <c r="E381" s="1">
        <v>602.38</v>
      </c>
      <c r="F381" s="1" t="s">
        <v>18</v>
      </c>
      <c r="G381" s="1">
        <v>447.15</v>
      </c>
      <c r="H381" s="1">
        <v>358.04</v>
      </c>
      <c r="I381" s="1" t="s">
        <v>31</v>
      </c>
      <c r="J381" s="1">
        <v>212.32</v>
      </c>
      <c r="K381" s="1">
        <v>174.82</v>
      </c>
      <c r="L381" s="1">
        <v>3690.74</v>
      </c>
      <c r="M381" s="1">
        <v>412.72</v>
      </c>
      <c r="N381" s="1">
        <v>2968.22</v>
      </c>
      <c r="O381" s="3">
        <f t="shared" ref="O381:P381" si="385">sum(D381,G381,J381)</f>
        <v>1183.33</v>
      </c>
      <c r="P381" s="1">
        <f t="shared" si="385"/>
        <v>1135.24</v>
      </c>
      <c r="Q381" s="1"/>
      <c r="R381" s="1"/>
    </row>
    <row r="382">
      <c r="A382" s="2">
        <v>45543.0</v>
      </c>
      <c r="B382" s="1" t="s">
        <v>59</v>
      </c>
      <c r="C382" s="1" t="s">
        <v>39</v>
      </c>
      <c r="D382" s="1">
        <v>210.55</v>
      </c>
      <c r="E382" s="1">
        <v>186.9</v>
      </c>
      <c r="F382" s="1" t="s">
        <v>27</v>
      </c>
      <c r="G382" s="1">
        <v>341.01</v>
      </c>
      <c r="H382" s="1">
        <v>402.71</v>
      </c>
      <c r="I382" s="1" t="s">
        <v>31</v>
      </c>
      <c r="J382" s="1">
        <v>399.08</v>
      </c>
      <c r="K382" s="1">
        <v>390.16</v>
      </c>
      <c r="L382" s="1">
        <v>3271.45</v>
      </c>
      <c r="M382" s="1">
        <v>1439.31</v>
      </c>
      <c r="N382" s="1">
        <v>3730.99</v>
      </c>
      <c r="O382" s="3">
        <f t="shared" ref="O382:P382" si="386">sum(D382,G382,J382)</f>
        <v>950.64</v>
      </c>
      <c r="P382" s="1">
        <f t="shared" si="386"/>
        <v>979.77</v>
      </c>
      <c r="Q382" s="1"/>
      <c r="R382" s="1"/>
    </row>
    <row r="383">
      <c r="A383" s="2">
        <v>45543.0</v>
      </c>
      <c r="B383" s="1" t="s">
        <v>59</v>
      </c>
      <c r="C383" s="1" t="s">
        <v>17</v>
      </c>
      <c r="D383" s="1">
        <v>321.31</v>
      </c>
      <c r="E383" s="1">
        <v>363.74</v>
      </c>
      <c r="F383" s="1" t="s">
        <v>27</v>
      </c>
      <c r="G383" s="1">
        <v>148.44</v>
      </c>
      <c r="H383" s="1">
        <v>148.8</v>
      </c>
      <c r="I383" s="1" t="s">
        <v>25</v>
      </c>
      <c r="J383" s="1">
        <v>484.92</v>
      </c>
      <c r="K383" s="1">
        <v>487.06</v>
      </c>
      <c r="L383" s="1">
        <v>2312.92</v>
      </c>
      <c r="M383" s="1">
        <v>1658.34</v>
      </c>
      <c r="N383" s="1">
        <v>2971.66</v>
      </c>
      <c r="O383" s="3">
        <f t="shared" ref="O383:P383" si="387">sum(D383,G383,J383)</f>
        <v>954.67</v>
      </c>
      <c r="P383" s="1">
        <f t="shared" si="387"/>
        <v>999.6</v>
      </c>
      <c r="Q383" s="1"/>
      <c r="R383" s="1"/>
    </row>
    <row r="384">
      <c r="A384" s="2">
        <v>45543.0</v>
      </c>
      <c r="B384" s="1" t="s">
        <v>59</v>
      </c>
      <c r="C384" s="1" t="s">
        <v>45</v>
      </c>
      <c r="D384" s="1">
        <v>447.32</v>
      </c>
      <c r="E384" s="1">
        <v>459.35</v>
      </c>
      <c r="F384" s="1" t="s">
        <v>38</v>
      </c>
      <c r="G384" s="1">
        <v>379.91</v>
      </c>
      <c r="H384" s="1">
        <v>339.44</v>
      </c>
      <c r="I384" s="1" t="s">
        <v>47</v>
      </c>
      <c r="J384" s="1">
        <v>153.01</v>
      </c>
      <c r="K384" s="1">
        <v>177.99</v>
      </c>
      <c r="L384" s="1">
        <v>4783.05</v>
      </c>
      <c r="M384" s="1">
        <v>1542.17</v>
      </c>
      <c r="N384" s="1">
        <v>5348.44</v>
      </c>
      <c r="O384" s="3">
        <f t="shared" ref="O384:P384" si="388">sum(D384,G384,J384)</f>
        <v>980.24</v>
      </c>
      <c r="P384" s="1">
        <f t="shared" si="388"/>
        <v>976.78</v>
      </c>
      <c r="Q384" s="1"/>
      <c r="R384" s="1"/>
    </row>
    <row r="385">
      <c r="A385" s="2">
        <v>45544.0</v>
      </c>
      <c r="B385" s="1" t="s">
        <v>59</v>
      </c>
      <c r="C385" s="1" t="s">
        <v>43</v>
      </c>
      <c r="D385" s="1">
        <v>355.49</v>
      </c>
      <c r="E385" s="1">
        <v>386.88</v>
      </c>
      <c r="F385" s="1" t="s">
        <v>27</v>
      </c>
      <c r="G385" s="1">
        <v>434.17</v>
      </c>
      <c r="H385" s="1">
        <v>477.28</v>
      </c>
      <c r="I385" s="1" t="s">
        <v>34</v>
      </c>
      <c r="J385" s="1">
        <v>269.38</v>
      </c>
      <c r="K385" s="1">
        <v>264.19</v>
      </c>
      <c r="L385" s="1">
        <v>2218.31</v>
      </c>
      <c r="M385" s="1">
        <v>647.59</v>
      </c>
      <c r="N385" s="1">
        <v>1737.55</v>
      </c>
      <c r="O385" s="3">
        <f t="shared" ref="O385:P385" si="389">sum(D385,G385,J385)</f>
        <v>1059.04</v>
      </c>
      <c r="P385" s="1">
        <f t="shared" si="389"/>
        <v>1128.35</v>
      </c>
      <c r="Q385" s="1"/>
      <c r="R385" s="1"/>
    </row>
    <row r="386">
      <c r="A386" s="2">
        <v>45545.0</v>
      </c>
      <c r="B386" s="1" t="s">
        <v>59</v>
      </c>
      <c r="C386" s="1" t="s">
        <v>37</v>
      </c>
      <c r="D386" s="1">
        <v>562.04</v>
      </c>
      <c r="E386" s="1">
        <v>586.17</v>
      </c>
      <c r="F386" s="1" t="s">
        <v>38</v>
      </c>
      <c r="G386" s="1">
        <v>135.73</v>
      </c>
      <c r="H386" s="1">
        <v>114.7</v>
      </c>
      <c r="I386" s="1" t="s">
        <v>28</v>
      </c>
      <c r="J386" s="1">
        <v>295.18</v>
      </c>
      <c r="K386" s="1">
        <v>249.81</v>
      </c>
      <c r="L386" s="1">
        <v>4972.81</v>
      </c>
      <c r="M386" s="1">
        <v>1601.6</v>
      </c>
      <c r="N386" s="1">
        <v>5623.73</v>
      </c>
      <c r="O386" s="3">
        <f t="shared" ref="O386:P386" si="390">sum(D386,G386,J386)</f>
        <v>992.95</v>
      </c>
      <c r="P386" s="1">
        <f t="shared" si="390"/>
        <v>950.68</v>
      </c>
      <c r="Q386" s="1"/>
      <c r="R386" s="1"/>
    </row>
    <row r="387">
      <c r="A387" s="2">
        <v>45545.0</v>
      </c>
      <c r="B387" s="1" t="s">
        <v>59</v>
      </c>
      <c r="C387" s="1" t="s">
        <v>26</v>
      </c>
      <c r="D387" s="1">
        <v>348.42</v>
      </c>
      <c r="E387" s="1">
        <v>349.02</v>
      </c>
      <c r="F387" s="1" t="s">
        <v>30</v>
      </c>
      <c r="G387" s="1">
        <v>461.27</v>
      </c>
      <c r="H387" s="1">
        <v>429.67</v>
      </c>
      <c r="I387" s="1" t="s">
        <v>47</v>
      </c>
      <c r="J387" s="1">
        <v>287.7</v>
      </c>
      <c r="K387" s="1">
        <v>295.87</v>
      </c>
      <c r="L387" s="1">
        <v>4375.87</v>
      </c>
      <c r="M387" s="1">
        <v>1264.63</v>
      </c>
      <c r="N387" s="1">
        <v>4565.94</v>
      </c>
      <c r="O387" s="3">
        <f t="shared" ref="O387:P387" si="391">sum(D387,G387,J387)</f>
        <v>1097.39</v>
      </c>
      <c r="P387" s="1">
        <f t="shared" si="391"/>
        <v>1074.56</v>
      </c>
      <c r="Q387" s="1"/>
      <c r="R387" s="1"/>
    </row>
    <row r="388">
      <c r="A388" s="2">
        <v>45545.0</v>
      </c>
      <c r="B388" s="1" t="s">
        <v>59</v>
      </c>
      <c r="C388" s="1" t="s">
        <v>41</v>
      </c>
      <c r="D388" s="1">
        <v>478.84</v>
      </c>
      <c r="E388" s="1">
        <v>506.54</v>
      </c>
      <c r="F388" s="1" t="s">
        <v>33</v>
      </c>
      <c r="G388" s="1">
        <v>434.48</v>
      </c>
      <c r="H388" s="1">
        <v>507.26</v>
      </c>
      <c r="I388" s="1" t="s">
        <v>19</v>
      </c>
      <c r="J388" s="1">
        <v>366.14</v>
      </c>
      <c r="K388" s="1">
        <v>422.01</v>
      </c>
      <c r="L388" s="1">
        <v>3907.98</v>
      </c>
      <c r="M388" s="1">
        <v>1317.14</v>
      </c>
      <c r="N388" s="1">
        <v>3789.31</v>
      </c>
      <c r="O388" s="3">
        <f t="shared" ref="O388:P388" si="392">sum(D388,G388,J388)</f>
        <v>1279.46</v>
      </c>
      <c r="P388" s="1">
        <f t="shared" si="392"/>
        <v>1435.81</v>
      </c>
      <c r="Q388" s="1"/>
      <c r="R388" s="1"/>
    </row>
    <row r="389">
      <c r="A389" s="2">
        <v>45545.0</v>
      </c>
      <c r="B389" s="1" t="s">
        <v>59</v>
      </c>
      <c r="C389" s="1" t="s">
        <v>43</v>
      </c>
      <c r="D389" s="1">
        <v>313.04</v>
      </c>
      <c r="E389" s="1">
        <v>254.68</v>
      </c>
      <c r="F389" s="1" t="s">
        <v>21</v>
      </c>
      <c r="G389" s="1">
        <v>429.03</v>
      </c>
      <c r="H389" s="1">
        <v>459.17</v>
      </c>
      <c r="I389" s="1" t="s">
        <v>36</v>
      </c>
      <c r="J389" s="1">
        <v>244.33</v>
      </c>
      <c r="K389" s="1">
        <v>196.68</v>
      </c>
      <c r="L389" s="1">
        <v>2182.14</v>
      </c>
      <c r="M389" s="1">
        <v>395.0</v>
      </c>
      <c r="N389" s="1">
        <v>1666.61</v>
      </c>
      <c r="O389" s="3">
        <f t="shared" ref="O389:P389" si="393">sum(D389,G389,J389)</f>
        <v>986.4</v>
      </c>
      <c r="P389" s="1">
        <f t="shared" si="393"/>
        <v>910.53</v>
      </c>
      <c r="Q389" s="1"/>
      <c r="R389" s="1"/>
    </row>
    <row r="390">
      <c r="A390" s="2">
        <v>45545.0</v>
      </c>
      <c r="B390" s="1" t="s">
        <v>59</v>
      </c>
      <c r="C390" s="1" t="s">
        <v>43</v>
      </c>
      <c r="D390" s="1">
        <v>72.41</v>
      </c>
      <c r="E390" s="1">
        <v>71.14</v>
      </c>
      <c r="F390" s="1" t="s">
        <v>24</v>
      </c>
      <c r="G390" s="1">
        <v>350.78</v>
      </c>
      <c r="H390" s="1">
        <v>328.43</v>
      </c>
      <c r="I390" s="1" t="s">
        <v>34</v>
      </c>
      <c r="J390" s="1">
        <v>64.13</v>
      </c>
      <c r="K390" s="1">
        <v>65.9</v>
      </c>
      <c r="L390" s="1">
        <v>3369.99</v>
      </c>
      <c r="M390" s="1">
        <v>457.98</v>
      </c>
      <c r="N390" s="1">
        <v>3362.5</v>
      </c>
      <c r="O390" s="3">
        <f t="shared" ref="O390:P390" si="394">sum(D390,G390,J390)</f>
        <v>487.32</v>
      </c>
      <c r="P390" s="1">
        <f t="shared" si="394"/>
        <v>465.47</v>
      </c>
      <c r="Q390" s="1"/>
      <c r="R390" s="1"/>
    </row>
    <row r="391">
      <c r="A391" s="2">
        <v>45545.0</v>
      </c>
      <c r="B391" s="1" t="s">
        <v>59</v>
      </c>
      <c r="C391" s="1" t="s">
        <v>23</v>
      </c>
      <c r="D391" s="1">
        <v>152.91</v>
      </c>
      <c r="E391" s="1">
        <v>166.02</v>
      </c>
      <c r="F391" s="1" t="s">
        <v>18</v>
      </c>
      <c r="G391" s="1">
        <v>408.2</v>
      </c>
      <c r="H391" s="1">
        <v>474.44</v>
      </c>
      <c r="I391" s="1" t="s">
        <v>31</v>
      </c>
      <c r="J391" s="1">
        <v>395.2</v>
      </c>
      <c r="K391" s="1">
        <v>457.18</v>
      </c>
      <c r="L391" s="1">
        <v>3750.13</v>
      </c>
      <c r="M391" s="1">
        <v>1549.09</v>
      </c>
      <c r="N391" s="1">
        <v>4201.58</v>
      </c>
      <c r="O391" s="3">
        <f t="shared" ref="O391:P391" si="395">sum(D391,G391,J391)</f>
        <v>956.31</v>
      </c>
      <c r="P391" s="1">
        <f t="shared" si="395"/>
        <v>1097.64</v>
      </c>
      <c r="Q391" s="1"/>
      <c r="R391" s="1"/>
    </row>
    <row r="392">
      <c r="A392" s="2">
        <v>45546.0</v>
      </c>
      <c r="B392" s="1" t="s">
        <v>59</v>
      </c>
      <c r="C392" s="1" t="s">
        <v>44</v>
      </c>
      <c r="D392" s="1">
        <v>85.96</v>
      </c>
      <c r="E392" s="1">
        <v>97.27</v>
      </c>
      <c r="F392" s="1" t="s">
        <v>33</v>
      </c>
      <c r="G392" s="1">
        <v>162.54</v>
      </c>
      <c r="H392" s="1">
        <v>159.18</v>
      </c>
      <c r="I392" s="1" t="s">
        <v>36</v>
      </c>
      <c r="J392" s="1">
        <v>406.0</v>
      </c>
      <c r="K392" s="1">
        <v>424.01</v>
      </c>
      <c r="L392" s="1">
        <v>2217.91</v>
      </c>
      <c r="M392" s="1">
        <v>1713.56</v>
      </c>
      <c r="N392" s="1">
        <v>3251.01</v>
      </c>
      <c r="O392" s="3">
        <f t="shared" ref="O392:P392" si="396">sum(D392,G392,J392)</f>
        <v>654.5</v>
      </c>
      <c r="P392" s="1">
        <f t="shared" si="396"/>
        <v>680.46</v>
      </c>
      <c r="Q392" s="1"/>
      <c r="R392" s="1"/>
    </row>
    <row r="393">
      <c r="A393" s="2">
        <v>45546.0</v>
      </c>
      <c r="B393" s="1" t="s">
        <v>59</v>
      </c>
      <c r="C393" s="1" t="s">
        <v>20</v>
      </c>
      <c r="D393" s="1">
        <v>96.36</v>
      </c>
      <c r="E393" s="1">
        <v>87.01</v>
      </c>
      <c r="F393" s="1" t="s">
        <v>38</v>
      </c>
      <c r="G393" s="1">
        <v>38.48</v>
      </c>
      <c r="H393" s="1">
        <v>34.47</v>
      </c>
      <c r="I393" s="1" t="s">
        <v>31</v>
      </c>
      <c r="J393" s="1">
        <v>475.18</v>
      </c>
      <c r="K393" s="1">
        <v>381.43</v>
      </c>
      <c r="L393" s="1">
        <v>4187.45</v>
      </c>
      <c r="M393" s="1">
        <v>1417.8</v>
      </c>
      <c r="N393" s="1">
        <v>5102.34</v>
      </c>
      <c r="O393" s="3">
        <f t="shared" ref="O393:P393" si="397">sum(D393,G393,J393)</f>
        <v>610.02</v>
      </c>
      <c r="P393" s="1">
        <f t="shared" si="397"/>
        <v>502.91</v>
      </c>
      <c r="Q393" s="1"/>
      <c r="R393" s="1"/>
    </row>
    <row r="394">
      <c r="A394" s="2">
        <v>45546.0</v>
      </c>
      <c r="B394" s="1" t="s">
        <v>59</v>
      </c>
      <c r="C394" s="1" t="s">
        <v>41</v>
      </c>
      <c r="D394" s="1">
        <v>29.48</v>
      </c>
      <c r="E394" s="1">
        <v>30.85</v>
      </c>
      <c r="F394" s="1" t="s">
        <v>21</v>
      </c>
      <c r="G394" s="1">
        <v>192.29</v>
      </c>
      <c r="H394" s="1">
        <v>171.76</v>
      </c>
      <c r="I394" s="1" t="s">
        <v>34</v>
      </c>
      <c r="J394" s="1">
        <v>281.6</v>
      </c>
      <c r="K394" s="1">
        <v>305.4</v>
      </c>
      <c r="L394" s="1">
        <v>4083.05</v>
      </c>
      <c r="M394" s="1">
        <v>1533.72</v>
      </c>
      <c r="N394" s="1">
        <v>5108.76</v>
      </c>
      <c r="O394" s="3">
        <f t="shared" ref="O394:P394" si="398">sum(D394,G394,J394)</f>
        <v>503.37</v>
      </c>
      <c r="P394" s="1">
        <f t="shared" si="398"/>
        <v>508.01</v>
      </c>
      <c r="Q394" s="1"/>
      <c r="R394" s="1"/>
    </row>
    <row r="395">
      <c r="A395" s="2">
        <v>45546.0</v>
      </c>
      <c r="B395" s="1" t="s">
        <v>59</v>
      </c>
      <c r="C395" s="1" t="s">
        <v>41</v>
      </c>
      <c r="D395" s="1">
        <v>392.81</v>
      </c>
      <c r="E395" s="1">
        <v>333.93</v>
      </c>
      <c r="F395" s="1" t="s">
        <v>24</v>
      </c>
      <c r="G395" s="1">
        <v>151.22</v>
      </c>
      <c r="H395" s="1">
        <v>163.51</v>
      </c>
      <c r="I395" s="1" t="s">
        <v>19</v>
      </c>
      <c r="J395" s="1">
        <v>273.57</v>
      </c>
      <c r="K395" s="1">
        <v>224.51</v>
      </c>
      <c r="L395" s="1">
        <v>4170.65</v>
      </c>
      <c r="M395" s="1">
        <v>670.78</v>
      </c>
      <c r="N395" s="1">
        <v>4119.48</v>
      </c>
      <c r="O395" s="3">
        <f t="shared" ref="O395:P395" si="399">sum(D395,G395,J395)</f>
        <v>817.6</v>
      </c>
      <c r="P395" s="1">
        <f t="shared" si="399"/>
        <v>721.95</v>
      </c>
      <c r="Q395" s="1"/>
      <c r="R395" s="1"/>
    </row>
    <row r="396">
      <c r="A396" s="2">
        <v>45547.0</v>
      </c>
      <c r="B396" s="1" t="s">
        <v>59</v>
      </c>
      <c r="C396" s="1" t="s">
        <v>26</v>
      </c>
      <c r="D396" s="1">
        <v>135.9</v>
      </c>
      <c r="E396" s="1">
        <v>134.75</v>
      </c>
      <c r="F396" s="1" t="s">
        <v>33</v>
      </c>
      <c r="G396" s="1">
        <v>460.44</v>
      </c>
      <c r="H396" s="1">
        <v>537.49</v>
      </c>
      <c r="I396" s="1" t="s">
        <v>31</v>
      </c>
      <c r="J396" s="1">
        <v>463.47</v>
      </c>
      <c r="K396" s="1">
        <v>523.12</v>
      </c>
      <c r="L396" s="1">
        <v>2152.4</v>
      </c>
      <c r="M396" s="1">
        <v>639.88</v>
      </c>
      <c r="N396" s="1">
        <v>1596.92</v>
      </c>
      <c r="O396" s="3">
        <f t="shared" ref="O396:P396" si="400">sum(D396,G396,J396)</f>
        <v>1059.81</v>
      </c>
      <c r="P396" s="1">
        <f t="shared" si="400"/>
        <v>1195.36</v>
      </c>
      <c r="Q396" s="1"/>
      <c r="R396" s="1"/>
    </row>
    <row r="397">
      <c r="A397" s="2">
        <v>45547.0</v>
      </c>
      <c r="B397" s="1" t="s">
        <v>59</v>
      </c>
      <c r="C397" s="1" t="s">
        <v>41</v>
      </c>
      <c r="D397" s="1">
        <v>498.61</v>
      </c>
      <c r="E397" s="1">
        <v>490.72</v>
      </c>
      <c r="F397" s="1" t="s">
        <v>40</v>
      </c>
      <c r="G397" s="1">
        <v>491.46</v>
      </c>
      <c r="H397" s="1">
        <v>393.6</v>
      </c>
      <c r="I397" s="1" t="s">
        <v>25</v>
      </c>
      <c r="J397" s="1">
        <v>454.53</v>
      </c>
      <c r="K397" s="1">
        <v>392.11</v>
      </c>
      <c r="L397" s="1">
        <v>4585.12</v>
      </c>
      <c r="M397" s="1">
        <v>1943.73</v>
      </c>
      <c r="N397" s="1">
        <v>5252.42</v>
      </c>
      <c r="O397" s="3">
        <f t="shared" ref="O397:P397" si="401">sum(D397,G397,J397)</f>
        <v>1444.6</v>
      </c>
      <c r="P397" s="1">
        <f t="shared" si="401"/>
        <v>1276.43</v>
      </c>
      <c r="Q397" s="1"/>
      <c r="R397" s="1"/>
    </row>
    <row r="398">
      <c r="A398" s="2">
        <v>45548.0</v>
      </c>
      <c r="B398" s="1" t="s">
        <v>59</v>
      </c>
      <c r="C398" s="1" t="s">
        <v>23</v>
      </c>
      <c r="D398" s="1">
        <v>223.41</v>
      </c>
      <c r="E398" s="1">
        <v>228.95</v>
      </c>
      <c r="F398" s="1" t="s">
        <v>27</v>
      </c>
      <c r="G398" s="1">
        <v>220.01</v>
      </c>
      <c r="H398" s="1">
        <v>221.96</v>
      </c>
      <c r="I398" s="1" t="s">
        <v>36</v>
      </c>
      <c r="J398" s="1">
        <v>415.36</v>
      </c>
      <c r="K398" s="1">
        <v>454.31</v>
      </c>
      <c r="L398" s="1">
        <v>4979.7</v>
      </c>
      <c r="M398" s="1">
        <v>241.12</v>
      </c>
      <c r="N398" s="1">
        <v>4315.6</v>
      </c>
      <c r="O398" s="3">
        <f t="shared" ref="O398:P398" si="402">sum(D398,G398,J398)</f>
        <v>858.78</v>
      </c>
      <c r="P398" s="1">
        <f t="shared" si="402"/>
        <v>905.22</v>
      </c>
      <c r="Q398" s="1"/>
      <c r="R398" s="1"/>
    </row>
    <row r="399">
      <c r="A399" s="2">
        <v>45548.0</v>
      </c>
      <c r="B399" s="1" t="s">
        <v>59</v>
      </c>
      <c r="C399" s="1" t="s">
        <v>17</v>
      </c>
      <c r="D399" s="1">
        <v>676.16</v>
      </c>
      <c r="E399" s="1">
        <v>788.62</v>
      </c>
      <c r="F399" s="1" t="s">
        <v>40</v>
      </c>
      <c r="G399" s="1">
        <v>464.71</v>
      </c>
      <c r="H399" s="1">
        <v>440.3</v>
      </c>
      <c r="I399" s="1" t="s">
        <v>25</v>
      </c>
      <c r="J399" s="1">
        <v>218.81</v>
      </c>
      <c r="K399" s="1">
        <v>260.42</v>
      </c>
      <c r="L399" s="1">
        <v>2418.53</v>
      </c>
      <c r="M399" s="1">
        <v>671.25</v>
      </c>
      <c r="N399" s="1">
        <v>1600.44</v>
      </c>
      <c r="O399" s="3">
        <f t="shared" ref="O399:P399" si="403">sum(D399,G399,J399)</f>
        <v>1359.68</v>
      </c>
      <c r="P399" s="1">
        <f t="shared" si="403"/>
        <v>1489.34</v>
      </c>
      <c r="Q399" s="1"/>
      <c r="R399" s="1"/>
    </row>
    <row r="400">
      <c r="A400" s="2">
        <v>45548.0</v>
      </c>
      <c r="B400" s="1" t="s">
        <v>59</v>
      </c>
      <c r="C400" s="1" t="s">
        <v>45</v>
      </c>
      <c r="D400" s="1">
        <v>68.39</v>
      </c>
      <c r="E400" s="1">
        <v>58.91</v>
      </c>
      <c r="F400" s="1" t="s">
        <v>30</v>
      </c>
      <c r="G400" s="1">
        <v>356.62</v>
      </c>
      <c r="H400" s="1">
        <v>387.75</v>
      </c>
      <c r="I400" s="1" t="s">
        <v>31</v>
      </c>
      <c r="J400" s="1">
        <v>436.57</v>
      </c>
      <c r="K400" s="1">
        <v>434.68</v>
      </c>
      <c r="L400" s="1">
        <v>2185.42</v>
      </c>
      <c r="M400" s="1">
        <v>1121.92</v>
      </c>
      <c r="N400" s="1">
        <v>2426.0</v>
      </c>
      <c r="O400" s="3">
        <f t="shared" ref="O400:P400" si="404">sum(D400,G400,J400)</f>
        <v>861.58</v>
      </c>
      <c r="P400" s="1">
        <f t="shared" si="404"/>
        <v>881.34</v>
      </c>
      <c r="Q400" s="1"/>
      <c r="R400" s="1"/>
    </row>
    <row r="401">
      <c r="A401" s="2">
        <v>45549.0</v>
      </c>
      <c r="B401" s="1" t="s">
        <v>59</v>
      </c>
      <c r="C401" s="1" t="s">
        <v>26</v>
      </c>
      <c r="D401" s="1">
        <v>221.14</v>
      </c>
      <c r="E401" s="1">
        <v>251.33</v>
      </c>
      <c r="F401" s="1" t="s">
        <v>38</v>
      </c>
      <c r="G401" s="1">
        <v>54.78</v>
      </c>
      <c r="H401" s="1">
        <v>62.41</v>
      </c>
      <c r="I401" s="1" t="s">
        <v>22</v>
      </c>
      <c r="J401" s="1">
        <v>218.54</v>
      </c>
      <c r="K401" s="1">
        <v>244.03</v>
      </c>
      <c r="L401" s="1">
        <v>2682.53</v>
      </c>
      <c r="M401" s="1">
        <v>936.72</v>
      </c>
      <c r="N401" s="1">
        <v>3061.48</v>
      </c>
      <c r="O401" s="3">
        <f t="shared" ref="O401:P401" si="405">sum(D401,G401,J401)</f>
        <v>494.46</v>
      </c>
      <c r="P401" s="1">
        <f t="shared" si="405"/>
        <v>557.77</v>
      </c>
      <c r="Q401" s="1"/>
      <c r="R401" s="1"/>
    </row>
    <row r="402">
      <c r="A402" s="2">
        <v>45550.0</v>
      </c>
      <c r="B402" s="1" t="s">
        <v>59</v>
      </c>
      <c r="C402" s="1" t="s">
        <v>44</v>
      </c>
      <c r="D402" s="1">
        <v>946.84</v>
      </c>
      <c r="E402" s="1">
        <v>1082.29</v>
      </c>
      <c r="F402" s="1" t="s">
        <v>46</v>
      </c>
      <c r="G402" s="1">
        <v>14.56</v>
      </c>
      <c r="H402" s="1">
        <v>14.45</v>
      </c>
      <c r="I402" s="1" t="s">
        <v>25</v>
      </c>
      <c r="J402" s="1">
        <v>370.31</v>
      </c>
      <c r="K402" s="1">
        <v>306.89</v>
      </c>
      <c r="L402" s="1">
        <v>4471.8</v>
      </c>
      <c r="M402" s="1">
        <v>1089.63</v>
      </c>
      <c r="N402" s="1">
        <v>4157.8</v>
      </c>
      <c r="O402" s="3">
        <f t="shared" ref="O402:P402" si="406">sum(D402,G402,J402)</f>
        <v>1331.71</v>
      </c>
      <c r="P402" s="1">
        <f t="shared" si="406"/>
        <v>1403.63</v>
      </c>
      <c r="Q402" s="1"/>
      <c r="R402" s="1"/>
      <c r="S402" s="1" t="s">
        <v>60</v>
      </c>
      <c r="T402" s="3">
        <f>SUM(D:D)</f>
        <v>504555.76</v>
      </c>
      <c r="U402" s="3">
        <f>sum(G:G)</f>
        <v>252714.79</v>
      </c>
      <c r="V402" s="3">
        <f>sum(J:J)</f>
        <v>254015.72</v>
      </c>
    </row>
    <row r="403">
      <c r="A403" s="2">
        <v>45550.0</v>
      </c>
      <c r="B403" s="1" t="s">
        <v>59</v>
      </c>
      <c r="C403" s="1" t="s">
        <v>23</v>
      </c>
      <c r="D403" s="1">
        <v>557.32</v>
      </c>
      <c r="E403" s="1">
        <v>588.42</v>
      </c>
      <c r="F403" s="1" t="s">
        <v>30</v>
      </c>
      <c r="G403" s="1">
        <v>101.92</v>
      </c>
      <c r="H403" s="1">
        <v>106.31</v>
      </c>
      <c r="I403" s="1" t="s">
        <v>22</v>
      </c>
      <c r="J403" s="1">
        <v>481.34</v>
      </c>
      <c r="K403" s="1">
        <v>570.56</v>
      </c>
      <c r="L403" s="1">
        <v>2001.67</v>
      </c>
      <c r="M403" s="1">
        <v>1886.16</v>
      </c>
      <c r="N403" s="1">
        <v>2622.54</v>
      </c>
      <c r="O403" s="3">
        <f t="shared" ref="O403:P403" si="407">sum(D403,G403,J403)</f>
        <v>1140.58</v>
      </c>
      <c r="P403" s="1">
        <f t="shared" si="407"/>
        <v>1265.29</v>
      </c>
      <c r="Q403" s="1"/>
      <c r="R403" s="1"/>
    </row>
    <row r="404">
      <c r="A404" s="2">
        <v>45550.0</v>
      </c>
      <c r="B404" s="1" t="s">
        <v>59</v>
      </c>
      <c r="C404" s="1" t="s">
        <v>17</v>
      </c>
      <c r="D404" s="1">
        <v>959.93</v>
      </c>
      <c r="E404" s="1">
        <v>1026.36</v>
      </c>
      <c r="F404" s="1" t="s">
        <v>21</v>
      </c>
      <c r="G404" s="1">
        <v>114.7</v>
      </c>
      <c r="H404" s="1">
        <v>95.1</v>
      </c>
      <c r="I404" s="1" t="s">
        <v>28</v>
      </c>
      <c r="J404" s="1">
        <v>120.57</v>
      </c>
      <c r="K404" s="1">
        <v>140.99</v>
      </c>
      <c r="L404" s="1">
        <v>3491.63</v>
      </c>
      <c r="M404" s="1">
        <v>420.12</v>
      </c>
      <c r="N404" s="1">
        <v>2649.3</v>
      </c>
      <c r="O404" s="3">
        <f t="shared" ref="O404:P404" si="408">sum(D404,G404,J404)</f>
        <v>1195.2</v>
      </c>
      <c r="P404" s="1">
        <f t="shared" si="408"/>
        <v>1262.45</v>
      </c>
      <c r="Q404" s="1"/>
      <c r="R404" s="1"/>
    </row>
    <row r="405">
      <c r="A405" s="2">
        <v>45550.0</v>
      </c>
      <c r="B405" s="1" t="s">
        <v>59</v>
      </c>
      <c r="C405" s="1" t="s">
        <v>44</v>
      </c>
      <c r="D405" s="1">
        <v>475.55</v>
      </c>
      <c r="E405" s="1">
        <v>516.64</v>
      </c>
      <c r="F405" s="1" t="s">
        <v>30</v>
      </c>
      <c r="G405" s="1">
        <v>383.75</v>
      </c>
      <c r="H405" s="1">
        <v>452.12</v>
      </c>
      <c r="I405" s="1" t="s">
        <v>31</v>
      </c>
      <c r="J405" s="1">
        <v>384.36</v>
      </c>
      <c r="K405" s="1">
        <v>434.01</v>
      </c>
      <c r="L405" s="1">
        <v>3251.19</v>
      </c>
      <c r="M405" s="1">
        <v>593.19</v>
      </c>
      <c r="N405" s="1">
        <v>2441.61</v>
      </c>
      <c r="O405" s="3">
        <f t="shared" ref="O405:P405" si="409">sum(D405,G405,J405)</f>
        <v>1243.66</v>
      </c>
      <c r="P405" s="1">
        <f t="shared" si="409"/>
        <v>1402.77</v>
      </c>
      <c r="Q405" s="1"/>
      <c r="R405" s="1"/>
    </row>
    <row r="406">
      <c r="A406" s="2">
        <v>45550.0</v>
      </c>
      <c r="B406" s="1" t="s">
        <v>59</v>
      </c>
      <c r="C406" s="1" t="s">
        <v>39</v>
      </c>
      <c r="D406" s="1">
        <v>93.45</v>
      </c>
      <c r="E406" s="1">
        <v>86.89</v>
      </c>
      <c r="F406" s="1" t="s">
        <v>38</v>
      </c>
      <c r="G406" s="1">
        <v>320.79</v>
      </c>
      <c r="H406" s="1">
        <v>371.32</v>
      </c>
      <c r="I406" s="1" t="s">
        <v>31</v>
      </c>
      <c r="J406" s="1">
        <v>451.42</v>
      </c>
      <c r="K406" s="1">
        <v>539.47</v>
      </c>
      <c r="L406" s="1">
        <v>4422.08</v>
      </c>
      <c r="M406" s="1">
        <v>600.69</v>
      </c>
      <c r="N406" s="1">
        <v>4025.09</v>
      </c>
      <c r="O406" s="3">
        <f t="shared" ref="O406:P406" si="410">sum(D406,G406,J406)</f>
        <v>865.66</v>
      </c>
      <c r="P406" s="1">
        <f t="shared" si="410"/>
        <v>997.68</v>
      </c>
      <c r="Q406" s="1"/>
      <c r="R406" s="1"/>
    </row>
    <row r="407">
      <c r="A407" s="2">
        <v>45551.0</v>
      </c>
      <c r="B407" s="1" t="s">
        <v>59</v>
      </c>
      <c r="C407" s="1" t="s">
        <v>23</v>
      </c>
      <c r="D407" s="1">
        <v>497.43</v>
      </c>
      <c r="E407" s="1">
        <v>467.43</v>
      </c>
      <c r="F407" s="1" t="s">
        <v>33</v>
      </c>
      <c r="G407" s="1">
        <v>282.86</v>
      </c>
      <c r="H407" s="1">
        <v>261.62</v>
      </c>
      <c r="I407" s="1" t="s">
        <v>47</v>
      </c>
      <c r="J407" s="1">
        <v>275.04</v>
      </c>
      <c r="K407" s="1">
        <v>276.46</v>
      </c>
      <c r="L407" s="1">
        <v>2613.15</v>
      </c>
      <c r="M407" s="1">
        <v>1522.01</v>
      </c>
      <c r="N407" s="1">
        <v>3129.65</v>
      </c>
      <c r="O407" s="3">
        <f t="shared" ref="O407:P407" si="411">sum(D407,G407,J407)</f>
        <v>1055.33</v>
      </c>
      <c r="P407" s="1">
        <f t="shared" si="411"/>
        <v>1005.51</v>
      </c>
      <c r="Q407" s="1"/>
      <c r="R407" s="1"/>
    </row>
    <row r="408">
      <c r="A408" s="2">
        <v>45551.0</v>
      </c>
      <c r="B408" s="1" t="s">
        <v>59</v>
      </c>
      <c r="C408" s="1" t="s">
        <v>43</v>
      </c>
      <c r="D408" s="1">
        <v>520.31</v>
      </c>
      <c r="E408" s="1">
        <v>545.72</v>
      </c>
      <c r="F408" s="1" t="s">
        <v>30</v>
      </c>
      <c r="G408" s="1">
        <v>359.44</v>
      </c>
      <c r="H408" s="1">
        <v>363.22</v>
      </c>
      <c r="I408" s="1" t="s">
        <v>19</v>
      </c>
      <c r="J408" s="1">
        <v>393.03</v>
      </c>
      <c r="K408" s="1">
        <v>323.24</v>
      </c>
      <c r="L408" s="1">
        <v>2538.11</v>
      </c>
      <c r="M408" s="1">
        <v>1357.88</v>
      </c>
      <c r="N408" s="1">
        <v>2663.81</v>
      </c>
      <c r="O408" s="3">
        <f t="shared" ref="O408:P408" si="412">sum(D408,G408,J408)</f>
        <v>1272.78</v>
      </c>
      <c r="P408" s="1">
        <f t="shared" si="412"/>
        <v>1232.18</v>
      </c>
      <c r="Q408" s="1"/>
      <c r="R408" s="1"/>
    </row>
    <row r="409">
      <c r="A409" s="2">
        <v>45551.0</v>
      </c>
      <c r="B409" s="1" t="s">
        <v>59</v>
      </c>
      <c r="C409" s="1" t="s">
        <v>41</v>
      </c>
      <c r="D409" s="1">
        <v>901.94</v>
      </c>
      <c r="E409" s="1">
        <v>1031.13</v>
      </c>
      <c r="F409" s="1" t="s">
        <v>46</v>
      </c>
      <c r="G409" s="1">
        <v>447.23</v>
      </c>
      <c r="H409" s="1">
        <v>503.71</v>
      </c>
      <c r="I409" s="1" t="s">
        <v>36</v>
      </c>
      <c r="J409" s="1">
        <v>41.95</v>
      </c>
      <c r="K409" s="1">
        <v>38.78</v>
      </c>
      <c r="L409" s="1">
        <v>3156.98</v>
      </c>
      <c r="M409" s="1">
        <v>945.35</v>
      </c>
      <c r="N409" s="1">
        <v>2528.71</v>
      </c>
      <c r="O409" s="3">
        <f t="shared" ref="O409:P409" si="413">sum(D409,G409,J409)</f>
        <v>1391.12</v>
      </c>
      <c r="P409" s="1">
        <f t="shared" si="413"/>
        <v>1573.62</v>
      </c>
      <c r="Q409" s="1"/>
      <c r="R409" s="1"/>
    </row>
    <row r="410">
      <c r="A410" s="2">
        <v>45551.0</v>
      </c>
      <c r="B410" s="1" t="s">
        <v>59</v>
      </c>
      <c r="C410" s="1" t="s">
        <v>20</v>
      </c>
      <c r="D410" s="1">
        <v>884.29</v>
      </c>
      <c r="E410" s="1">
        <v>737.26</v>
      </c>
      <c r="F410" s="1" t="s">
        <v>24</v>
      </c>
      <c r="G410" s="1">
        <v>430.47</v>
      </c>
      <c r="H410" s="1">
        <v>355.81</v>
      </c>
      <c r="I410" s="1" t="s">
        <v>47</v>
      </c>
      <c r="J410" s="1">
        <v>294.04</v>
      </c>
      <c r="K410" s="1">
        <v>252.49</v>
      </c>
      <c r="L410" s="1">
        <v>3684.43</v>
      </c>
      <c r="M410" s="1">
        <v>816.86</v>
      </c>
      <c r="N410" s="1">
        <v>3155.73</v>
      </c>
      <c r="O410" s="3">
        <f t="shared" ref="O410:P410" si="414">sum(D410,G410,J410)</f>
        <v>1608.8</v>
      </c>
      <c r="P410" s="1">
        <f t="shared" si="414"/>
        <v>1345.56</v>
      </c>
      <c r="Q410" s="1"/>
      <c r="R410" s="1"/>
    </row>
    <row r="411">
      <c r="A411" s="2">
        <v>45551.0</v>
      </c>
      <c r="B411" s="1" t="s">
        <v>59</v>
      </c>
      <c r="C411" s="1" t="s">
        <v>29</v>
      </c>
      <c r="D411" s="1">
        <v>629.39</v>
      </c>
      <c r="E411" s="1">
        <v>728.69</v>
      </c>
      <c r="F411" s="1" t="s">
        <v>30</v>
      </c>
      <c r="G411" s="1">
        <v>296.94</v>
      </c>
      <c r="H411" s="1">
        <v>337.03</v>
      </c>
      <c r="I411" s="1" t="s">
        <v>36</v>
      </c>
      <c r="J411" s="1">
        <v>356.11</v>
      </c>
      <c r="K411" s="1">
        <v>301.49</v>
      </c>
      <c r="L411" s="1">
        <v>3264.1</v>
      </c>
      <c r="M411" s="1">
        <v>1939.2</v>
      </c>
      <c r="N411" s="1">
        <v>3836.09</v>
      </c>
      <c r="O411" s="3">
        <f t="shared" ref="O411:P411" si="415">sum(D411,G411,J411)</f>
        <v>1282.44</v>
      </c>
      <c r="P411" s="1">
        <f t="shared" si="415"/>
        <v>1367.21</v>
      </c>
      <c r="Q411" s="1"/>
      <c r="R411" s="1"/>
    </row>
    <row r="412">
      <c r="A412" s="2">
        <v>45552.0</v>
      </c>
      <c r="B412" s="1" t="s">
        <v>59</v>
      </c>
      <c r="C412" s="1" t="s">
        <v>39</v>
      </c>
      <c r="D412" s="1">
        <v>710.96</v>
      </c>
      <c r="E412" s="1">
        <v>652.28</v>
      </c>
      <c r="F412" s="1" t="s">
        <v>33</v>
      </c>
      <c r="G412" s="1">
        <v>142.14</v>
      </c>
      <c r="H412" s="1">
        <v>148.81</v>
      </c>
      <c r="I412" s="1" t="s">
        <v>34</v>
      </c>
      <c r="J412" s="1">
        <v>300.2</v>
      </c>
      <c r="K412" s="1">
        <v>343.36</v>
      </c>
      <c r="L412" s="1">
        <v>2123.41</v>
      </c>
      <c r="M412" s="1">
        <v>1661.91</v>
      </c>
      <c r="N412" s="1">
        <v>2640.87</v>
      </c>
      <c r="O412" s="3">
        <f t="shared" ref="O412:P412" si="416">sum(D412,G412,J412)</f>
        <v>1153.3</v>
      </c>
      <c r="P412" s="1">
        <f t="shared" si="416"/>
        <v>1144.45</v>
      </c>
      <c r="Q412" s="1"/>
      <c r="R412" s="1"/>
    </row>
    <row r="413">
      <c r="A413" s="2">
        <v>45552.0</v>
      </c>
      <c r="B413" s="1" t="s">
        <v>59</v>
      </c>
      <c r="C413" s="1" t="s">
        <v>17</v>
      </c>
      <c r="D413" s="1">
        <v>410.11</v>
      </c>
      <c r="E413" s="1">
        <v>366.12</v>
      </c>
      <c r="F413" s="1" t="s">
        <v>38</v>
      </c>
      <c r="G413" s="1">
        <v>315.27</v>
      </c>
      <c r="H413" s="1">
        <v>290.08</v>
      </c>
      <c r="I413" s="1" t="s">
        <v>47</v>
      </c>
      <c r="J413" s="1">
        <v>22.59</v>
      </c>
      <c r="K413" s="1">
        <v>25.31</v>
      </c>
      <c r="L413" s="1">
        <v>2223.75</v>
      </c>
      <c r="M413" s="1">
        <v>1898.01</v>
      </c>
      <c r="N413" s="1">
        <v>3440.25</v>
      </c>
      <c r="O413" s="3">
        <f t="shared" ref="O413:P413" si="417">sum(D413,G413,J413)</f>
        <v>747.97</v>
      </c>
      <c r="P413" s="1">
        <f t="shared" si="417"/>
        <v>681.51</v>
      </c>
      <c r="Q413" s="1"/>
      <c r="R413" s="1"/>
    </row>
    <row r="414">
      <c r="A414" s="2">
        <v>45553.0</v>
      </c>
      <c r="B414" s="1" t="s">
        <v>59</v>
      </c>
      <c r="C414" s="1" t="s">
        <v>39</v>
      </c>
      <c r="D414" s="1">
        <v>88.44</v>
      </c>
      <c r="E414" s="1">
        <v>101.15</v>
      </c>
      <c r="F414" s="1" t="s">
        <v>21</v>
      </c>
      <c r="G414" s="1">
        <v>355.38</v>
      </c>
      <c r="H414" s="1">
        <v>288.43</v>
      </c>
      <c r="I414" s="1" t="s">
        <v>31</v>
      </c>
      <c r="J414" s="1">
        <v>491.2</v>
      </c>
      <c r="K414" s="1">
        <v>405.94</v>
      </c>
      <c r="L414" s="1">
        <v>3213.03</v>
      </c>
      <c r="M414" s="1">
        <v>1278.61</v>
      </c>
      <c r="N414" s="1">
        <v>3696.12</v>
      </c>
      <c r="O414" s="3">
        <f t="shared" ref="O414:P414" si="418">sum(D414,G414,J414)</f>
        <v>935.02</v>
      </c>
      <c r="P414" s="1">
        <f t="shared" si="418"/>
        <v>795.52</v>
      </c>
      <c r="Q414" s="1"/>
      <c r="R414" s="1"/>
    </row>
    <row r="415">
      <c r="A415" s="2">
        <v>45553.0</v>
      </c>
      <c r="B415" s="1" t="s">
        <v>59</v>
      </c>
      <c r="C415" s="1" t="s">
        <v>43</v>
      </c>
      <c r="D415" s="1">
        <v>804.79</v>
      </c>
      <c r="E415" s="1">
        <v>823.05</v>
      </c>
      <c r="F415" s="1" t="s">
        <v>40</v>
      </c>
      <c r="G415" s="1">
        <v>482.05</v>
      </c>
      <c r="H415" s="1">
        <v>502.54</v>
      </c>
      <c r="I415" s="1" t="s">
        <v>19</v>
      </c>
      <c r="J415" s="1">
        <v>459.19</v>
      </c>
      <c r="K415" s="1">
        <v>528.64</v>
      </c>
      <c r="L415" s="1">
        <v>3428.79</v>
      </c>
      <c r="M415" s="1">
        <v>124.74</v>
      </c>
      <c r="N415" s="1">
        <v>1699.3</v>
      </c>
      <c r="O415" s="3">
        <f t="shared" ref="O415:P415" si="419">sum(D415,G415,J415)</f>
        <v>1746.03</v>
      </c>
      <c r="P415" s="1">
        <f t="shared" si="419"/>
        <v>1854.23</v>
      </c>
      <c r="Q415" s="1"/>
      <c r="R415" s="1"/>
    </row>
    <row r="416">
      <c r="A416" s="2">
        <v>45553.0</v>
      </c>
      <c r="B416" s="1" t="s">
        <v>59</v>
      </c>
      <c r="C416" s="1" t="s">
        <v>17</v>
      </c>
      <c r="D416" s="1">
        <v>293.76</v>
      </c>
      <c r="E416" s="1">
        <v>330.78</v>
      </c>
      <c r="F416" s="1" t="s">
        <v>46</v>
      </c>
      <c r="G416" s="1">
        <v>390.93</v>
      </c>
      <c r="H416" s="1">
        <v>388.78</v>
      </c>
      <c r="I416" s="1" t="s">
        <v>31</v>
      </c>
      <c r="J416" s="1">
        <v>47.27</v>
      </c>
      <c r="K416" s="1">
        <v>40.28</v>
      </c>
      <c r="L416" s="1">
        <v>2839.93</v>
      </c>
      <c r="M416" s="1">
        <v>1802.68</v>
      </c>
      <c r="N416" s="1">
        <v>3882.77</v>
      </c>
      <c r="O416" s="3">
        <f t="shared" ref="O416:P416" si="420">sum(D416,G416,J416)</f>
        <v>731.96</v>
      </c>
      <c r="P416" s="1">
        <f t="shared" si="420"/>
        <v>759.84</v>
      </c>
      <c r="Q416" s="1"/>
      <c r="R416" s="1"/>
    </row>
    <row r="417">
      <c r="A417" s="2">
        <v>45554.0</v>
      </c>
      <c r="B417" s="1" t="s">
        <v>59</v>
      </c>
      <c r="C417" s="1" t="s">
        <v>43</v>
      </c>
      <c r="D417" s="1">
        <v>535.64</v>
      </c>
      <c r="E417" s="1">
        <v>528.9</v>
      </c>
      <c r="F417" s="1" t="s">
        <v>46</v>
      </c>
      <c r="G417" s="1">
        <v>171.72</v>
      </c>
      <c r="H417" s="1">
        <v>158.6</v>
      </c>
      <c r="I417" s="1" t="s">
        <v>28</v>
      </c>
      <c r="J417" s="1">
        <v>367.52</v>
      </c>
      <c r="K417" s="1">
        <v>339.23</v>
      </c>
      <c r="L417" s="1">
        <v>3938.51</v>
      </c>
      <c r="M417" s="1">
        <v>855.34</v>
      </c>
      <c r="N417" s="1">
        <v>3767.12</v>
      </c>
      <c r="O417" s="3">
        <f t="shared" ref="O417:P417" si="421">sum(D417,G417,J417)</f>
        <v>1074.88</v>
      </c>
      <c r="P417" s="1">
        <f t="shared" si="421"/>
        <v>1026.73</v>
      </c>
      <c r="Q417" s="1"/>
      <c r="R417" s="1"/>
    </row>
    <row r="418">
      <c r="A418" s="2">
        <v>45554.0</v>
      </c>
      <c r="B418" s="1" t="s">
        <v>59</v>
      </c>
      <c r="C418" s="1" t="s">
        <v>43</v>
      </c>
      <c r="D418" s="1">
        <v>601.07</v>
      </c>
      <c r="E418" s="1">
        <v>641.05</v>
      </c>
      <c r="F418" s="1" t="s">
        <v>27</v>
      </c>
      <c r="G418" s="1">
        <v>192.16</v>
      </c>
      <c r="H418" s="1">
        <v>228.97</v>
      </c>
      <c r="I418" s="1" t="s">
        <v>25</v>
      </c>
      <c r="J418" s="1">
        <v>234.37</v>
      </c>
      <c r="K418" s="1">
        <v>223.59</v>
      </c>
      <c r="L418" s="1">
        <v>3935.84</v>
      </c>
      <c r="M418" s="1">
        <v>311.4</v>
      </c>
      <c r="N418" s="1">
        <v>3153.63</v>
      </c>
      <c r="O418" s="3">
        <f t="shared" ref="O418:P418" si="422">sum(D418,G418,J418)</f>
        <v>1027.6</v>
      </c>
      <c r="P418" s="1">
        <f t="shared" si="422"/>
        <v>1093.61</v>
      </c>
      <c r="Q418" s="1"/>
      <c r="R418" s="1"/>
    </row>
    <row r="419">
      <c r="A419" s="2">
        <v>45554.0</v>
      </c>
      <c r="B419" s="1" t="s">
        <v>59</v>
      </c>
      <c r="C419" s="1" t="s">
        <v>17</v>
      </c>
      <c r="D419" s="1">
        <v>377.98</v>
      </c>
      <c r="E419" s="1">
        <v>363.6</v>
      </c>
      <c r="F419" s="1" t="s">
        <v>40</v>
      </c>
      <c r="G419" s="1">
        <v>397.94</v>
      </c>
      <c r="H419" s="1">
        <v>339.37</v>
      </c>
      <c r="I419" s="1" t="s">
        <v>47</v>
      </c>
      <c r="J419" s="1">
        <v>274.27</v>
      </c>
      <c r="K419" s="1">
        <v>272.8</v>
      </c>
      <c r="L419" s="1">
        <v>3147.59</v>
      </c>
      <c r="M419" s="1">
        <v>1472.72</v>
      </c>
      <c r="N419" s="1">
        <v>3644.54</v>
      </c>
      <c r="O419" s="3">
        <f t="shared" ref="O419:P419" si="423">sum(D419,G419,J419)</f>
        <v>1050.19</v>
      </c>
      <c r="P419" s="1">
        <f t="shared" si="423"/>
        <v>975.77</v>
      </c>
      <c r="Q419" s="1"/>
      <c r="R419" s="1"/>
    </row>
    <row r="420">
      <c r="A420" s="2">
        <v>45555.0</v>
      </c>
      <c r="B420" s="1" t="s">
        <v>59</v>
      </c>
      <c r="C420" s="1" t="s">
        <v>26</v>
      </c>
      <c r="D420" s="1">
        <v>444.33</v>
      </c>
      <c r="E420" s="1">
        <v>426.73</v>
      </c>
      <c r="F420" s="1" t="s">
        <v>21</v>
      </c>
      <c r="G420" s="1">
        <v>82.14</v>
      </c>
      <c r="H420" s="1">
        <v>90.44</v>
      </c>
      <c r="I420" s="1" t="s">
        <v>19</v>
      </c>
      <c r="J420" s="1">
        <v>252.82</v>
      </c>
      <c r="K420" s="1">
        <v>278.98</v>
      </c>
      <c r="L420" s="1">
        <v>3022.11</v>
      </c>
      <c r="M420" s="1">
        <v>1359.82</v>
      </c>
      <c r="N420" s="1">
        <v>3585.78</v>
      </c>
      <c r="O420" s="3">
        <f t="shared" ref="O420:P420" si="424">sum(D420,G420,J420)</f>
        <v>779.29</v>
      </c>
      <c r="P420" s="1">
        <f t="shared" si="424"/>
        <v>796.15</v>
      </c>
      <c r="Q420" s="1"/>
      <c r="R420" s="1"/>
    </row>
    <row r="421">
      <c r="A421" s="2">
        <v>45555.0</v>
      </c>
      <c r="B421" s="1" t="s">
        <v>59</v>
      </c>
      <c r="C421" s="1" t="s">
        <v>43</v>
      </c>
      <c r="D421" s="1">
        <v>899.86</v>
      </c>
      <c r="E421" s="1">
        <v>947.07</v>
      </c>
      <c r="F421" s="1" t="s">
        <v>18</v>
      </c>
      <c r="G421" s="1">
        <v>250.3</v>
      </c>
      <c r="H421" s="1">
        <v>224.43</v>
      </c>
      <c r="I421" s="1" t="s">
        <v>36</v>
      </c>
      <c r="J421" s="1">
        <v>477.73</v>
      </c>
      <c r="K421" s="1">
        <v>480.29</v>
      </c>
      <c r="L421" s="1">
        <v>3930.54</v>
      </c>
      <c r="M421" s="1">
        <v>343.15</v>
      </c>
      <c r="N421" s="1">
        <v>2621.9</v>
      </c>
      <c r="O421" s="3">
        <f t="shared" ref="O421:P421" si="425">sum(D421,G421,J421)</f>
        <v>1627.89</v>
      </c>
      <c r="P421" s="1">
        <f t="shared" si="425"/>
        <v>1651.79</v>
      </c>
      <c r="Q421" s="1"/>
      <c r="R421" s="1"/>
    </row>
    <row r="422">
      <c r="A422" s="2">
        <v>45555.0</v>
      </c>
      <c r="B422" s="1" t="s">
        <v>59</v>
      </c>
      <c r="C422" s="1" t="s">
        <v>29</v>
      </c>
      <c r="D422" s="1">
        <v>146.27</v>
      </c>
      <c r="E422" s="1">
        <v>157.1</v>
      </c>
      <c r="F422" s="1" t="s">
        <v>30</v>
      </c>
      <c r="G422" s="1">
        <v>312.6</v>
      </c>
      <c r="H422" s="1">
        <v>340.42</v>
      </c>
      <c r="I422" s="1" t="s">
        <v>31</v>
      </c>
      <c r="J422" s="1">
        <v>141.42</v>
      </c>
      <c r="K422" s="1">
        <v>124.25</v>
      </c>
      <c r="L422" s="1">
        <v>4588.06</v>
      </c>
      <c r="M422" s="1">
        <v>1931.37</v>
      </c>
      <c r="N422" s="1">
        <v>5897.66</v>
      </c>
      <c r="O422" s="3">
        <f t="shared" ref="O422:P422" si="426">sum(D422,G422,J422)</f>
        <v>600.29</v>
      </c>
      <c r="P422" s="1">
        <f t="shared" si="426"/>
        <v>621.77</v>
      </c>
      <c r="Q422" s="1"/>
      <c r="R422" s="1"/>
    </row>
    <row r="423">
      <c r="A423" s="2">
        <v>45556.0</v>
      </c>
      <c r="B423" s="1" t="s">
        <v>59</v>
      </c>
      <c r="C423" s="1" t="s">
        <v>17</v>
      </c>
      <c r="D423" s="1">
        <v>248.86</v>
      </c>
      <c r="E423" s="1">
        <v>281.29</v>
      </c>
      <c r="F423" s="1" t="s">
        <v>27</v>
      </c>
      <c r="G423" s="1">
        <v>255.75</v>
      </c>
      <c r="H423" s="1">
        <v>227.88</v>
      </c>
      <c r="I423" s="1" t="s">
        <v>36</v>
      </c>
      <c r="J423" s="1">
        <v>80.69</v>
      </c>
      <c r="K423" s="1">
        <v>89.45</v>
      </c>
      <c r="L423" s="1">
        <v>3946.63</v>
      </c>
      <c r="M423" s="1">
        <v>1305.74</v>
      </c>
      <c r="N423" s="1">
        <v>4653.75</v>
      </c>
      <c r="O423" s="3">
        <f t="shared" ref="O423:P423" si="427">sum(D423,G423,J423)</f>
        <v>585.3</v>
      </c>
      <c r="P423" s="1">
        <f t="shared" si="427"/>
        <v>598.62</v>
      </c>
      <c r="Q423" s="1"/>
      <c r="R423" s="1"/>
    </row>
    <row r="424">
      <c r="A424" s="2">
        <v>45556.0</v>
      </c>
      <c r="B424" s="1" t="s">
        <v>59</v>
      </c>
      <c r="C424" s="1" t="s">
        <v>26</v>
      </c>
      <c r="D424" s="1">
        <v>68.08</v>
      </c>
      <c r="E424" s="1">
        <v>61.86</v>
      </c>
      <c r="F424" s="1" t="s">
        <v>21</v>
      </c>
      <c r="G424" s="1">
        <v>465.53</v>
      </c>
      <c r="H424" s="1">
        <v>533.83</v>
      </c>
      <c r="I424" s="1" t="s">
        <v>31</v>
      </c>
      <c r="J424" s="1">
        <v>145.89</v>
      </c>
      <c r="K424" s="1">
        <v>139.82</v>
      </c>
      <c r="L424" s="1">
        <v>2019.64</v>
      </c>
      <c r="M424" s="1">
        <v>1825.15</v>
      </c>
      <c r="N424" s="1">
        <v>3109.28</v>
      </c>
      <c r="O424" s="3">
        <f t="shared" ref="O424:P424" si="428">sum(D424,G424,J424)</f>
        <v>679.5</v>
      </c>
      <c r="P424" s="1">
        <f t="shared" si="428"/>
        <v>735.51</v>
      </c>
      <c r="Q424" s="1"/>
      <c r="R424" s="1"/>
    </row>
    <row r="425">
      <c r="A425" s="2">
        <v>45556.0</v>
      </c>
      <c r="B425" s="1" t="s">
        <v>59</v>
      </c>
      <c r="C425" s="1" t="s">
        <v>17</v>
      </c>
      <c r="D425" s="1">
        <v>654.78</v>
      </c>
      <c r="E425" s="1">
        <v>785.68</v>
      </c>
      <c r="F425" s="1" t="s">
        <v>18</v>
      </c>
      <c r="G425" s="1">
        <v>78.19</v>
      </c>
      <c r="H425" s="1">
        <v>90.81</v>
      </c>
      <c r="I425" s="1" t="s">
        <v>28</v>
      </c>
      <c r="J425" s="1">
        <v>220.8</v>
      </c>
      <c r="K425" s="1">
        <v>179.18</v>
      </c>
      <c r="L425" s="1">
        <v>4655.31</v>
      </c>
      <c r="M425" s="1">
        <v>1018.67</v>
      </c>
      <c r="N425" s="1">
        <v>4618.31</v>
      </c>
      <c r="O425" s="3">
        <f t="shared" ref="O425:P425" si="429">sum(D425,G425,J425)</f>
        <v>953.77</v>
      </c>
      <c r="P425" s="1">
        <f t="shared" si="429"/>
        <v>1055.67</v>
      </c>
      <c r="Q425" s="1"/>
      <c r="R425" s="1"/>
    </row>
    <row r="426">
      <c r="A426" s="2">
        <v>45556.0</v>
      </c>
      <c r="B426" s="1" t="s">
        <v>59</v>
      </c>
      <c r="C426" s="1" t="s">
        <v>17</v>
      </c>
      <c r="D426" s="1">
        <v>867.31</v>
      </c>
      <c r="E426" s="1">
        <v>889.85</v>
      </c>
      <c r="F426" s="1" t="s">
        <v>30</v>
      </c>
      <c r="G426" s="1">
        <v>78.35</v>
      </c>
      <c r="H426" s="1">
        <v>62.93</v>
      </c>
      <c r="I426" s="1" t="s">
        <v>47</v>
      </c>
      <c r="J426" s="1">
        <v>344.47</v>
      </c>
      <c r="K426" s="1">
        <v>332.32</v>
      </c>
      <c r="L426" s="1">
        <v>2233.14</v>
      </c>
      <c r="M426" s="1">
        <v>331.26</v>
      </c>
      <c r="N426" s="1">
        <v>1279.3</v>
      </c>
      <c r="O426" s="3">
        <f t="shared" ref="O426:P426" si="430">sum(D426,G426,J426)</f>
        <v>1290.13</v>
      </c>
      <c r="P426" s="1">
        <f t="shared" si="430"/>
        <v>1285.1</v>
      </c>
      <c r="Q426" s="1"/>
      <c r="R426" s="1"/>
    </row>
    <row r="427">
      <c r="A427" s="2">
        <v>45557.0</v>
      </c>
      <c r="B427" s="1" t="s">
        <v>59</v>
      </c>
      <c r="C427" s="1" t="s">
        <v>45</v>
      </c>
      <c r="D427" s="1">
        <v>853.53</v>
      </c>
      <c r="E427" s="1">
        <v>874.09</v>
      </c>
      <c r="F427" s="1" t="s">
        <v>21</v>
      </c>
      <c r="G427" s="1">
        <v>105.99</v>
      </c>
      <c r="H427" s="1">
        <v>99.77</v>
      </c>
      <c r="I427" s="1" t="s">
        <v>19</v>
      </c>
      <c r="J427" s="1">
        <v>33.49</v>
      </c>
      <c r="K427" s="1">
        <v>39.75</v>
      </c>
      <c r="L427" s="1">
        <v>4570.15</v>
      </c>
      <c r="M427" s="1">
        <v>1625.49</v>
      </c>
      <c r="N427" s="1">
        <v>5182.03</v>
      </c>
      <c r="O427" s="3">
        <f t="shared" ref="O427:P427" si="431">sum(D427,G427,J427)</f>
        <v>993.01</v>
      </c>
      <c r="P427" s="1">
        <f t="shared" si="431"/>
        <v>1013.61</v>
      </c>
      <c r="Q427" s="1"/>
      <c r="R427" s="1"/>
    </row>
    <row r="428">
      <c r="A428" s="2">
        <v>45557.0</v>
      </c>
      <c r="B428" s="1" t="s">
        <v>59</v>
      </c>
      <c r="C428" s="1" t="s">
        <v>37</v>
      </c>
      <c r="D428" s="1">
        <v>510.66</v>
      </c>
      <c r="E428" s="1">
        <v>500.28</v>
      </c>
      <c r="F428" s="1" t="s">
        <v>24</v>
      </c>
      <c r="G428" s="1">
        <v>45.23</v>
      </c>
      <c r="H428" s="1">
        <v>36.84</v>
      </c>
      <c r="I428" s="1" t="s">
        <v>36</v>
      </c>
      <c r="J428" s="1">
        <v>103.62</v>
      </c>
      <c r="K428" s="1">
        <v>86.0</v>
      </c>
      <c r="L428" s="1">
        <v>3032.53</v>
      </c>
      <c r="M428" s="1">
        <v>880.51</v>
      </c>
      <c r="N428" s="1">
        <v>3289.92</v>
      </c>
      <c r="O428" s="3">
        <f t="shared" ref="O428:P428" si="432">sum(D428,G428,J428)</f>
        <v>659.51</v>
      </c>
      <c r="P428" s="1">
        <f t="shared" si="432"/>
        <v>623.12</v>
      </c>
      <c r="Q428" s="1"/>
      <c r="R428" s="1"/>
    </row>
    <row r="429">
      <c r="A429" s="2">
        <v>45557.0</v>
      </c>
      <c r="B429" s="1" t="s">
        <v>59</v>
      </c>
      <c r="C429" s="1" t="s">
        <v>17</v>
      </c>
      <c r="D429" s="1">
        <v>931.85</v>
      </c>
      <c r="E429" s="1">
        <v>1018.44</v>
      </c>
      <c r="F429" s="1" t="s">
        <v>27</v>
      </c>
      <c r="G429" s="1">
        <v>463.52</v>
      </c>
      <c r="H429" s="1">
        <v>539.85</v>
      </c>
      <c r="I429" s="1" t="s">
        <v>22</v>
      </c>
      <c r="J429" s="1">
        <v>333.36</v>
      </c>
      <c r="K429" s="1">
        <v>394.14</v>
      </c>
      <c r="L429" s="1">
        <v>4578.7</v>
      </c>
      <c r="M429" s="1">
        <v>1194.68</v>
      </c>
      <c r="N429" s="1">
        <v>3820.95</v>
      </c>
      <c r="O429" s="3">
        <f t="shared" ref="O429:P429" si="433">sum(D429,G429,J429)</f>
        <v>1728.73</v>
      </c>
      <c r="P429" s="1">
        <f t="shared" si="433"/>
        <v>1952.43</v>
      </c>
      <c r="Q429" s="1"/>
      <c r="R429" s="1"/>
    </row>
    <row r="430">
      <c r="A430" s="2">
        <v>45558.0</v>
      </c>
      <c r="B430" s="1" t="s">
        <v>59</v>
      </c>
      <c r="C430" s="1" t="s">
        <v>20</v>
      </c>
      <c r="D430" s="1">
        <v>603.18</v>
      </c>
      <c r="E430" s="1">
        <v>548.93</v>
      </c>
      <c r="F430" s="1" t="s">
        <v>18</v>
      </c>
      <c r="G430" s="1">
        <v>438.36</v>
      </c>
      <c r="H430" s="1">
        <v>508.95</v>
      </c>
      <c r="I430" s="1" t="s">
        <v>22</v>
      </c>
      <c r="J430" s="1">
        <v>61.92</v>
      </c>
      <c r="K430" s="1">
        <v>53.77</v>
      </c>
      <c r="L430" s="1">
        <v>4633.13</v>
      </c>
      <c r="M430" s="1">
        <v>190.67</v>
      </c>
      <c r="N430" s="1">
        <v>3712.15</v>
      </c>
      <c r="O430" s="3">
        <f t="shared" ref="O430:P430" si="434">sum(D430,G430,J430)</f>
        <v>1103.46</v>
      </c>
      <c r="P430" s="1">
        <f t="shared" si="434"/>
        <v>1111.65</v>
      </c>
      <c r="Q430" s="1"/>
      <c r="R430" s="1"/>
    </row>
    <row r="431">
      <c r="A431" s="2">
        <v>45558.0</v>
      </c>
      <c r="B431" s="1" t="s">
        <v>59</v>
      </c>
      <c r="C431" s="1" t="s">
        <v>39</v>
      </c>
      <c r="D431" s="1">
        <v>899.07</v>
      </c>
      <c r="E431" s="1">
        <v>934.05</v>
      </c>
      <c r="F431" s="1" t="s">
        <v>46</v>
      </c>
      <c r="G431" s="1">
        <v>425.57</v>
      </c>
      <c r="H431" s="1">
        <v>350.49</v>
      </c>
      <c r="I431" s="1" t="s">
        <v>22</v>
      </c>
      <c r="J431" s="1">
        <v>22.03</v>
      </c>
      <c r="K431" s="1">
        <v>20.21</v>
      </c>
      <c r="L431" s="1">
        <v>3283.74</v>
      </c>
      <c r="M431" s="1">
        <v>1296.54</v>
      </c>
      <c r="N431" s="1">
        <v>3275.53</v>
      </c>
      <c r="O431" s="3">
        <f t="shared" ref="O431:P431" si="435">sum(D431,G431,J431)</f>
        <v>1346.67</v>
      </c>
      <c r="P431" s="1">
        <f t="shared" si="435"/>
        <v>1304.75</v>
      </c>
      <c r="Q431" s="1"/>
      <c r="R431" s="1"/>
    </row>
    <row r="432">
      <c r="A432" s="2">
        <v>45559.0</v>
      </c>
      <c r="B432" s="1" t="s">
        <v>59</v>
      </c>
      <c r="C432" s="1" t="s">
        <v>44</v>
      </c>
      <c r="D432" s="1">
        <v>409.56</v>
      </c>
      <c r="E432" s="1">
        <v>364.15</v>
      </c>
      <c r="F432" s="1" t="s">
        <v>24</v>
      </c>
      <c r="G432" s="1">
        <v>401.13</v>
      </c>
      <c r="H432" s="1">
        <v>447.7</v>
      </c>
      <c r="I432" s="1" t="s">
        <v>31</v>
      </c>
      <c r="J432" s="1">
        <v>305.05</v>
      </c>
      <c r="K432" s="1">
        <v>262.15</v>
      </c>
      <c r="L432" s="1">
        <v>2289.19</v>
      </c>
      <c r="M432" s="1">
        <v>524.51</v>
      </c>
      <c r="N432" s="1">
        <v>1739.7</v>
      </c>
      <c r="O432" s="3">
        <f t="shared" ref="O432:P432" si="436">sum(D432,G432,J432)</f>
        <v>1115.74</v>
      </c>
      <c r="P432" s="1">
        <f t="shared" si="436"/>
        <v>1074</v>
      </c>
      <c r="Q432" s="1"/>
      <c r="R432" s="1"/>
    </row>
    <row r="433">
      <c r="A433" s="2">
        <v>45559.0</v>
      </c>
      <c r="B433" s="1" t="s">
        <v>59</v>
      </c>
      <c r="C433" s="1" t="s">
        <v>29</v>
      </c>
      <c r="D433" s="1">
        <v>175.63</v>
      </c>
      <c r="E433" s="1">
        <v>204.41</v>
      </c>
      <c r="F433" s="1" t="s">
        <v>24</v>
      </c>
      <c r="G433" s="1">
        <v>96.04</v>
      </c>
      <c r="H433" s="1">
        <v>99.56</v>
      </c>
      <c r="I433" s="1" t="s">
        <v>25</v>
      </c>
      <c r="J433" s="1">
        <v>494.37</v>
      </c>
      <c r="K433" s="1">
        <v>470.61</v>
      </c>
      <c r="L433" s="1">
        <v>2586.58</v>
      </c>
      <c r="M433" s="1">
        <v>1558.37</v>
      </c>
      <c r="N433" s="1">
        <v>3370.37</v>
      </c>
      <c r="O433" s="3">
        <f t="shared" ref="O433:P433" si="437">sum(D433,G433,J433)</f>
        <v>766.04</v>
      </c>
      <c r="P433" s="1">
        <f t="shared" si="437"/>
        <v>774.58</v>
      </c>
      <c r="Q433" s="1"/>
      <c r="R433" s="1"/>
    </row>
    <row r="434">
      <c r="A434" s="2">
        <v>45559.0</v>
      </c>
      <c r="B434" s="1" t="s">
        <v>59</v>
      </c>
      <c r="C434" s="1" t="s">
        <v>37</v>
      </c>
      <c r="D434" s="1">
        <v>198.65</v>
      </c>
      <c r="E434" s="1">
        <v>160.86</v>
      </c>
      <c r="F434" s="1" t="s">
        <v>18</v>
      </c>
      <c r="G434" s="1">
        <v>224.12</v>
      </c>
      <c r="H434" s="1">
        <v>205.01</v>
      </c>
      <c r="I434" s="1" t="s">
        <v>47</v>
      </c>
      <c r="J434" s="1">
        <v>419.91</v>
      </c>
      <c r="K434" s="1">
        <v>454.38</v>
      </c>
      <c r="L434" s="1">
        <v>3478.71</v>
      </c>
      <c r="M434" s="1">
        <v>702.32</v>
      </c>
      <c r="N434" s="1">
        <v>3360.78</v>
      </c>
      <c r="O434" s="3">
        <f t="shared" ref="O434:P434" si="438">sum(D434,G434,J434)</f>
        <v>842.68</v>
      </c>
      <c r="P434" s="1">
        <f t="shared" si="438"/>
        <v>820.25</v>
      </c>
      <c r="Q434" s="1"/>
      <c r="R434" s="1"/>
    </row>
    <row r="435">
      <c r="A435" s="2">
        <v>45559.0</v>
      </c>
      <c r="B435" s="1" t="s">
        <v>59</v>
      </c>
      <c r="C435" s="1" t="s">
        <v>26</v>
      </c>
      <c r="D435" s="1">
        <v>105.15</v>
      </c>
      <c r="E435" s="1">
        <v>121.81</v>
      </c>
      <c r="F435" s="1" t="s">
        <v>18</v>
      </c>
      <c r="G435" s="1">
        <v>358.83</v>
      </c>
      <c r="H435" s="1">
        <v>307.7</v>
      </c>
      <c r="I435" s="1" t="s">
        <v>25</v>
      </c>
      <c r="J435" s="1">
        <v>266.16</v>
      </c>
      <c r="K435" s="1">
        <v>247.57</v>
      </c>
      <c r="L435" s="1">
        <v>2040.15</v>
      </c>
      <c r="M435" s="1">
        <v>1438.09</v>
      </c>
      <c r="N435" s="1">
        <v>2801.16</v>
      </c>
      <c r="O435" s="3">
        <f t="shared" ref="O435:P435" si="439">sum(D435,G435,J435)</f>
        <v>730.14</v>
      </c>
      <c r="P435" s="1">
        <f t="shared" si="439"/>
        <v>677.08</v>
      </c>
      <c r="Q435" s="1"/>
      <c r="R435" s="1"/>
    </row>
    <row r="436">
      <c r="A436" s="2">
        <v>45560.0</v>
      </c>
      <c r="B436" s="1" t="s">
        <v>59</v>
      </c>
      <c r="C436" s="1" t="s">
        <v>20</v>
      </c>
      <c r="D436" s="1">
        <v>340.17</v>
      </c>
      <c r="E436" s="1">
        <v>279.12</v>
      </c>
      <c r="F436" s="1" t="s">
        <v>30</v>
      </c>
      <c r="G436" s="1">
        <v>321.29</v>
      </c>
      <c r="H436" s="1">
        <v>261.29</v>
      </c>
      <c r="I436" s="1" t="s">
        <v>36</v>
      </c>
      <c r="J436" s="1">
        <v>358.89</v>
      </c>
      <c r="K436" s="1">
        <v>419.51</v>
      </c>
      <c r="L436" s="1">
        <v>3736.36</v>
      </c>
      <c r="M436" s="1">
        <v>1284.41</v>
      </c>
      <c r="N436" s="1">
        <v>4060.85</v>
      </c>
      <c r="O436" s="3">
        <f t="shared" ref="O436:P436" si="440">sum(D436,G436,J436)</f>
        <v>1020.35</v>
      </c>
      <c r="P436" s="1">
        <f t="shared" si="440"/>
        <v>959.92</v>
      </c>
      <c r="Q436" s="1"/>
      <c r="R436" s="1"/>
    </row>
    <row r="437">
      <c r="A437" s="2">
        <v>45560.0</v>
      </c>
      <c r="B437" s="1" t="s">
        <v>59</v>
      </c>
      <c r="C437" s="1" t="s">
        <v>26</v>
      </c>
      <c r="D437" s="1">
        <v>457.32</v>
      </c>
      <c r="E437" s="1">
        <v>455.98</v>
      </c>
      <c r="F437" s="1" t="s">
        <v>46</v>
      </c>
      <c r="G437" s="1">
        <v>465.8</v>
      </c>
      <c r="H437" s="1">
        <v>507.61</v>
      </c>
      <c r="I437" s="1" t="s">
        <v>31</v>
      </c>
      <c r="J437" s="1">
        <v>133.03</v>
      </c>
      <c r="K437" s="1">
        <v>116.99</v>
      </c>
      <c r="L437" s="1">
        <v>3940.38</v>
      </c>
      <c r="M437" s="1">
        <v>1094.83</v>
      </c>
      <c r="N437" s="1">
        <v>3954.63</v>
      </c>
      <c r="O437" s="3">
        <f t="shared" ref="O437:P437" si="441">sum(D437,G437,J437)</f>
        <v>1056.15</v>
      </c>
      <c r="P437" s="1">
        <f t="shared" si="441"/>
        <v>1080.58</v>
      </c>
      <c r="Q437" s="1"/>
      <c r="R437" s="1"/>
    </row>
    <row r="438">
      <c r="A438" s="2">
        <v>45560.0</v>
      </c>
      <c r="B438" s="1" t="s">
        <v>59</v>
      </c>
      <c r="C438" s="1" t="s">
        <v>43</v>
      </c>
      <c r="D438" s="1">
        <v>847.78</v>
      </c>
      <c r="E438" s="1">
        <v>924.67</v>
      </c>
      <c r="F438" s="1" t="s">
        <v>46</v>
      </c>
      <c r="G438" s="1">
        <v>314.47</v>
      </c>
      <c r="H438" s="1">
        <v>275.74</v>
      </c>
      <c r="I438" s="1" t="s">
        <v>36</v>
      </c>
      <c r="J438" s="1">
        <v>406.57</v>
      </c>
      <c r="K438" s="1">
        <v>366.28</v>
      </c>
      <c r="L438" s="1">
        <v>2911.46</v>
      </c>
      <c r="M438" s="1">
        <v>1890.83</v>
      </c>
      <c r="N438" s="1">
        <v>3235.6</v>
      </c>
      <c r="O438" s="3">
        <f t="shared" ref="O438:P438" si="442">sum(D438,G438,J438)</f>
        <v>1568.82</v>
      </c>
      <c r="P438" s="1">
        <f t="shared" si="442"/>
        <v>1566.69</v>
      </c>
      <c r="Q438" s="1"/>
      <c r="R438" s="1"/>
    </row>
    <row r="439">
      <c r="A439" s="2">
        <v>45560.0</v>
      </c>
      <c r="B439" s="1" t="s">
        <v>59</v>
      </c>
      <c r="C439" s="1" t="s">
        <v>45</v>
      </c>
      <c r="D439" s="1">
        <v>764.65</v>
      </c>
      <c r="E439" s="1">
        <v>840.17</v>
      </c>
      <c r="F439" s="1" t="s">
        <v>40</v>
      </c>
      <c r="G439" s="1">
        <v>190.43</v>
      </c>
      <c r="H439" s="1">
        <v>218.04</v>
      </c>
      <c r="I439" s="1" t="s">
        <v>19</v>
      </c>
      <c r="J439" s="1">
        <v>432.72</v>
      </c>
      <c r="K439" s="1">
        <v>495.98</v>
      </c>
      <c r="L439" s="1">
        <v>2000.53</v>
      </c>
      <c r="M439" s="1">
        <v>282.64</v>
      </c>
      <c r="N439" s="1">
        <v>728.98</v>
      </c>
      <c r="O439" s="3">
        <f t="shared" ref="O439:P439" si="443">sum(D439,G439,J439)</f>
        <v>1387.8</v>
      </c>
      <c r="P439" s="1">
        <f t="shared" si="443"/>
        <v>1554.19</v>
      </c>
      <c r="Q439" s="1"/>
      <c r="R439" s="1"/>
    </row>
    <row r="440">
      <c r="A440" s="2">
        <v>45561.0</v>
      </c>
      <c r="B440" s="1" t="s">
        <v>59</v>
      </c>
      <c r="C440" s="1" t="s">
        <v>41</v>
      </c>
      <c r="D440" s="1">
        <v>823.26</v>
      </c>
      <c r="E440" s="1">
        <v>800.44</v>
      </c>
      <c r="F440" s="1" t="s">
        <v>33</v>
      </c>
      <c r="G440" s="1">
        <v>415.75</v>
      </c>
      <c r="H440" s="1">
        <v>490.98</v>
      </c>
      <c r="I440" s="1" t="s">
        <v>47</v>
      </c>
      <c r="J440" s="1">
        <v>90.05</v>
      </c>
      <c r="K440" s="1">
        <v>76.49</v>
      </c>
      <c r="L440" s="1">
        <v>3173.43</v>
      </c>
      <c r="M440" s="1">
        <v>801.61</v>
      </c>
      <c r="N440" s="1">
        <v>2607.13</v>
      </c>
      <c r="O440" s="3">
        <f t="shared" ref="O440:P440" si="444">sum(D440,G440,J440)</f>
        <v>1329.06</v>
      </c>
      <c r="P440" s="1">
        <f t="shared" si="444"/>
        <v>1367.91</v>
      </c>
      <c r="Q440" s="1"/>
      <c r="R440" s="1"/>
    </row>
    <row r="441">
      <c r="A441" s="2">
        <v>45561.0</v>
      </c>
      <c r="B441" s="1" t="s">
        <v>59</v>
      </c>
      <c r="C441" s="1" t="s">
        <v>43</v>
      </c>
      <c r="D441" s="1">
        <v>634.24</v>
      </c>
      <c r="E441" s="1">
        <v>689.5</v>
      </c>
      <c r="F441" s="1" t="s">
        <v>27</v>
      </c>
      <c r="G441" s="1">
        <v>36.34</v>
      </c>
      <c r="H441" s="1">
        <v>35.19</v>
      </c>
      <c r="I441" s="1" t="s">
        <v>47</v>
      </c>
      <c r="J441" s="1">
        <v>185.85</v>
      </c>
      <c r="K441" s="1">
        <v>177.84</v>
      </c>
      <c r="L441" s="1">
        <v>4753.41</v>
      </c>
      <c r="M441" s="1">
        <v>1539.43</v>
      </c>
      <c r="N441" s="1">
        <v>5390.31</v>
      </c>
      <c r="O441" s="3">
        <f t="shared" ref="O441:P441" si="445">sum(D441,G441,J441)</f>
        <v>856.43</v>
      </c>
      <c r="P441" s="1">
        <f t="shared" si="445"/>
        <v>902.53</v>
      </c>
      <c r="Q441" s="1"/>
      <c r="R441" s="1"/>
    </row>
    <row r="442">
      <c r="A442" s="2">
        <v>45561.0</v>
      </c>
      <c r="B442" s="1" t="s">
        <v>59</v>
      </c>
      <c r="C442" s="1" t="s">
        <v>45</v>
      </c>
      <c r="D442" s="1">
        <v>961.93</v>
      </c>
      <c r="E442" s="1">
        <v>932.47</v>
      </c>
      <c r="F442" s="1" t="s">
        <v>38</v>
      </c>
      <c r="G442" s="1">
        <v>482.25</v>
      </c>
      <c r="H442" s="1">
        <v>411.63</v>
      </c>
      <c r="I442" s="1" t="s">
        <v>34</v>
      </c>
      <c r="J442" s="1">
        <v>400.88</v>
      </c>
      <c r="K442" s="1">
        <v>440.13</v>
      </c>
      <c r="L442" s="1">
        <v>2707.28</v>
      </c>
      <c r="M442" s="1">
        <v>572.46</v>
      </c>
      <c r="N442" s="1">
        <v>1495.51</v>
      </c>
      <c r="O442" s="3">
        <f t="shared" ref="O442:P442" si="446">sum(D442,G442,J442)</f>
        <v>1845.06</v>
      </c>
      <c r="P442" s="1">
        <f t="shared" si="446"/>
        <v>1784.23</v>
      </c>
      <c r="Q442" s="1"/>
      <c r="R442" s="1"/>
    </row>
    <row r="443">
      <c r="A443" s="2">
        <v>45561.0</v>
      </c>
      <c r="B443" s="1" t="s">
        <v>59</v>
      </c>
      <c r="C443" s="1" t="s">
        <v>26</v>
      </c>
      <c r="D443" s="1">
        <v>301.66</v>
      </c>
      <c r="E443" s="1">
        <v>277.5</v>
      </c>
      <c r="F443" s="1" t="s">
        <v>24</v>
      </c>
      <c r="G443" s="1">
        <v>34.54</v>
      </c>
      <c r="H443" s="1">
        <v>39.12</v>
      </c>
      <c r="I443" s="1" t="s">
        <v>47</v>
      </c>
      <c r="J443" s="1">
        <v>108.42</v>
      </c>
      <c r="K443" s="1">
        <v>130.03</v>
      </c>
      <c r="L443" s="1">
        <v>4385.2</v>
      </c>
      <c r="M443" s="1">
        <v>1261.87</v>
      </c>
      <c r="N443" s="1">
        <v>5200.42</v>
      </c>
      <c r="O443" s="3">
        <f t="shared" ref="O443:P443" si="447">sum(D443,G443,J443)</f>
        <v>444.62</v>
      </c>
      <c r="P443" s="1">
        <f t="shared" si="447"/>
        <v>446.65</v>
      </c>
      <c r="Q443" s="1"/>
      <c r="R443" s="1"/>
    </row>
    <row r="444">
      <c r="A444" s="2">
        <v>45562.0</v>
      </c>
      <c r="B444" s="1" t="s">
        <v>59</v>
      </c>
      <c r="C444" s="1" t="s">
        <v>29</v>
      </c>
      <c r="D444" s="1">
        <v>209.4</v>
      </c>
      <c r="E444" s="1">
        <v>225.67</v>
      </c>
      <c r="F444" s="1" t="s">
        <v>33</v>
      </c>
      <c r="G444" s="1">
        <v>109.73</v>
      </c>
      <c r="H444" s="1">
        <v>101.19</v>
      </c>
      <c r="I444" s="1" t="s">
        <v>34</v>
      </c>
      <c r="J444" s="1">
        <v>355.49</v>
      </c>
      <c r="K444" s="1">
        <v>362.38</v>
      </c>
      <c r="L444" s="1">
        <v>2484.92</v>
      </c>
      <c r="M444" s="1">
        <v>1626.88</v>
      </c>
      <c r="N444" s="1">
        <v>3422.56</v>
      </c>
      <c r="O444" s="3">
        <f t="shared" ref="O444:P444" si="448">sum(D444,G444,J444)</f>
        <v>674.62</v>
      </c>
      <c r="P444" s="1">
        <f t="shared" si="448"/>
        <v>689.24</v>
      </c>
      <c r="Q444" s="1"/>
      <c r="R444" s="1"/>
    </row>
    <row r="445">
      <c r="A445" s="2">
        <v>45562.0</v>
      </c>
      <c r="B445" s="1" t="s">
        <v>59</v>
      </c>
      <c r="C445" s="1" t="s">
        <v>26</v>
      </c>
      <c r="D445" s="1">
        <v>424.66</v>
      </c>
      <c r="E445" s="1">
        <v>349.98</v>
      </c>
      <c r="F445" s="1" t="s">
        <v>27</v>
      </c>
      <c r="G445" s="1">
        <v>54.98</v>
      </c>
      <c r="H445" s="1">
        <v>57.41</v>
      </c>
      <c r="I445" s="1" t="s">
        <v>22</v>
      </c>
      <c r="J445" s="1">
        <v>422.04</v>
      </c>
      <c r="K445" s="1">
        <v>416.86</v>
      </c>
      <c r="L445" s="1">
        <v>4072.9</v>
      </c>
      <c r="M445" s="1">
        <v>883.17</v>
      </c>
      <c r="N445" s="1">
        <v>4131.82</v>
      </c>
      <c r="O445" s="3">
        <f t="shared" ref="O445:P445" si="449">sum(D445,G445,J445)</f>
        <v>901.68</v>
      </c>
      <c r="P445" s="1">
        <f t="shared" si="449"/>
        <v>824.25</v>
      </c>
      <c r="Q445" s="1"/>
      <c r="R445" s="1"/>
    </row>
    <row r="446">
      <c r="A446" s="2">
        <v>45562.0</v>
      </c>
      <c r="B446" s="1" t="s">
        <v>59</v>
      </c>
      <c r="C446" s="1" t="s">
        <v>41</v>
      </c>
      <c r="D446" s="1">
        <v>382.19</v>
      </c>
      <c r="E446" s="1">
        <v>403.15</v>
      </c>
      <c r="F446" s="1" t="s">
        <v>27</v>
      </c>
      <c r="G446" s="1">
        <v>201.08</v>
      </c>
      <c r="H446" s="1">
        <v>219.26</v>
      </c>
      <c r="I446" s="1" t="s">
        <v>19</v>
      </c>
      <c r="J446" s="1">
        <v>240.47</v>
      </c>
      <c r="K446" s="1">
        <v>251.52</v>
      </c>
      <c r="L446" s="1">
        <v>2530.55</v>
      </c>
      <c r="M446" s="1">
        <v>476.91</v>
      </c>
      <c r="N446" s="1">
        <v>2133.53</v>
      </c>
      <c r="O446" s="3">
        <f t="shared" ref="O446:P446" si="450">sum(D446,G446,J446)</f>
        <v>823.74</v>
      </c>
      <c r="P446" s="1">
        <f t="shared" si="450"/>
        <v>873.93</v>
      </c>
      <c r="Q446" s="1"/>
      <c r="R446" s="1"/>
    </row>
    <row r="447">
      <c r="A447" s="2">
        <v>45562.0</v>
      </c>
      <c r="B447" s="1" t="s">
        <v>59</v>
      </c>
      <c r="C447" s="1" t="s">
        <v>41</v>
      </c>
      <c r="D447" s="1">
        <v>708.1</v>
      </c>
      <c r="E447" s="1">
        <v>739.34</v>
      </c>
      <c r="F447" s="1" t="s">
        <v>27</v>
      </c>
      <c r="G447" s="1">
        <v>225.1</v>
      </c>
      <c r="H447" s="1">
        <v>194.26</v>
      </c>
      <c r="I447" s="1" t="s">
        <v>25</v>
      </c>
      <c r="J447" s="1">
        <v>42.18</v>
      </c>
      <c r="K447" s="1">
        <v>33.84</v>
      </c>
      <c r="L447" s="1">
        <v>2101.62</v>
      </c>
      <c r="M447" s="1">
        <v>1878.99</v>
      </c>
      <c r="N447" s="1">
        <v>3013.17</v>
      </c>
      <c r="O447" s="3">
        <f t="shared" ref="O447:P447" si="451">sum(D447,G447,J447)</f>
        <v>975.38</v>
      </c>
      <c r="P447" s="1">
        <f t="shared" si="451"/>
        <v>967.44</v>
      </c>
      <c r="Q447" s="1"/>
      <c r="R447" s="1"/>
    </row>
    <row r="448">
      <c r="A448" s="2">
        <v>45562.0</v>
      </c>
      <c r="B448" s="1" t="s">
        <v>59</v>
      </c>
      <c r="C448" s="1" t="s">
        <v>20</v>
      </c>
      <c r="D448" s="1">
        <v>645.3</v>
      </c>
      <c r="E448" s="1">
        <v>692.12</v>
      </c>
      <c r="F448" s="1" t="s">
        <v>30</v>
      </c>
      <c r="G448" s="1">
        <v>493.71</v>
      </c>
      <c r="H448" s="1">
        <v>406.73</v>
      </c>
      <c r="I448" s="1" t="s">
        <v>34</v>
      </c>
      <c r="J448" s="1">
        <v>193.21</v>
      </c>
      <c r="K448" s="1">
        <v>178.38</v>
      </c>
      <c r="L448" s="1">
        <v>2145.13</v>
      </c>
      <c r="M448" s="1">
        <v>1441.86</v>
      </c>
      <c r="N448" s="1">
        <v>2309.76</v>
      </c>
      <c r="O448" s="3">
        <f t="shared" ref="O448:P448" si="452">sum(D448,G448,J448)</f>
        <v>1332.22</v>
      </c>
      <c r="P448" s="1">
        <f t="shared" si="452"/>
        <v>1277.23</v>
      </c>
      <c r="Q448" s="1"/>
      <c r="R448" s="1"/>
    </row>
    <row r="449">
      <c r="A449" s="2">
        <v>45562.0</v>
      </c>
      <c r="B449" s="1" t="s">
        <v>59</v>
      </c>
      <c r="C449" s="1" t="s">
        <v>20</v>
      </c>
      <c r="D449" s="1">
        <v>557.95</v>
      </c>
      <c r="E449" s="1">
        <v>551.21</v>
      </c>
      <c r="F449" s="1" t="s">
        <v>21</v>
      </c>
      <c r="G449" s="1">
        <v>380.06</v>
      </c>
      <c r="H449" s="1">
        <v>405.34</v>
      </c>
      <c r="I449" s="1" t="s">
        <v>25</v>
      </c>
      <c r="J449" s="1">
        <v>353.2</v>
      </c>
      <c r="K449" s="1">
        <v>392.37</v>
      </c>
      <c r="L449" s="1">
        <v>4211.95</v>
      </c>
      <c r="M449" s="1">
        <v>461.22</v>
      </c>
      <c r="N449" s="1">
        <v>3324.25</v>
      </c>
      <c r="O449" s="3">
        <f t="shared" ref="O449:P449" si="453">sum(D449,G449,J449)</f>
        <v>1291.21</v>
      </c>
      <c r="P449" s="1">
        <f t="shared" si="453"/>
        <v>1348.92</v>
      </c>
      <c r="Q449" s="1"/>
      <c r="R449" s="1"/>
    </row>
    <row r="450">
      <c r="A450" s="2">
        <v>45562.0</v>
      </c>
      <c r="B450" s="1" t="s">
        <v>59</v>
      </c>
      <c r="C450" s="1" t="s">
        <v>41</v>
      </c>
      <c r="D450" s="1">
        <v>785.21</v>
      </c>
      <c r="E450" s="1">
        <v>808.23</v>
      </c>
      <c r="F450" s="1" t="s">
        <v>30</v>
      </c>
      <c r="G450" s="1">
        <v>324.53</v>
      </c>
      <c r="H450" s="1">
        <v>344.41</v>
      </c>
      <c r="I450" s="1" t="s">
        <v>28</v>
      </c>
      <c r="J450" s="1">
        <v>112.88</v>
      </c>
      <c r="K450" s="1">
        <v>106.26</v>
      </c>
      <c r="L450" s="1">
        <v>4971.38</v>
      </c>
      <c r="M450" s="1">
        <v>589.06</v>
      </c>
      <c r="N450" s="1">
        <v>4301.54</v>
      </c>
      <c r="O450" s="3">
        <f t="shared" ref="O450:P450" si="454">sum(D450,G450,J450)</f>
        <v>1222.62</v>
      </c>
      <c r="P450" s="1">
        <f t="shared" si="454"/>
        <v>1258.9</v>
      </c>
      <c r="Q450" s="1"/>
      <c r="R450" s="1"/>
    </row>
    <row r="451">
      <c r="A451" s="2">
        <v>45563.0</v>
      </c>
      <c r="B451" s="1" t="s">
        <v>59</v>
      </c>
      <c r="C451" s="1" t="s">
        <v>44</v>
      </c>
      <c r="D451" s="1">
        <v>769.44</v>
      </c>
      <c r="E451" s="1">
        <v>808.75</v>
      </c>
      <c r="F451" s="1" t="s">
        <v>40</v>
      </c>
      <c r="G451" s="1">
        <v>329.9</v>
      </c>
      <c r="H451" s="1">
        <v>332.88</v>
      </c>
      <c r="I451" s="1" t="s">
        <v>28</v>
      </c>
      <c r="J451" s="1">
        <v>280.84</v>
      </c>
      <c r="K451" s="1">
        <v>247.72</v>
      </c>
      <c r="L451" s="1">
        <v>4173.22</v>
      </c>
      <c r="M451" s="1">
        <v>237.58</v>
      </c>
      <c r="N451" s="1">
        <v>3021.45</v>
      </c>
      <c r="O451" s="3">
        <f t="shared" ref="O451:P451" si="455">sum(D451,G451,J451)</f>
        <v>1380.18</v>
      </c>
      <c r="P451" s="1">
        <f t="shared" si="455"/>
        <v>1389.35</v>
      </c>
      <c r="Q451" s="1"/>
      <c r="R451" s="1"/>
    </row>
    <row r="452">
      <c r="A452" s="2">
        <v>45563.0</v>
      </c>
      <c r="B452" s="1" t="s">
        <v>59</v>
      </c>
      <c r="C452" s="1" t="s">
        <v>43</v>
      </c>
      <c r="D452" s="1">
        <v>264.4</v>
      </c>
      <c r="E452" s="1">
        <v>245.78</v>
      </c>
      <c r="F452" s="1" t="s">
        <v>24</v>
      </c>
      <c r="G452" s="1">
        <v>345.1</v>
      </c>
      <c r="H452" s="1">
        <v>310.3</v>
      </c>
      <c r="I452" s="1" t="s">
        <v>28</v>
      </c>
      <c r="J452" s="1">
        <v>111.03</v>
      </c>
      <c r="K452" s="1">
        <v>130.15</v>
      </c>
      <c r="L452" s="1">
        <v>3207.05</v>
      </c>
      <c r="M452" s="1">
        <v>1491.04</v>
      </c>
      <c r="N452" s="1">
        <v>4011.86</v>
      </c>
      <c r="O452" s="3">
        <f t="shared" ref="O452:P452" si="456">sum(D452,G452,J452)</f>
        <v>720.53</v>
      </c>
      <c r="P452" s="1">
        <f t="shared" si="456"/>
        <v>686.23</v>
      </c>
      <c r="Q452" s="1"/>
      <c r="R452" s="1"/>
    </row>
    <row r="453">
      <c r="A453" s="2">
        <v>45563.0</v>
      </c>
      <c r="B453" s="1" t="s">
        <v>59</v>
      </c>
      <c r="C453" s="1" t="s">
        <v>43</v>
      </c>
      <c r="D453" s="1">
        <v>734.8</v>
      </c>
      <c r="E453" s="1">
        <v>632.92</v>
      </c>
      <c r="F453" s="1" t="s">
        <v>38</v>
      </c>
      <c r="G453" s="1">
        <v>326.27</v>
      </c>
      <c r="H453" s="1">
        <v>275.71</v>
      </c>
      <c r="I453" s="1" t="s">
        <v>25</v>
      </c>
      <c r="J453" s="1">
        <v>125.5</v>
      </c>
      <c r="K453" s="1">
        <v>132.03</v>
      </c>
      <c r="L453" s="1">
        <v>2023.95</v>
      </c>
      <c r="M453" s="1">
        <v>1663.31</v>
      </c>
      <c r="N453" s="1">
        <v>2646.6</v>
      </c>
      <c r="O453" s="3">
        <f t="shared" ref="O453:P453" si="457">sum(D453,G453,J453)</f>
        <v>1186.57</v>
      </c>
      <c r="P453" s="1">
        <f t="shared" si="457"/>
        <v>1040.66</v>
      </c>
      <c r="Q453" s="1"/>
      <c r="R453" s="1"/>
    </row>
    <row r="454">
      <c r="A454" s="2">
        <v>45563.0</v>
      </c>
      <c r="B454" s="1" t="s">
        <v>59</v>
      </c>
      <c r="C454" s="1" t="s">
        <v>17</v>
      </c>
      <c r="D454" s="1">
        <v>856.13</v>
      </c>
      <c r="E454" s="1">
        <v>878.56</v>
      </c>
      <c r="F454" s="1" t="s">
        <v>27</v>
      </c>
      <c r="G454" s="1">
        <v>18.92</v>
      </c>
      <c r="H454" s="1">
        <v>19.95</v>
      </c>
      <c r="I454" s="1" t="s">
        <v>22</v>
      </c>
      <c r="J454" s="1">
        <v>115.11</v>
      </c>
      <c r="K454" s="1">
        <v>135.91</v>
      </c>
      <c r="L454" s="1">
        <v>2242.19</v>
      </c>
      <c r="M454" s="1">
        <v>1450.86</v>
      </c>
      <c r="N454" s="1">
        <v>2658.63</v>
      </c>
      <c r="O454" s="3">
        <f t="shared" ref="O454:P454" si="458">sum(D454,G454,J454)</f>
        <v>990.16</v>
      </c>
      <c r="P454" s="1">
        <f t="shared" si="458"/>
        <v>1034.42</v>
      </c>
      <c r="Q454" s="1"/>
      <c r="R454" s="1"/>
    </row>
    <row r="455">
      <c r="A455" s="2">
        <v>45563.0</v>
      </c>
      <c r="B455" s="1" t="s">
        <v>59</v>
      </c>
      <c r="C455" s="1" t="s">
        <v>17</v>
      </c>
      <c r="D455" s="1">
        <v>742.85</v>
      </c>
      <c r="E455" s="1">
        <v>709.44</v>
      </c>
      <c r="F455" s="1" t="s">
        <v>24</v>
      </c>
      <c r="G455" s="1">
        <v>256.1</v>
      </c>
      <c r="H455" s="1">
        <v>283.57</v>
      </c>
      <c r="I455" s="1" t="s">
        <v>36</v>
      </c>
      <c r="J455" s="1">
        <v>464.32</v>
      </c>
      <c r="K455" s="1">
        <v>496.11</v>
      </c>
      <c r="L455" s="1">
        <v>2717.49</v>
      </c>
      <c r="M455" s="1">
        <v>444.22</v>
      </c>
      <c r="N455" s="1">
        <v>1672.59</v>
      </c>
      <c r="O455" s="3">
        <f t="shared" ref="O455:P455" si="459">sum(D455,G455,J455)</f>
        <v>1463.27</v>
      </c>
      <c r="P455" s="1">
        <f t="shared" si="459"/>
        <v>1489.12</v>
      </c>
      <c r="Q455" s="1"/>
      <c r="R455" s="1"/>
    </row>
    <row r="456">
      <c r="A456" s="2">
        <v>45565.0</v>
      </c>
      <c r="B456" s="1" t="s">
        <v>59</v>
      </c>
      <c r="C456" s="1" t="s">
        <v>39</v>
      </c>
      <c r="D456" s="1">
        <v>236.47</v>
      </c>
      <c r="E456" s="1">
        <v>248.58</v>
      </c>
      <c r="F456" s="1" t="s">
        <v>42</v>
      </c>
      <c r="G456" s="1">
        <v>204.93</v>
      </c>
      <c r="H456" s="1">
        <v>222.34</v>
      </c>
      <c r="I456" s="1" t="s">
        <v>22</v>
      </c>
      <c r="J456" s="1">
        <v>471.28</v>
      </c>
      <c r="K456" s="1">
        <v>557.56</v>
      </c>
      <c r="L456" s="1">
        <v>3808.01</v>
      </c>
      <c r="M456" s="1">
        <v>1718.0</v>
      </c>
      <c r="N456" s="1">
        <v>4497.53</v>
      </c>
      <c r="O456" s="3">
        <f t="shared" ref="O456:P456" si="460">sum(D456,G456,J456)</f>
        <v>912.68</v>
      </c>
      <c r="P456" s="1">
        <f t="shared" si="460"/>
        <v>1028.48</v>
      </c>
      <c r="Q456" s="1"/>
      <c r="R456" s="1"/>
    </row>
    <row r="457">
      <c r="A457" s="2">
        <v>45565.0</v>
      </c>
      <c r="B457" s="1" t="s">
        <v>59</v>
      </c>
      <c r="C457" s="1" t="s">
        <v>37</v>
      </c>
      <c r="D457" s="1">
        <v>744.72</v>
      </c>
      <c r="E457" s="1">
        <v>693.26</v>
      </c>
      <c r="F457" s="1" t="s">
        <v>21</v>
      </c>
      <c r="G457" s="1">
        <v>378.45</v>
      </c>
      <c r="H457" s="1">
        <v>303.15</v>
      </c>
      <c r="I457" s="1" t="s">
        <v>22</v>
      </c>
      <c r="J457" s="1">
        <v>360.03</v>
      </c>
      <c r="K457" s="1">
        <v>321.36</v>
      </c>
      <c r="L457" s="1">
        <v>4484.53</v>
      </c>
      <c r="M457" s="1">
        <v>1759.95</v>
      </c>
      <c r="N457" s="1">
        <v>4926.71</v>
      </c>
      <c r="O457" s="3">
        <f t="shared" ref="O457:P457" si="461">sum(D457,G457,J457)</f>
        <v>1483.2</v>
      </c>
      <c r="P457" s="1">
        <f t="shared" si="461"/>
        <v>1317.77</v>
      </c>
      <c r="Q457" s="1"/>
      <c r="R457" s="1"/>
    </row>
    <row r="458">
      <c r="A458" s="2">
        <v>45566.0</v>
      </c>
      <c r="B458" s="1" t="s">
        <v>61</v>
      </c>
      <c r="C458" s="1" t="s">
        <v>26</v>
      </c>
      <c r="D458" s="1">
        <v>366.62</v>
      </c>
      <c r="E458" s="1">
        <v>341.72</v>
      </c>
      <c r="F458" s="1" t="s">
        <v>18</v>
      </c>
      <c r="G458" s="1">
        <v>266.2</v>
      </c>
      <c r="H458" s="1">
        <v>314.03</v>
      </c>
      <c r="I458" s="1" t="s">
        <v>31</v>
      </c>
      <c r="J458" s="1">
        <v>83.32</v>
      </c>
      <c r="K458" s="1">
        <v>73.9</v>
      </c>
      <c r="L458" s="1">
        <v>3472.11</v>
      </c>
      <c r="M458" s="1">
        <v>1243.19</v>
      </c>
      <c r="N458" s="1">
        <v>3985.65</v>
      </c>
      <c r="O458" s="3">
        <f t="shared" ref="O458:P458" si="462">sum(D458,G458,J458)</f>
        <v>716.14</v>
      </c>
      <c r="P458" s="1">
        <f t="shared" si="462"/>
        <v>729.65</v>
      </c>
      <c r="Q458" s="1"/>
      <c r="R458" s="1"/>
    </row>
    <row r="459">
      <c r="A459" s="2">
        <v>45566.0</v>
      </c>
      <c r="B459" s="1" t="s">
        <v>61</v>
      </c>
      <c r="C459" s="1" t="s">
        <v>26</v>
      </c>
      <c r="D459" s="1">
        <v>752.14</v>
      </c>
      <c r="E459" s="1">
        <v>756.72</v>
      </c>
      <c r="F459" s="1" t="s">
        <v>40</v>
      </c>
      <c r="G459" s="1">
        <v>141.18</v>
      </c>
      <c r="H459" s="1">
        <v>138.57</v>
      </c>
      <c r="I459" s="1" t="s">
        <v>34</v>
      </c>
      <c r="J459" s="1">
        <v>319.06</v>
      </c>
      <c r="K459" s="1">
        <v>325.56</v>
      </c>
      <c r="L459" s="1">
        <v>4844.26</v>
      </c>
      <c r="M459" s="1">
        <v>1134.34</v>
      </c>
      <c r="N459" s="1">
        <v>4757.75</v>
      </c>
      <c r="O459" s="3">
        <f t="shared" ref="O459:P459" si="463">sum(D459,G459,J459)</f>
        <v>1212.38</v>
      </c>
      <c r="P459" s="1">
        <f t="shared" si="463"/>
        <v>1220.85</v>
      </c>
      <c r="Q459" s="1"/>
      <c r="R459" s="1"/>
    </row>
    <row r="460">
      <c r="A460" s="2">
        <v>45566.0</v>
      </c>
      <c r="B460" s="1" t="s">
        <v>61</v>
      </c>
      <c r="C460" s="1" t="s">
        <v>43</v>
      </c>
      <c r="D460" s="1">
        <v>715.68</v>
      </c>
      <c r="E460" s="1">
        <v>824.61</v>
      </c>
      <c r="F460" s="1" t="s">
        <v>38</v>
      </c>
      <c r="G460" s="1">
        <v>126.23</v>
      </c>
      <c r="H460" s="1">
        <v>149.62</v>
      </c>
      <c r="I460" s="1" t="s">
        <v>28</v>
      </c>
      <c r="J460" s="1">
        <v>170.77</v>
      </c>
      <c r="K460" s="1">
        <v>176.56</v>
      </c>
      <c r="L460" s="1">
        <v>2314.88</v>
      </c>
      <c r="M460" s="1">
        <v>1747.98</v>
      </c>
      <c r="N460" s="1">
        <v>2912.07</v>
      </c>
      <c r="O460" s="3">
        <f t="shared" ref="O460:P460" si="464">sum(D460,G460,J460)</f>
        <v>1012.68</v>
      </c>
      <c r="P460" s="1">
        <f t="shared" si="464"/>
        <v>1150.79</v>
      </c>
      <c r="Q460" s="1"/>
      <c r="R460" s="1"/>
    </row>
    <row r="461">
      <c r="A461" s="2">
        <v>45567.0</v>
      </c>
      <c r="B461" s="1" t="s">
        <v>61</v>
      </c>
      <c r="C461" s="1" t="s">
        <v>37</v>
      </c>
      <c r="D461" s="1">
        <v>948.66</v>
      </c>
      <c r="E461" s="1">
        <v>926.78</v>
      </c>
      <c r="F461" s="1" t="s">
        <v>30</v>
      </c>
      <c r="G461" s="1">
        <v>433.21</v>
      </c>
      <c r="H461" s="1">
        <v>409.46</v>
      </c>
      <c r="I461" s="1" t="s">
        <v>22</v>
      </c>
      <c r="J461" s="1">
        <v>213.4</v>
      </c>
      <c r="K461" s="1">
        <v>219.4</v>
      </c>
      <c r="L461" s="1">
        <v>4688.76</v>
      </c>
      <c r="M461" s="1">
        <v>600.91</v>
      </c>
      <c r="N461" s="1">
        <v>3734.03</v>
      </c>
      <c r="O461" s="3">
        <f t="shared" ref="O461:P461" si="465">sum(D461,G461,J461)</f>
        <v>1595.27</v>
      </c>
      <c r="P461" s="1">
        <f t="shared" si="465"/>
        <v>1555.64</v>
      </c>
      <c r="Q461" s="1"/>
      <c r="R461" s="1"/>
    </row>
    <row r="462">
      <c r="A462" s="2">
        <v>45567.0</v>
      </c>
      <c r="B462" s="1" t="s">
        <v>61</v>
      </c>
      <c r="C462" s="1" t="s">
        <v>29</v>
      </c>
      <c r="D462" s="1">
        <v>53.75</v>
      </c>
      <c r="E462" s="1">
        <v>59.8</v>
      </c>
      <c r="F462" s="1" t="s">
        <v>46</v>
      </c>
      <c r="G462" s="1">
        <v>104.21</v>
      </c>
      <c r="H462" s="1">
        <v>112.24</v>
      </c>
      <c r="I462" s="1" t="s">
        <v>31</v>
      </c>
      <c r="J462" s="1">
        <v>218.59</v>
      </c>
      <c r="K462" s="1">
        <v>230.38</v>
      </c>
      <c r="L462" s="1">
        <v>3902.35</v>
      </c>
      <c r="M462" s="1">
        <v>1291.79</v>
      </c>
      <c r="N462" s="1">
        <v>4791.72</v>
      </c>
      <c r="O462" s="3">
        <f t="shared" ref="O462:P462" si="466">sum(D462,G462,J462)</f>
        <v>376.55</v>
      </c>
      <c r="P462" s="1">
        <f t="shared" si="466"/>
        <v>402.42</v>
      </c>
      <c r="Q462" s="1"/>
      <c r="R462" s="1"/>
    </row>
    <row r="463">
      <c r="A463" s="2">
        <v>45567.0</v>
      </c>
      <c r="B463" s="1" t="s">
        <v>61</v>
      </c>
      <c r="C463" s="1" t="s">
        <v>17</v>
      </c>
      <c r="D463" s="1">
        <v>858.69</v>
      </c>
      <c r="E463" s="1">
        <v>697.46</v>
      </c>
      <c r="F463" s="1" t="s">
        <v>21</v>
      </c>
      <c r="G463" s="1">
        <v>6.71</v>
      </c>
      <c r="H463" s="1">
        <v>7.31</v>
      </c>
      <c r="I463" s="1" t="s">
        <v>25</v>
      </c>
      <c r="J463" s="1">
        <v>488.83</v>
      </c>
      <c r="K463" s="1">
        <v>489.15</v>
      </c>
      <c r="L463" s="1">
        <v>4279.28</v>
      </c>
      <c r="M463" s="1">
        <v>864.89</v>
      </c>
      <c r="N463" s="1">
        <v>3950.25</v>
      </c>
      <c r="O463" s="3">
        <f t="shared" ref="O463:P463" si="467">sum(D463,G463,J463)</f>
        <v>1354.23</v>
      </c>
      <c r="P463" s="1">
        <f t="shared" si="467"/>
        <v>1193.92</v>
      </c>
      <c r="Q463" s="1"/>
      <c r="R463" s="1"/>
    </row>
    <row r="464">
      <c r="A464" s="2">
        <v>45567.0</v>
      </c>
      <c r="B464" s="1" t="s">
        <v>61</v>
      </c>
      <c r="C464" s="1" t="s">
        <v>41</v>
      </c>
      <c r="D464" s="1">
        <v>597.4</v>
      </c>
      <c r="E464" s="1">
        <v>587.69</v>
      </c>
      <c r="F464" s="1" t="s">
        <v>21</v>
      </c>
      <c r="G464" s="1">
        <v>306.14</v>
      </c>
      <c r="H464" s="1">
        <v>267.27</v>
      </c>
      <c r="I464" s="1" t="s">
        <v>47</v>
      </c>
      <c r="J464" s="1">
        <v>41.55</v>
      </c>
      <c r="K464" s="1">
        <v>34.86</v>
      </c>
      <c r="L464" s="1">
        <v>2569.43</v>
      </c>
      <c r="M464" s="1">
        <v>1999.31</v>
      </c>
      <c r="N464" s="1">
        <v>3678.92</v>
      </c>
      <c r="O464" s="3">
        <f t="shared" ref="O464:P464" si="468">sum(D464,G464,J464)</f>
        <v>945.09</v>
      </c>
      <c r="P464" s="1">
        <f t="shared" si="468"/>
        <v>889.82</v>
      </c>
      <c r="Q464" s="1"/>
      <c r="R464" s="1"/>
    </row>
    <row r="465">
      <c r="A465" s="2">
        <v>45567.0</v>
      </c>
      <c r="B465" s="1" t="s">
        <v>61</v>
      </c>
      <c r="C465" s="1" t="s">
        <v>39</v>
      </c>
      <c r="D465" s="1">
        <v>250.2</v>
      </c>
      <c r="E465" s="1">
        <v>250.03</v>
      </c>
      <c r="F465" s="1" t="s">
        <v>18</v>
      </c>
      <c r="G465" s="1">
        <v>226.91</v>
      </c>
      <c r="H465" s="1">
        <v>266.67</v>
      </c>
      <c r="I465" s="1" t="s">
        <v>22</v>
      </c>
      <c r="J465" s="1">
        <v>49.77</v>
      </c>
      <c r="K465" s="1">
        <v>48.08</v>
      </c>
      <c r="L465" s="1">
        <v>2250.0</v>
      </c>
      <c r="M465" s="1">
        <v>464.38</v>
      </c>
      <c r="N465" s="1">
        <v>2149.6</v>
      </c>
      <c r="O465" s="3">
        <f t="shared" ref="O465:P465" si="469">sum(D465,G465,J465)</f>
        <v>526.88</v>
      </c>
      <c r="P465" s="1">
        <f t="shared" si="469"/>
        <v>564.78</v>
      </c>
      <c r="Q465" s="1"/>
      <c r="R465" s="1"/>
    </row>
    <row r="466">
      <c r="A466" s="2">
        <v>45568.0</v>
      </c>
      <c r="B466" s="1" t="s">
        <v>61</v>
      </c>
      <c r="C466" s="1" t="s">
        <v>20</v>
      </c>
      <c r="D466" s="1">
        <v>575.39</v>
      </c>
      <c r="E466" s="1">
        <v>561.01</v>
      </c>
      <c r="F466" s="1" t="s">
        <v>42</v>
      </c>
      <c r="G466" s="1">
        <v>128.78</v>
      </c>
      <c r="H466" s="1">
        <v>130.99</v>
      </c>
      <c r="I466" s="1" t="s">
        <v>36</v>
      </c>
      <c r="J466" s="1">
        <v>20.16</v>
      </c>
      <c r="K466" s="1">
        <v>20.99</v>
      </c>
      <c r="L466" s="1">
        <v>2650.61</v>
      </c>
      <c r="M466" s="1">
        <v>704.43</v>
      </c>
      <c r="N466" s="1">
        <v>2642.05</v>
      </c>
      <c r="O466" s="3">
        <f t="shared" ref="O466:P466" si="470">sum(D466,G466,J466)</f>
        <v>724.33</v>
      </c>
      <c r="P466" s="1">
        <f t="shared" si="470"/>
        <v>712.99</v>
      </c>
      <c r="Q466" s="1"/>
      <c r="R466" s="1"/>
    </row>
    <row r="467">
      <c r="A467" s="2">
        <v>45568.0</v>
      </c>
      <c r="B467" s="1" t="s">
        <v>61</v>
      </c>
      <c r="C467" s="1" t="s">
        <v>41</v>
      </c>
      <c r="D467" s="1">
        <v>863.73</v>
      </c>
      <c r="E467" s="1">
        <v>786.3</v>
      </c>
      <c r="F467" s="1" t="s">
        <v>38</v>
      </c>
      <c r="G467" s="1">
        <v>200.57</v>
      </c>
      <c r="H467" s="1">
        <v>231.51</v>
      </c>
      <c r="I467" s="1" t="s">
        <v>47</v>
      </c>
      <c r="J467" s="1">
        <v>287.26</v>
      </c>
      <c r="K467" s="1">
        <v>274.35</v>
      </c>
      <c r="L467" s="1">
        <v>3179.21</v>
      </c>
      <c r="M467" s="1">
        <v>1864.78</v>
      </c>
      <c r="N467" s="1">
        <v>3751.83</v>
      </c>
      <c r="O467" s="3">
        <f t="shared" ref="O467:P467" si="471">sum(D467,G467,J467)</f>
        <v>1351.56</v>
      </c>
      <c r="P467" s="1">
        <f t="shared" si="471"/>
        <v>1292.16</v>
      </c>
      <c r="Q467" s="1"/>
      <c r="R467" s="1"/>
    </row>
    <row r="468">
      <c r="A468" s="2">
        <v>45568.0</v>
      </c>
      <c r="B468" s="1" t="s">
        <v>61</v>
      </c>
      <c r="C468" s="1" t="s">
        <v>23</v>
      </c>
      <c r="D468" s="1">
        <v>493.71</v>
      </c>
      <c r="E468" s="1">
        <v>419.95</v>
      </c>
      <c r="F468" s="1" t="s">
        <v>30</v>
      </c>
      <c r="G468" s="1">
        <v>160.22</v>
      </c>
      <c r="H468" s="1">
        <v>143.81</v>
      </c>
      <c r="I468" s="1" t="s">
        <v>22</v>
      </c>
      <c r="J468" s="1">
        <v>216.68</v>
      </c>
      <c r="K468" s="1">
        <v>197.87</v>
      </c>
      <c r="L468" s="1">
        <v>4481.15</v>
      </c>
      <c r="M468" s="1">
        <v>1498.19</v>
      </c>
      <c r="N468" s="1">
        <v>5217.71</v>
      </c>
      <c r="O468" s="3">
        <f t="shared" ref="O468:P468" si="472">sum(D468,G468,J468)</f>
        <v>870.61</v>
      </c>
      <c r="P468" s="1">
        <f t="shared" si="472"/>
        <v>761.63</v>
      </c>
      <c r="Q468" s="1"/>
      <c r="R468" s="1"/>
    </row>
    <row r="469">
      <c r="A469" s="2">
        <v>45568.0</v>
      </c>
      <c r="B469" s="1" t="s">
        <v>61</v>
      </c>
      <c r="C469" s="1" t="s">
        <v>45</v>
      </c>
      <c r="D469" s="1">
        <v>406.59</v>
      </c>
      <c r="E469" s="1">
        <v>464.92</v>
      </c>
      <c r="F469" s="1" t="s">
        <v>30</v>
      </c>
      <c r="G469" s="1">
        <v>485.74</v>
      </c>
      <c r="H469" s="1">
        <v>547.09</v>
      </c>
      <c r="I469" s="1" t="s">
        <v>34</v>
      </c>
      <c r="J469" s="1">
        <v>44.64</v>
      </c>
      <c r="K469" s="1">
        <v>48.63</v>
      </c>
      <c r="L469" s="1">
        <v>2946.31</v>
      </c>
      <c r="M469" s="1">
        <v>1633.32</v>
      </c>
      <c r="N469" s="1">
        <v>3518.99</v>
      </c>
      <c r="O469" s="3">
        <f t="shared" ref="O469:P469" si="473">sum(D469,G469,J469)</f>
        <v>936.97</v>
      </c>
      <c r="P469" s="1">
        <f t="shared" si="473"/>
        <v>1060.64</v>
      </c>
      <c r="Q469" s="1"/>
      <c r="R469" s="1"/>
    </row>
    <row r="470">
      <c r="A470" s="2">
        <v>45569.0</v>
      </c>
      <c r="B470" s="1" t="s">
        <v>61</v>
      </c>
      <c r="C470" s="1" t="s">
        <v>29</v>
      </c>
      <c r="D470" s="1">
        <v>269.6</v>
      </c>
      <c r="E470" s="1">
        <v>228.37</v>
      </c>
      <c r="F470" s="1" t="s">
        <v>24</v>
      </c>
      <c r="G470" s="1">
        <v>444.76</v>
      </c>
      <c r="H470" s="1">
        <v>435.1</v>
      </c>
      <c r="I470" s="1" t="s">
        <v>25</v>
      </c>
      <c r="J470" s="1">
        <v>53.67</v>
      </c>
      <c r="K470" s="1">
        <v>55.57</v>
      </c>
      <c r="L470" s="1">
        <v>3379.17</v>
      </c>
      <c r="M470" s="1">
        <v>808.66</v>
      </c>
      <c r="N470" s="1">
        <v>3468.79</v>
      </c>
      <c r="O470" s="3">
        <f t="shared" ref="O470:P470" si="474">sum(D470,G470,J470)</f>
        <v>768.03</v>
      </c>
      <c r="P470" s="1">
        <f t="shared" si="474"/>
        <v>719.04</v>
      </c>
      <c r="Q470" s="1"/>
      <c r="R470" s="1"/>
    </row>
    <row r="471">
      <c r="A471" s="2">
        <v>45569.0</v>
      </c>
      <c r="B471" s="1" t="s">
        <v>61</v>
      </c>
      <c r="C471" s="1" t="s">
        <v>29</v>
      </c>
      <c r="D471" s="1">
        <v>470.0</v>
      </c>
      <c r="E471" s="1">
        <v>436.11</v>
      </c>
      <c r="F471" s="1" t="s">
        <v>42</v>
      </c>
      <c r="G471" s="1">
        <v>84.47</v>
      </c>
      <c r="H471" s="1">
        <v>95.6</v>
      </c>
      <c r="I471" s="1" t="s">
        <v>28</v>
      </c>
      <c r="J471" s="1">
        <v>272.83</v>
      </c>
      <c r="K471" s="1">
        <v>226.94</v>
      </c>
      <c r="L471" s="1">
        <v>4731.76</v>
      </c>
      <c r="M471" s="1">
        <v>1906.74</v>
      </c>
      <c r="N471" s="1">
        <v>5879.85</v>
      </c>
      <c r="O471" s="3">
        <f t="shared" ref="O471:P471" si="475">sum(D471,G471,J471)</f>
        <v>827.3</v>
      </c>
      <c r="P471" s="1">
        <f t="shared" si="475"/>
        <v>758.65</v>
      </c>
      <c r="Q471" s="1"/>
      <c r="R471" s="1"/>
    </row>
    <row r="472">
      <c r="A472" s="2">
        <v>45570.0</v>
      </c>
      <c r="B472" s="1" t="s">
        <v>61</v>
      </c>
      <c r="C472" s="1" t="s">
        <v>29</v>
      </c>
      <c r="D472" s="1">
        <v>341.8</v>
      </c>
      <c r="E472" s="1">
        <v>388.76</v>
      </c>
      <c r="F472" s="1" t="s">
        <v>24</v>
      </c>
      <c r="G472" s="1">
        <v>481.28</v>
      </c>
      <c r="H472" s="1">
        <v>454.87</v>
      </c>
      <c r="I472" s="1" t="s">
        <v>25</v>
      </c>
      <c r="J472" s="1">
        <v>353.18</v>
      </c>
      <c r="K472" s="1">
        <v>357.08</v>
      </c>
      <c r="L472" s="1">
        <v>3246.97</v>
      </c>
      <c r="M472" s="1">
        <v>836.38</v>
      </c>
      <c r="N472" s="1">
        <v>2882.64</v>
      </c>
      <c r="O472" s="3">
        <f t="shared" ref="O472:P472" si="476">sum(D472,G472,J472)</f>
        <v>1176.26</v>
      </c>
      <c r="P472" s="1">
        <f t="shared" si="476"/>
        <v>1200.71</v>
      </c>
      <c r="Q472" s="1"/>
      <c r="R472" s="1"/>
    </row>
    <row r="473">
      <c r="A473" s="2">
        <v>45570.0</v>
      </c>
      <c r="B473" s="1" t="s">
        <v>61</v>
      </c>
      <c r="C473" s="1" t="s">
        <v>44</v>
      </c>
      <c r="D473" s="1">
        <v>65.82</v>
      </c>
      <c r="E473" s="1">
        <v>54.49</v>
      </c>
      <c r="F473" s="1" t="s">
        <v>40</v>
      </c>
      <c r="G473" s="1">
        <v>386.7</v>
      </c>
      <c r="H473" s="1">
        <v>361.41</v>
      </c>
      <c r="I473" s="1" t="s">
        <v>36</v>
      </c>
      <c r="J473" s="1">
        <v>360.97</v>
      </c>
      <c r="K473" s="1">
        <v>307.74</v>
      </c>
      <c r="L473" s="1">
        <v>2585.76</v>
      </c>
      <c r="M473" s="1">
        <v>1398.01</v>
      </c>
      <c r="N473" s="1">
        <v>3260.13</v>
      </c>
      <c r="O473" s="3">
        <f t="shared" ref="O473:P473" si="477">sum(D473,G473,J473)</f>
        <v>813.49</v>
      </c>
      <c r="P473" s="1">
        <f t="shared" si="477"/>
        <v>723.64</v>
      </c>
      <c r="Q473" s="1"/>
      <c r="R473" s="1"/>
    </row>
    <row r="474">
      <c r="A474" s="2">
        <v>45571.0</v>
      </c>
      <c r="B474" s="1" t="s">
        <v>61</v>
      </c>
      <c r="C474" s="1" t="s">
        <v>29</v>
      </c>
      <c r="D474" s="1">
        <v>492.68</v>
      </c>
      <c r="E474" s="1">
        <v>499.4</v>
      </c>
      <c r="F474" s="1" t="s">
        <v>46</v>
      </c>
      <c r="G474" s="1">
        <v>408.92</v>
      </c>
      <c r="H474" s="1">
        <v>421.61</v>
      </c>
      <c r="I474" s="1" t="s">
        <v>47</v>
      </c>
      <c r="J474" s="1">
        <v>79.42</v>
      </c>
      <c r="K474" s="1">
        <v>80.64</v>
      </c>
      <c r="L474" s="1">
        <v>2602.48</v>
      </c>
      <c r="M474" s="1">
        <v>1591.95</v>
      </c>
      <c r="N474" s="1">
        <v>3192.78</v>
      </c>
      <c r="O474" s="3">
        <f t="shared" ref="O474:P474" si="478">sum(D474,G474,J474)</f>
        <v>981.02</v>
      </c>
      <c r="P474" s="1">
        <f t="shared" si="478"/>
        <v>1001.65</v>
      </c>
      <c r="Q474" s="1"/>
      <c r="R474" s="1"/>
    </row>
    <row r="475">
      <c r="A475" s="2">
        <v>45571.0</v>
      </c>
      <c r="B475" s="1" t="s">
        <v>61</v>
      </c>
      <c r="C475" s="1" t="s">
        <v>43</v>
      </c>
      <c r="D475" s="1">
        <v>97.1</v>
      </c>
      <c r="E475" s="1">
        <v>98.21</v>
      </c>
      <c r="F475" s="1" t="s">
        <v>24</v>
      </c>
      <c r="G475" s="1">
        <v>116.56</v>
      </c>
      <c r="H475" s="1">
        <v>136.18</v>
      </c>
      <c r="I475" s="1" t="s">
        <v>19</v>
      </c>
      <c r="J475" s="1">
        <v>460.0</v>
      </c>
      <c r="K475" s="1">
        <v>542.41</v>
      </c>
      <c r="L475" s="1">
        <v>2657.18</v>
      </c>
      <c r="M475" s="1">
        <v>647.88</v>
      </c>
      <c r="N475" s="1">
        <v>2528.26</v>
      </c>
      <c r="O475" s="3">
        <f t="shared" ref="O475:P475" si="479">sum(D475,G475,J475)</f>
        <v>673.66</v>
      </c>
      <c r="P475" s="1">
        <f t="shared" si="479"/>
        <v>776.8</v>
      </c>
      <c r="Q475" s="1"/>
      <c r="R475" s="1"/>
    </row>
    <row r="476">
      <c r="A476" s="2">
        <v>45572.0</v>
      </c>
      <c r="B476" s="1" t="s">
        <v>61</v>
      </c>
      <c r="C476" s="1" t="s">
        <v>29</v>
      </c>
      <c r="D476" s="1">
        <v>997.78</v>
      </c>
      <c r="E476" s="1">
        <v>908.4</v>
      </c>
      <c r="F476" s="1" t="s">
        <v>27</v>
      </c>
      <c r="G476" s="1">
        <v>455.36</v>
      </c>
      <c r="H476" s="1">
        <v>443.97</v>
      </c>
      <c r="I476" s="1" t="s">
        <v>22</v>
      </c>
      <c r="J476" s="1">
        <v>82.86</v>
      </c>
      <c r="K476" s="1">
        <v>69.3</v>
      </c>
      <c r="L476" s="1">
        <v>3185.04</v>
      </c>
      <c r="M476" s="1">
        <v>1587.8</v>
      </c>
      <c r="N476" s="1">
        <v>3351.17</v>
      </c>
      <c r="O476" s="3">
        <f t="shared" ref="O476:P476" si="480">sum(D476,G476,J476)</f>
        <v>1536</v>
      </c>
      <c r="P476" s="1">
        <f t="shared" si="480"/>
        <v>1421.67</v>
      </c>
      <c r="Q476" s="1"/>
      <c r="R476" s="1"/>
    </row>
    <row r="477">
      <c r="A477" s="2">
        <v>45572.0</v>
      </c>
      <c r="B477" s="1" t="s">
        <v>61</v>
      </c>
      <c r="C477" s="1" t="s">
        <v>29</v>
      </c>
      <c r="D477" s="1">
        <v>755.89</v>
      </c>
      <c r="E477" s="1">
        <v>791.24</v>
      </c>
      <c r="F477" s="1" t="s">
        <v>46</v>
      </c>
      <c r="G477" s="1">
        <v>480.0</v>
      </c>
      <c r="H477" s="1">
        <v>548.56</v>
      </c>
      <c r="I477" s="1" t="s">
        <v>31</v>
      </c>
      <c r="J477" s="1">
        <v>257.95</v>
      </c>
      <c r="K477" s="1">
        <v>281.07</v>
      </c>
      <c r="L477" s="1">
        <v>3280.28</v>
      </c>
      <c r="M477" s="1">
        <v>1674.68</v>
      </c>
      <c r="N477" s="1">
        <v>3334.09</v>
      </c>
      <c r="O477" s="3">
        <f t="shared" ref="O477:P477" si="481">sum(D477,G477,J477)</f>
        <v>1493.84</v>
      </c>
      <c r="P477" s="1">
        <f t="shared" si="481"/>
        <v>1620.87</v>
      </c>
      <c r="Q477" s="1"/>
      <c r="R477" s="1"/>
    </row>
    <row r="478">
      <c r="A478" s="2">
        <v>45572.0</v>
      </c>
      <c r="B478" s="1" t="s">
        <v>61</v>
      </c>
      <c r="C478" s="1" t="s">
        <v>37</v>
      </c>
      <c r="D478" s="1">
        <v>340.08</v>
      </c>
      <c r="E478" s="1">
        <v>315.68</v>
      </c>
      <c r="F478" s="1" t="s">
        <v>46</v>
      </c>
      <c r="G478" s="1">
        <v>191.56</v>
      </c>
      <c r="H478" s="1">
        <v>190.95</v>
      </c>
      <c r="I478" s="1" t="s">
        <v>22</v>
      </c>
      <c r="J478" s="1">
        <v>451.37</v>
      </c>
      <c r="K478" s="1">
        <v>463.77</v>
      </c>
      <c r="L478" s="1">
        <v>4021.18</v>
      </c>
      <c r="M478" s="1">
        <v>233.74</v>
      </c>
      <c r="N478" s="1">
        <v>3284.52</v>
      </c>
      <c r="O478" s="3">
        <f t="shared" ref="O478:P478" si="482">sum(D478,G478,J478)</f>
        <v>983.01</v>
      </c>
      <c r="P478" s="1">
        <f t="shared" si="482"/>
        <v>970.4</v>
      </c>
      <c r="Q478" s="1"/>
      <c r="R478" s="1"/>
    </row>
    <row r="479">
      <c r="A479" s="2">
        <v>45572.0</v>
      </c>
      <c r="B479" s="1" t="s">
        <v>61</v>
      </c>
      <c r="C479" s="1" t="s">
        <v>20</v>
      </c>
      <c r="D479" s="1">
        <v>542.71</v>
      </c>
      <c r="E479" s="1">
        <v>470.07</v>
      </c>
      <c r="F479" s="1" t="s">
        <v>42</v>
      </c>
      <c r="G479" s="1">
        <v>382.19</v>
      </c>
      <c r="H479" s="1">
        <v>378.76</v>
      </c>
      <c r="I479" s="1" t="s">
        <v>22</v>
      </c>
      <c r="J479" s="1">
        <v>319.27</v>
      </c>
      <c r="K479" s="1">
        <v>340.43</v>
      </c>
      <c r="L479" s="1">
        <v>3986.71</v>
      </c>
      <c r="M479" s="1">
        <v>1667.05</v>
      </c>
      <c r="N479" s="1">
        <v>4464.5</v>
      </c>
      <c r="O479" s="3">
        <f t="shared" ref="O479:P479" si="483">sum(D479,G479,J479)</f>
        <v>1244.17</v>
      </c>
      <c r="P479" s="1">
        <f t="shared" si="483"/>
        <v>1189.26</v>
      </c>
      <c r="Q479" s="1"/>
      <c r="R479" s="1"/>
    </row>
    <row r="480">
      <c r="A480" s="2">
        <v>45572.0</v>
      </c>
      <c r="B480" s="1" t="s">
        <v>61</v>
      </c>
      <c r="C480" s="1" t="s">
        <v>20</v>
      </c>
      <c r="D480" s="1">
        <v>62.6</v>
      </c>
      <c r="E480" s="1">
        <v>51.62</v>
      </c>
      <c r="F480" s="1" t="s">
        <v>33</v>
      </c>
      <c r="G480" s="1">
        <v>261.22</v>
      </c>
      <c r="H480" s="1">
        <v>245.67</v>
      </c>
      <c r="I480" s="1" t="s">
        <v>47</v>
      </c>
      <c r="J480" s="1">
        <v>179.36</v>
      </c>
      <c r="K480" s="1">
        <v>190.02</v>
      </c>
      <c r="L480" s="1">
        <v>4388.01</v>
      </c>
      <c r="M480" s="1">
        <v>1632.86</v>
      </c>
      <c r="N480" s="1">
        <v>5533.56</v>
      </c>
      <c r="O480" s="3">
        <f t="shared" ref="O480:P480" si="484">sum(D480,G480,J480)</f>
        <v>503.18</v>
      </c>
      <c r="P480" s="1">
        <f t="shared" si="484"/>
        <v>487.31</v>
      </c>
      <c r="Q480" s="1"/>
      <c r="R480" s="1"/>
    </row>
    <row r="481">
      <c r="A481" s="2">
        <v>45574.0</v>
      </c>
      <c r="B481" s="1" t="s">
        <v>61</v>
      </c>
      <c r="C481" s="1" t="s">
        <v>29</v>
      </c>
      <c r="D481" s="1">
        <v>446.11</v>
      </c>
      <c r="E481" s="1">
        <v>437.45</v>
      </c>
      <c r="F481" s="1" t="s">
        <v>30</v>
      </c>
      <c r="G481" s="1">
        <v>268.03</v>
      </c>
      <c r="H481" s="1">
        <v>289.28</v>
      </c>
      <c r="I481" s="1" t="s">
        <v>28</v>
      </c>
      <c r="J481" s="1">
        <v>76.66</v>
      </c>
      <c r="K481" s="1">
        <v>80.46</v>
      </c>
      <c r="L481" s="1">
        <v>2085.51</v>
      </c>
      <c r="M481" s="1">
        <v>1689.44</v>
      </c>
      <c r="N481" s="1">
        <v>2967.76</v>
      </c>
      <c r="O481" s="3">
        <f t="shared" ref="O481:P481" si="485">sum(D481,G481,J481)</f>
        <v>790.8</v>
      </c>
      <c r="P481" s="1">
        <f t="shared" si="485"/>
        <v>807.19</v>
      </c>
      <c r="Q481" s="1"/>
      <c r="R481" s="1"/>
    </row>
    <row r="482">
      <c r="A482" s="2">
        <v>45575.0</v>
      </c>
      <c r="B482" s="1" t="s">
        <v>61</v>
      </c>
      <c r="C482" s="1" t="s">
        <v>41</v>
      </c>
      <c r="D482" s="1">
        <v>917.12</v>
      </c>
      <c r="E482" s="1">
        <v>1044.05</v>
      </c>
      <c r="F482" s="1" t="s">
        <v>24</v>
      </c>
      <c r="G482" s="1">
        <v>434.73</v>
      </c>
      <c r="H482" s="1">
        <v>374.93</v>
      </c>
      <c r="I482" s="1" t="s">
        <v>36</v>
      </c>
      <c r="J482" s="1">
        <v>65.45</v>
      </c>
      <c r="K482" s="1">
        <v>73.83</v>
      </c>
      <c r="L482" s="1">
        <v>2710.19</v>
      </c>
      <c r="M482" s="1">
        <v>1469.15</v>
      </c>
      <c r="N482" s="1">
        <v>2686.53</v>
      </c>
      <c r="O482" s="3">
        <f t="shared" ref="O482:P482" si="486">sum(D482,G482,J482)</f>
        <v>1417.3</v>
      </c>
      <c r="P482" s="1">
        <f t="shared" si="486"/>
        <v>1492.81</v>
      </c>
      <c r="Q482" s="1"/>
      <c r="R482" s="1"/>
    </row>
    <row r="483">
      <c r="A483" s="2">
        <v>45575.0</v>
      </c>
      <c r="B483" s="1" t="s">
        <v>61</v>
      </c>
      <c r="C483" s="1" t="s">
        <v>17</v>
      </c>
      <c r="D483" s="1">
        <v>233.87</v>
      </c>
      <c r="E483" s="1">
        <v>273.45</v>
      </c>
      <c r="F483" s="1" t="s">
        <v>24</v>
      </c>
      <c r="G483" s="1">
        <v>154.51</v>
      </c>
      <c r="H483" s="1">
        <v>174.84</v>
      </c>
      <c r="I483" s="1" t="s">
        <v>36</v>
      </c>
      <c r="J483" s="1">
        <v>381.21</v>
      </c>
      <c r="K483" s="1">
        <v>415.99</v>
      </c>
      <c r="L483" s="1">
        <v>4018.69</v>
      </c>
      <c r="M483" s="1">
        <v>1373.28</v>
      </c>
      <c r="N483" s="1">
        <v>4527.69</v>
      </c>
      <c r="O483" s="3">
        <f t="shared" ref="O483:P483" si="487">sum(D483,G483,J483)</f>
        <v>769.59</v>
      </c>
      <c r="P483" s="1">
        <f t="shared" si="487"/>
        <v>864.28</v>
      </c>
      <c r="Q483" s="1"/>
      <c r="R483" s="1"/>
    </row>
    <row r="484">
      <c r="A484" s="2">
        <v>45575.0</v>
      </c>
      <c r="B484" s="1" t="s">
        <v>61</v>
      </c>
      <c r="C484" s="1" t="s">
        <v>45</v>
      </c>
      <c r="D484" s="1">
        <v>169.08</v>
      </c>
      <c r="E484" s="1">
        <v>193.27</v>
      </c>
      <c r="F484" s="1" t="s">
        <v>33</v>
      </c>
      <c r="G484" s="1">
        <v>492.2</v>
      </c>
      <c r="H484" s="1">
        <v>433.07</v>
      </c>
      <c r="I484" s="1" t="s">
        <v>28</v>
      </c>
      <c r="J484" s="1">
        <v>446.91</v>
      </c>
      <c r="K484" s="1">
        <v>472.76</v>
      </c>
      <c r="L484" s="1">
        <v>3153.49</v>
      </c>
      <c r="M484" s="1">
        <v>827.83</v>
      </c>
      <c r="N484" s="1">
        <v>2882.22</v>
      </c>
      <c r="O484" s="3">
        <f t="shared" ref="O484:P484" si="488">sum(D484,G484,J484)</f>
        <v>1108.19</v>
      </c>
      <c r="P484" s="1">
        <f t="shared" si="488"/>
        <v>1099.1</v>
      </c>
      <c r="Q484" s="1"/>
      <c r="R484" s="1"/>
    </row>
    <row r="485">
      <c r="A485" s="2">
        <v>45576.0</v>
      </c>
      <c r="B485" s="1" t="s">
        <v>61</v>
      </c>
      <c r="C485" s="1" t="s">
        <v>43</v>
      </c>
      <c r="D485" s="1">
        <v>420.0</v>
      </c>
      <c r="E485" s="1">
        <v>461.44</v>
      </c>
      <c r="F485" s="1" t="s">
        <v>27</v>
      </c>
      <c r="G485" s="1">
        <v>293.37</v>
      </c>
      <c r="H485" s="1">
        <v>259.93</v>
      </c>
      <c r="I485" s="1" t="s">
        <v>22</v>
      </c>
      <c r="J485" s="1">
        <v>169.68</v>
      </c>
      <c r="K485" s="1">
        <v>172.0</v>
      </c>
      <c r="L485" s="1">
        <v>3483.1</v>
      </c>
      <c r="M485" s="1">
        <v>569.01</v>
      </c>
      <c r="N485" s="1">
        <v>3158.74</v>
      </c>
      <c r="O485" s="3">
        <f t="shared" ref="O485:P485" si="489">sum(D485,G485,J485)</f>
        <v>883.05</v>
      </c>
      <c r="P485" s="1">
        <f t="shared" si="489"/>
        <v>893.37</v>
      </c>
      <c r="Q485" s="1"/>
      <c r="R485" s="1"/>
    </row>
    <row r="486">
      <c r="A486" s="2">
        <v>45576.0</v>
      </c>
      <c r="B486" s="1" t="s">
        <v>61</v>
      </c>
      <c r="C486" s="1" t="s">
        <v>20</v>
      </c>
      <c r="D486" s="1">
        <v>405.16</v>
      </c>
      <c r="E486" s="1">
        <v>367.4</v>
      </c>
      <c r="F486" s="1" t="s">
        <v>33</v>
      </c>
      <c r="G486" s="1">
        <v>345.94</v>
      </c>
      <c r="H486" s="1">
        <v>323.88</v>
      </c>
      <c r="I486" s="1" t="s">
        <v>25</v>
      </c>
      <c r="J486" s="1">
        <v>397.0</v>
      </c>
      <c r="K486" s="1">
        <v>442.48</v>
      </c>
      <c r="L486" s="1">
        <v>4120.77</v>
      </c>
      <c r="M486" s="1">
        <v>1158.16</v>
      </c>
      <c r="N486" s="1">
        <v>4145.17</v>
      </c>
      <c r="O486" s="3">
        <f t="shared" ref="O486:P486" si="490">sum(D486,G486,J486)</f>
        <v>1148.1</v>
      </c>
      <c r="P486" s="1">
        <f t="shared" si="490"/>
        <v>1133.76</v>
      </c>
      <c r="Q486" s="1"/>
      <c r="R486" s="1"/>
    </row>
    <row r="487">
      <c r="A487" s="2">
        <v>45576.0</v>
      </c>
      <c r="B487" s="1" t="s">
        <v>61</v>
      </c>
      <c r="C487" s="1" t="s">
        <v>43</v>
      </c>
      <c r="D487" s="1">
        <v>41.81</v>
      </c>
      <c r="E487" s="1">
        <v>34.92</v>
      </c>
      <c r="F487" s="1" t="s">
        <v>18</v>
      </c>
      <c r="G487" s="1">
        <v>30.46</v>
      </c>
      <c r="H487" s="1">
        <v>36.09</v>
      </c>
      <c r="I487" s="1" t="s">
        <v>31</v>
      </c>
      <c r="J487" s="1">
        <v>26.16</v>
      </c>
      <c r="K487" s="1">
        <v>30.06</v>
      </c>
      <c r="L487" s="1">
        <v>2944.49</v>
      </c>
      <c r="M487" s="1">
        <v>1224.18</v>
      </c>
      <c r="N487" s="1">
        <v>4067.6</v>
      </c>
      <c r="O487" s="3">
        <f t="shared" ref="O487:P487" si="491">sum(D487,G487,J487)</f>
        <v>98.43</v>
      </c>
      <c r="P487" s="1">
        <f t="shared" si="491"/>
        <v>101.07</v>
      </c>
      <c r="Q487" s="1"/>
      <c r="R487" s="1"/>
    </row>
    <row r="488">
      <c r="A488" s="2">
        <v>45576.0</v>
      </c>
      <c r="B488" s="1" t="s">
        <v>61</v>
      </c>
      <c r="C488" s="1" t="s">
        <v>37</v>
      </c>
      <c r="D488" s="1">
        <v>939.17</v>
      </c>
      <c r="E488" s="1">
        <v>1100.3</v>
      </c>
      <c r="F488" s="1" t="s">
        <v>24</v>
      </c>
      <c r="G488" s="1">
        <v>491.48</v>
      </c>
      <c r="H488" s="1">
        <v>583.47</v>
      </c>
      <c r="I488" s="1" t="s">
        <v>28</v>
      </c>
      <c r="J488" s="1">
        <v>282.27</v>
      </c>
      <c r="K488" s="1">
        <v>290.56</v>
      </c>
      <c r="L488" s="1">
        <v>2114.69</v>
      </c>
      <c r="M488" s="1">
        <v>1223.75</v>
      </c>
      <c r="N488" s="1">
        <v>1364.11</v>
      </c>
      <c r="O488" s="3">
        <f t="shared" ref="O488:P488" si="492">sum(D488,G488,J488)</f>
        <v>1712.92</v>
      </c>
      <c r="P488" s="1">
        <f t="shared" si="492"/>
        <v>1974.33</v>
      </c>
      <c r="Q488" s="1"/>
      <c r="R488" s="1"/>
    </row>
    <row r="489">
      <c r="A489" s="2">
        <v>45577.0</v>
      </c>
      <c r="B489" s="1" t="s">
        <v>61</v>
      </c>
      <c r="C489" s="1" t="s">
        <v>44</v>
      </c>
      <c r="D489" s="1">
        <v>562.63</v>
      </c>
      <c r="E489" s="1">
        <v>485.54</v>
      </c>
      <c r="F489" s="1" t="s">
        <v>46</v>
      </c>
      <c r="G489" s="1">
        <v>380.72</v>
      </c>
      <c r="H489" s="1">
        <v>344.45</v>
      </c>
      <c r="I489" s="1" t="s">
        <v>22</v>
      </c>
      <c r="J489" s="1">
        <v>288.39</v>
      </c>
      <c r="K489" s="1">
        <v>342.88</v>
      </c>
      <c r="L489" s="1">
        <v>3074.46</v>
      </c>
      <c r="M489" s="1">
        <v>687.79</v>
      </c>
      <c r="N489" s="1">
        <v>2589.38</v>
      </c>
      <c r="O489" s="3">
        <f t="shared" ref="O489:P489" si="493">sum(D489,G489,J489)</f>
        <v>1231.74</v>
      </c>
      <c r="P489" s="1">
        <f t="shared" si="493"/>
        <v>1172.87</v>
      </c>
      <c r="Q489" s="1"/>
      <c r="R489" s="1"/>
    </row>
    <row r="490">
      <c r="A490" s="2">
        <v>45577.0</v>
      </c>
      <c r="B490" s="1" t="s">
        <v>61</v>
      </c>
      <c r="C490" s="1" t="s">
        <v>45</v>
      </c>
      <c r="D490" s="1">
        <v>267.49</v>
      </c>
      <c r="E490" s="1">
        <v>239.8</v>
      </c>
      <c r="F490" s="1" t="s">
        <v>40</v>
      </c>
      <c r="G490" s="1">
        <v>282.42</v>
      </c>
      <c r="H490" s="1">
        <v>319.63</v>
      </c>
      <c r="I490" s="1" t="s">
        <v>34</v>
      </c>
      <c r="J490" s="1">
        <v>486.11</v>
      </c>
      <c r="K490" s="1">
        <v>418.13</v>
      </c>
      <c r="L490" s="1">
        <v>2670.46</v>
      </c>
      <c r="M490" s="1">
        <v>699.34</v>
      </c>
      <c r="N490" s="1">
        <v>2392.24</v>
      </c>
      <c r="O490" s="3">
        <f t="shared" ref="O490:P490" si="494">sum(D490,G490,J490)</f>
        <v>1036.02</v>
      </c>
      <c r="P490" s="1">
        <f t="shared" si="494"/>
        <v>977.56</v>
      </c>
      <c r="Q490" s="1"/>
      <c r="R490" s="1"/>
    </row>
    <row r="491">
      <c r="A491" s="2">
        <v>45578.0</v>
      </c>
      <c r="B491" s="1" t="s">
        <v>61</v>
      </c>
      <c r="C491" s="1" t="s">
        <v>23</v>
      </c>
      <c r="D491" s="1">
        <v>773.83</v>
      </c>
      <c r="E491" s="1">
        <v>825.39</v>
      </c>
      <c r="F491" s="1" t="s">
        <v>18</v>
      </c>
      <c r="G491" s="1">
        <v>175.07</v>
      </c>
      <c r="H491" s="1">
        <v>170.5</v>
      </c>
      <c r="I491" s="1" t="s">
        <v>31</v>
      </c>
      <c r="J491" s="1">
        <v>352.12</v>
      </c>
      <c r="K491" s="1">
        <v>395.1</v>
      </c>
      <c r="L491" s="1">
        <v>4408.99</v>
      </c>
      <c r="M491" s="1">
        <v>1143.59</v>
      </c>
      <c r="N491" s="1">
        <v>4161.59</v>
      </c>
      <c r="O491" s="3">
        <f t="shared" ref="O491:P491" si="495">sum(D491,G491,J491)</f>
        <v>1301.02</v>
      </c>
      <c r="P491" s="1">
        <f t="shared" si="495"/>
        <v>1390.99</v>
      </c>
      <c r="Q491" s="1"/>
      <c r="R491" s="1"/>
    </row>
    <row r="492">
      <c r="A492" s="2">
        <v>45578.0</v>
      </c>
      <c r="B492" s="1" t="s">
        <v>61</v>
      </c>
      <c r="C492" s="1" t="s">
        <v>23</v>
      </c>
      <c r="D492" s="1">
        <v>200.6</v>
      </c>
      <c r="E492" s="1">
        <v>239.57</v>
      </c>
      <c r="F492" s="1" t="s">
        <v>42</v>
      </c>
      <c r="G492" s="1">
        <v>148.91</v>
      </c>
      <c r="H492" s="1">
        <v>166.81</v>
      </c>
      <c r="I492" s="1" t="s">
        <v>28</v>
      </c>
      <c r="J492" s="1">
        <v>296.3</v>
      </c>
      <c r="K492" s="1">
        <v>302.58</v>
      </c>
      <c r="L492" s="1">
        <v>4470.47</v>
      </c>
      <c r="M492" s="1">
        <v>1718.32</v>
      </c>
      <c r="N492" s="1">
        <v>5479.83</v>
      </c>
      <c r="O492" s="3">
        <f t="shared" ref="O492:P492" si="496">sum(D492,G492,J492)</f>
        <v>645.81</v>
      </c>
      <c r="P492" s="1">
        <f t="shared" si="496"/>
        <v>708.96</v>
      </c>
      <c r="Q492" s="1"/>
      <c r="R492" s="1"/>
    </row>
    <row r="493">
      <c r="A493" s="2">
        <v>45578.0</v>
      </c>
      <c r="B493" s="1" t="s">
        <v>61</v>
      </c>
      <c r="C493" s="1" t="s">
        <v>37</v>
      </c>
      <c r="D493" s="1">
        <v>953.13</v>
      </c>
      <c r="E493" s="1">
        <v>882.09</v>
      </c>
      <c r="F493" s="1" t="s">
        <v>18</v>
      </c>
      <c r="G493" s="1">
        <v>186.53</v>
      </c>
      <c r="H493" s="1">
        <v>222.03</v>
      </c>
      <c r="I493" s="1" t="s">
        <v>25</v>
      </c>
      <c r="J493" s="1">
        <v>214.59</v>
      </c>
      <c r="K493" s="1">
        <v>181.58</v>
      </c>
      <c r="L493" s="1">
        <v>2119.2</v>
      </c>
      <c r="M493" s="1">
        <v>741.51</v>
      </c>
      <c r="N493" s="1">
        <v>1575.01</v>
      </c>
      <c r="O493" s="3">
        <f t="shared" ref="O493:P493" si="497">sum(D493,G493,J493)</f>
        <v>1354.25</v>
      </c>
      <c r="P493" s="1">
        <f t="shared" si="497"/>
        <v>1285.7</v>
      </c>
      <c r="Q493" s="1"/>
      <c r="R493" s="1"/>
    </row>
    <row r="494">
      <c r="A494" s="2">
        <v>45579.0</v>
      </c>
      <c r="B494" s="1" t="s">
        <v>61</v>
      </c>
      <c r="C494" s="1" t="s">
        <v>29</v>
      </c>
      <c r="D494" s="1">
        <v>865.0</v>
      </c>
      <c r="E494" s="1">
        <v>1015.83</v>
      </c>
      <c r="F494" s="1" t="s">
        <v>18</v>
      </c>
      <c r="G494" s="1">
        <v>482.17</v>
      </c>
      <c r="H494" s="1">
        <v>460.06</v>
      </c>
      <c r="I494" s="1" t="s">
        <v>34</v>
      </c>
      <c r="J494" s="1">
        <v>111.28</v>
      </c>
      <c r="K494" s="1">
        <v>103.64</v>
      </c>
      <c r="L494" s="1">
        <v>3979.32</v>
      </c>
      <c r="M494" s="1">
        <v>822.61</v>
      </c>
      <c r="N494" s="1">
        <v>3222.4</v>
      </c>
      <c r="O494" s="3">
        <f t="shared" ref="O494:P494" si="498">sum(D494,G494,J494)</f>
        <v>1458.45</v>
      </c>
      <c r="P494" s="1">
        <f t="shared" si="498"/>
        <v>1579.53</v>
      </c>
      <c r="Q494" s="1"/>
      <c r="R494" s="1"/>
    </row>
    <row r="495">
      <c r="A495" s="2">
        <v>45580.0</v>
      </c>
      <c r="B495" s="1" t="s">
        <v>61</v>
      </c>
      <c r="C495" s="1" t="s">
        <v>23</v>
      </c>
      <c r="D495" s="1">
        <v>616.22</v>
      </c>
      <c r="E495" s="1">
        <v>543.78</v>
      </c>
      <c r="F495" s="1" t="s">
        <v>38</v>
      </c>
      <c r="G495" s="1">
        <v>185.51</v>
      </c>
      <c r="H495" s="1">
        <v>162.05</v>
      </c>
      <c r="I495" s="1" t="s">
        <v>19</v>
      </c>
      <c r="J495" s="1">
        <v>22.29</v>
      </c>
      <c r="K495" s="1">
        <v>19.83</v>
      </c>
      <c r="L495" s="1">
        <v>3288.11</v>
      </c>
      <c r="M495" s="1">
        <v>1422.77</v>
      </c>
      <c r="N495" s="1">
        <v>3985.22</v>
      </c>
      <c r="O495" s="3">
        <f t="shared" ref="O495:P495" si="499">sum(D495,G495,J495)</f>
        <v>824.02</v>
      </c>
      <c r="P495" s="1">
        <f t="shared" si="499"/>
        <v>725.66</v>
      </c>
      <c r="Q495" s="1"/>
      <c r="R495" s="1"/>
      <c r="T495" s="1" t="s">
        <v>62</v>
      </c>
      <c r="U495" s="1" t="s">
        <v>63</v>
      </c>
      <c r="V495" s="1" t="s">
        <v>64</v>
      </c>
    </row>
    <row r="496">
      <c r="A496" s="2">
        <v>45580.0</v>
      </c>
      <c r="B496" s="1" t="s">
        <v>61</v>
      </c>
      <c r="C496" s="1" t="s">
        <v>23</v>
      </c>
      <c r="D496" s="1">
        <v>294.29</v>
      </c>
      <c r="E496" s="1">
        <v>291.6</v>
      </c>
      <c r="F496" s="1" t="s">
        <v>42</v>
      </c>
      <c r="G496" s="1">
        <v>485.64</v>
      </c>
      <c r="H496" s="1">
        <v>493.07</v>
      </c>
      <c r="I496" s="1" t="s">
        <v>31</v>
      </c>
      <c r="J496" s="1">
        <v>389.54</v>
      </c>
      <c r="K496" s="1">
        <v>351.38</v>
      </c>
      <c r="L496" s="1">
        <v>4393.9</v>
      </c>
      <c r="M496" s="1">
        <v>1497.68</v>
      </c>
      <c r="N496" s="1">
        <v>4755.53</v>
      </c>
      <c r="O496" s="3">
        <f t="shared" ref="O496:P496" si="500">sum(D496,G496,J496)</f>
        <v>1169.47</v>
      </c>
      <c r="P496" s="1">
        <f t="shared" si="500"/>
        <v>1136.05</v>
      </c>
      <c r="Q496" s="1"/>
      <c r="R496" s="1"/>
    </row>
    <row r="497">
      <c r="A497" s="2">
        <v>45580.0</v>
      </c>
      <c r="B497" s="1" t="s">
        <v>61</v>
      </c>
      <c r="C497" s="1" t="s">
        <v>37</v>
      </c>
      <c r="D497" s="1">
        <v>842.59</v>
      </c>
      <c r="E497" s="1">
        <v>999.03</v>
      </c>
      <c r="F497" s="1" t="s">
        <v>33</v>
      </c>
      <c r="G497" s="1">
        <v>310.76</v>
      </c>
      <c r="H497" s="1">
        <v>321.45</v>
      </c>
      <c r="I497" s="1" t="s">
        <v>34</v>
      </c>
      <c r="J497" s="1">
        <v>312.18</v>
      </c>
      <c r="K497" s="1">
        <v>330.69</v>
      </c>
      <c r="L497" s="1">
        <v>4487.39</v>
      </c>
      <c r="M497" s="1">
        <v>174.62</v>
      </c>
      <c r="N497" s="1">
        <v>3010.84</v>
      </c>
      <c r="O497" s="3">
        <f t="shared" ref="O497:P497" si="501">sum(D497,G497,J497)</f>
        <v>1465.53</v>
      </c>
      <c r="P497" s="1">
        <f t="shared" si="501"/>
        <v>1651.17</v>
      </c>
      <c r="Q497" s="1"/>
      <c r="R497" s="1"/>
    </row>
    <row r="498">
      <c r="A498" s="2">
        <v>45581.0</v>
      </c>
      <c r="B498" s="1" t="s">
        <v>61</v>
      </c>
      <c r="C498" s="1" t="s">
        <v>41</v>
      </c>
      <c r="D498" s="1">
        <v>174.43</v>
      </c>
      <c r="E498" s="1">
        <v>163.38</v>
      </c>
      <c r="F498" s="1" t="s">
        <v>38</v>
      </c>
      <c r="G498" s="1">
        <v>264.4</v>
      </c>
      <c r="H498" s="1">
        <v>239.05</v>
      </c>
      <c r="I498" s="1" t="s">
        <v>31</v>
      </c>
      <c r="J498" s="1">
        <v>177.3</v>
      </c>
      <c r="K498" s="1">
        <v>204.47</v>
      </c>
      <c r="L498" s="1">
        <v>4187.7</v>
      </c>
      <c r="M498" s="1">
        <v>1015.24</v>
      </c>
      <c r="N498" s="1">
        <v>4596.04</v>
      </c>
      <c r="O498" s="3">
        <f t="shared" ref="O498:P498" si="502">sum(D498,G498,J498)</f>
        <v>616.13</v>
      </c>
      <c r="P498" s="1">
        <f t="shared" si="502"/>
        <v>606.9</v>
      </c>
      <c r="Q498" s="1"/>
      <c r="R498" s="1"/>
    </row>
    <row r="499">
      <c r="A499" s="2">
        <v>45581.0</v>
      </c>
      <c r="B499" s="1" t="s">
        <v>61</v>
      </c>
      <c r="C499" s="1" t="s">
        <v>20</v>
      </c>
      <c r="D499" s="1">
        <v>416.63</v>
      </c>
      <c r="E499" s="1">
        <v>344.5</v>
      </c>
      <c r="F499" s="1" t="s">
        <v>27</v>
      </c>
      <c r="G499" s="1">
        <v>375.53</v>
      </c>
      <c r="H499" s="1">
        <v>349.83</v>
      </c>
      <c r="I499" s="1" t="s">
        <v>22</v>
      </c>
      <c r="J499" s="1">
        <v>98.5</v>
      </c>
      <c r="K499" s="1">
        <v>82.98</v>
      </c>
      <c r="L499" s="1">
        <v>3908.6</v>
      </c>
      <c r="M499" s="1">
        <v>757.93</v>
      </c>
      <c r="N499" s="1">
        <v>3889.22</v>
      </c>
      <c r="O499" s="3">
        <f t="shared" ref="O499:P499" si="503">sum(D499,G499,J499)</f>
        <v>890.66</v>
      </c>
      <c r="P499" s="1">
        <f t="shared" si="503"/>
        <v>777.31</v>
      </c>
      <c r="Q499" s="1"/>
      <c r="R499" s="1"/>
    </row>
    <row r="500">
      <c r="A500" s="2">
        <v>45582.0</v>
      </c>
      <c r="B500" s="1" t="s">
        <v>61</v>
      </c>
      <c r="C500" s="1" t="s">
        <v>17</v>
      </c>
      <c r="D500" s="1">
        <v>339.07</v>
      </c>
      <c r="E500" s="1">
        <v>326.01</v>
      </c>
      <c r="F500" s="1" t="s">
        <v>46</v>
      </c>
      <c r="G500" s="1">
        <v>441.77</v>
      </c>
      <c r="H500" s="1">
        <v>498.74</v>
      </c>
      <c r="I500" s="1" t="s">
        <v>36</v>
      </c>
      <c r="J500" s="1">
        <v>127.84</v>
      </c>
      <c r="K500" s="1">
        <v>102.6</v>
      </c>
      <c r="L500" s="1">
        <v>4464.44</v>
      </c>
      <c r="M500" s="1">
        <v>1526.92</v>
      </c>
      <c r="N500" s="1">
        <v>5064.01</v>
      </c>
      <c r="O500" s="3">
        <f t="shared" ref="O500:P500" si="504">sum(D500,G500,J500)</f>
        <v>908.68</v>
      </c>
      <c r="P500" s="1">
        <f t="shared" si="504"/>
        <v>927.35</v>
      </c>
      <c r="Q500" s="1"/>
      <c r="R500" s="1"/>
    </row>
    <row r="501">
      <c r="A501" s="2">
        <v>45583.0</v>
      </c>
      <c r="B501" s="1" t="s">
        <v>61</v>
      </c>
      <c r="C501" s="1" t="s">
        <v>37</v>
      </c>
      <c r="D501" s="1">
        <v>578.06</v>
      </c>
      <c r="E501" s="1">
        <v>626.29</v>
      </c>
      <c r="F501" s="1" t="s">
        <v>30</v>
      </c>
      <c r="G501" s="1">
        <v>408.14</v>
      </c>
      <c r="H501" s="1">
        <v>427.58</v>
      </c>
      <c r="I501" s="1" t="s">
        <v>28</v>
      </c>
      <c r="J501" s="1">
        <v>251.84</v>
      </c>
      <c r="K501" s="1">
        <v>258.87</v>
      </c>
      <c r="L501" s="1">
        <v>2430.15</v>
      </c>
      <c r="M501" s="1">
        <v>1133.76</v>
      </c>
      <c r="N501" s="1">
        <v>2251.17</v>
      </c>
      <c r="O501" s="3">
        <f t="shared" ref="O501:P501" si="505">sum(D501,G501,J501)</f>
        <v>1238.04</v>
      </c>
      <c r="P501" s="1">
        <f t="shared" si="505"/>
        <v>1312.74</v>
      </c>
      <c r="Q501" s="1"/>
      <c r="R501" s="1"/>
    </row>
    <row r="502">
      <c r="A502" s="2">
        <v>45583.0</v>
      </c>
      <c r="B502" s="1" t="s">
        <v>61</v>
      </c>
      <c r="C502" s="1" t="s">
        <v>29</v>
      </c>
      <c r="D502" s="1">
        <v>615.47</v>
      </c>
      <c r="E502" s="1">
        <v>492.61</v>
      </c>
      <c r="F502" s="1" t="s">
        <v>27</v>
      </c>
      <c r="G502" s="1">
        <v>492.2</v>
      </c>
      <c r="H502" s="1">
        <v>522.11</v>
      </c>
      <c r="I502" s="1" t="s">
        <v>36</v>
      </c>
      <c r="J502" s="1">
        <v>283.83</v>
      </c>
      <c r="K502" s="1">
        <v>265.07</v>
      </c>
      <c r="L502" s="1">
        <v>3625.04</v>
      </c>
      <c r="M502" s="1">
        <v>688.98</v>
      </c>
      <c r="N502" s="1">
        <v>3034.23</v>
      </c>
      <c r="O502" s="3">
        <f t="shared" ref="O502:P502" si="506">sum(D502,G502,J502)</f>
        <v>1391.5</v>
      </c>
      <c r="P502" s="1">
        <f t="shared" si="506"/>
        <v>1279.79</v>
      </c>
      <c r="Q502" s="1"/>
      <c r="R502" s="1"/>
    </row>
    <row r="503">
      <c r="A503" s="2">
        <v>45583.0</v>
      </c>
      <c r="B503" s="1" t="s">
        <v>61</v>
      </c>
      <c r="C503" s="1" t="s">
        <v>45</v>
      </c>
      <c r="D503" s="1">
        <v>518.89</v>
      </c>
      <c r="E503" s="1">
        <v>500.34</v>
      </c>
      <c r="F503" s="1" t="s">
        <v>30</v>
      </c>
      <c r="G503" s="1">
        <v>38.71</v>
      </c>
      <c r="H503" s="1">
        <v>43.99</v>
      </c>
      <c r="I503" s="1" t="s">
        <v>34</v>
      </c>
      <c r="J503" s="1">
        <v>364.59</v>
      </c>
      <c r="K503" s="1">
        <v>352.93</v>
      </c>
      <c r="L503" s="1">
        <v>2885.21</v>
      </c>
      <c r="M503" s="1">
        <v>1028.82</v>
      </c>
      <c r="N503" s="1">
        <v>3016.77</v>
      </c>
      <c r="O503" s="3">
        <f t="shared" ref="O503:P503" si="507">sum(D503,G503,J503)</f>
        <v>922.19</v>
      </c>
      <c r="P503" s="1">
        <f t="shared" si="507"/>
        <v>897.26</v>
      </c>
      <c r="Q503" s="1"/>
      <c r="R503" s="1"/>
    </row>
    <row r="504">
      <c r="A504" s="2">
        <v>45583.0</v>
      </c>
      <c r="B504" s="1" t="s">
        <v>61</v>
      </c>
      <c r="C504" s="1" t="s">
        <v>45</v>
      </c>
      <c r="D504" s="1">
        <v>475.76</v>
      </c>
      <c r="E504" s="1">
        <v>461.36</v>
      </c>
      <c r="F504" s="1" t="s">
        <v>18</v>
      </c>
      <c r="G504" s="1">
        <v>383.98</v>
      </c>
      <c r="H504" s="1">
        <v>418.83</v>
      </c>
      <c r="I504" s="1" t="s">
        <v>31</v>
      </c>
      <c r="J504" s="1">
        <v>129.47</v>
      </c>
      <c r="K504" s="1">
        <v>124.34</v>
      </c>
      <c r="L504" s="1">
        <v>4288.48</v>
      </c>
      <c r="M504" s="1">
        <v>1393.52</v>
      </c>
      <c r="N504" s="1">
        <v>4677.47</v>
      </c>
      <c r="O504" s="3">
        <f t="shared" ref="O504:P504" si="508">sum(D504,G504,J504)</f>
        <v>989.21</v>
      </c>
      <c r="P504" s="1">
        <f t="shared" si="508"/>
        <v>1004.53</v>
      </c>
      <c r="Q504" s="1"/>
      <c r="R504" s="1"/>
    </row>
    <row r="505">
      <c r="A505" s="2">
        <v>45584.0</v>
      </c>
      <c r="B505" s="1" t="s">
        <v>61</v>
      </c>
      <c r="C505" s="1" t="s">
        <v>20</v>
      </c>
      <c r="D505" s="1">
        <v>438.01</v>
      </c>
      <c r="E505" s="1">
        <v>481.27</v>
      </c>
      <c r="F505" s="1" t="s">
        <v>24</v>
      </c>
      <c r="G505" s="1">
        <v>444.21</v>
      </c>
      <c r="H505" s="1">
        <v>505.32</v>
      </c>
      <c r="I505" s="1" t="s">
        <v>34</v>
      </c>
      <c r="J505" s="1">
        <v>403.24</v>
      </c>
      <c r="K505" s="1">
        <v>432.42</v>
      </c>
      <c r="L505" s="1">
        <v>3862.23</v>
      </c>
      <c r="M505" s="1">
        <v>1823.85</v>
      </c>
      <c r="N505" s="1">
        <v>4267.07</v>
      </c>
      <c r="O505" s="3">
        <f t="shared" ref="O505:P505" si="509">sum(D505,G505,J505)</f>
        <v>1285.46</v>
      </c>
      <c r="P505" s="1">
        <f t="shared" si="509"/>
        <v>1419.01</v>
      </c>
      <c r="Q505" s="1"/>
      <c r="R505" s="1"/>
    </row>
    <row r="506">
      <c r="A506" s="2">
        <v>45584.0</v>
      </c>
      <c r="B506" s="1" t="s">
        <v>61</v>
      </c>
      <c r="C506" s="1" t="s">
        <v>43</v>
      </c>
      <c r="D506" s="1">
        <v>336.1</v>
      </c>
      <c r="E506" s="1">
        <v>396.97</v>
      </c>
      <c r="F506" s="1" t="s">
        <v>42</v>
      </c>
      <c r="G506" s="1">
        <v>472.53</v>
      </c>
      <c r="H506" s="1">
        <v>497.9</v>
      </c>
      <c r="I506" s="1" t="s">
        <v>34</v>
      </c>
      <c r="J506" s="1">
        <v>217.14</v>
      </c>
      <c r="K506" s="1">
        <v>250.35</v>
      </c>
      <c r="L506" s="1">
        <v>3875.45</v>
      </c>
      <c r="M506" s="1">
        <v>432.09</v>
      </c>
      <c r="N506" s="1">
        <v>3162.32</v>
      </c>
      <c r="O506" s="3">
        <f t="shared" ref="O506:P506" si="510">sum(D506,G506,J506)</f>
        <v>1025.77</v>
      </c>
      <c r="P506" s="1">
        <f t="shared" si="510"/>
        <v>1145.22</v>
      </c>
      <c r="Q506" s="1"/>
      <c r="R506" s="1"/>
    </row>
    <row r="507">
      <c r="A507" s="2">
        <v>45584.0</v>
      </c>
      <c r="B507" s="1" t="s">
        <v>61</v>
      </c>
      <c r="C507" s="1" t="s">
        <v>20</v>
      </c>
      <c r="D507" s="1">
        <v>464.87</v>
      </c>
      <c r="E507" s="1">
        <v>543.17</v>
      </c>
      <c r="F507" s="1" t="s">
        <v>27</v>
      </c>
      <c r="G507" s="1">
        <v>213.69</v>
      </c>
      <c r="H507" s="1">
        <v>249.26</v>
      </c>
      <c r="I507" s="1" t="s">
        <v>19</v>
      </c>
      <c r="J507" s="1">
        <v>349.97</v>
      </c>
      <c r="K507" s="1">
        <v>326.98</v>
      </c>
      <c r="L507" s="1">
        <v>3492.87</v>
      </c>
      <c r="M507" s="1">
        <v>1758.51</v>
      </c>
      <c r="N507" s="1">
        <v>4131.97</v>
      </c>
      <c r="O507" s="3">
        <f t="shared" ref="O507:P507" si="511">sum(D507,G507,J507)</f>
        <v>1028.53</v>
      </c>
      <c r="P507" s="1">
        <f t="shared" si="511"/>
        <v>1119.41</v>
      </c>
      <c r="Q507" s="1"/>
      <c r="R507" s="1"/>
    </row>
    <row r="508">
      <c r="A508" s="2">
        <v>45584.0</v>
      </c>
      <c r="B508" s="1" t="s">
        <v>61</v>
      </c>
      <c r="C508" s="1" t="s">
        <v>17</v>
      </c>
      <c r="D508" s="1">
        <v>428.62</v>
      </c>
      <c r="E508" s="1">
        <v>377.62</v>
      </c>
      <c r="F508" s="1" t="s">
        <v>33</v>
      </c>
      <c r="G508" s="1">
        <v>122.73</v>
      </c>
      <c r="H508" s="1">
        <v>136.94</v>
      </c>
      <c r="I508" s="1" t="s">
        <v>22</v>
      </c>
      <c r="J508" s="1">
        <v>162.95</v>
      </c>
      <c r="K508" s="1">
        <v>144.48</v>
      </c>
      <c r="L508" s="1">
        <v>3820.74</v>
      </c>
      <c r="M508" s="1">
        <v>387.05</v>
      </c>
      <c r="N508" s="1">
        <v>3548.75</v>
      </c>
      <c r="O508" s="3">
        <f t="shared" ref="O508:P508" si="512">sum(D508,G508,J508)</f>
        <v>714.3</v>
      </c>
      <c r="P508" s="1">
        <f t="shared" si="512"/>
        <v>659.04</v>
      </c>
      <c r="Q508" s="1"/>
      <c r="R508" s="1"/>
    </row>
    <row r="509">
      <c r="A509" s="2">
        <v>45585.0</v>
      </c>
      <c r="B509" s="1" t="s">
        <v>61</v>
      </c>
      <c r="C509" s="1" t="s">
        <v>45</v>
      </c>
      <c r="D509" s="1">
        <v>129.91</v>
      </c>
      <c r="E509" s="1">
        <v>150.06</v>
      </c>
      <c r="F509" s="1" t="s">
        <v>40</v>
      </c>
      <c r="G509" s="1">
        <v>489.75</v>
      </c>
      <c r="H509" s="1">
        <v>572.97</v>
      </c>
      <c r="I509" s="1" t="s">
        <v>25</v>
      </c>
      <c r="J509" s="1">
        <v>391.13</v>
      </c>
      <c r="K509" s="1">
        <v>384.99</v>
      </c>
      <c r="L509" s="1">
        <v>2298.04</v>
      </c>
      <c r="M509" s="1">
        <v>1874.34</v>
      </c>
      <c r="N509" s="1">
        <v>3064.36</v>
      </c>
      <c r="O509" s="3">
        <f t="shared" ref="O509:P509" si="513">sum(D509,G509,J509)</f>
        <v>1010.79</v>
      </c>
      <c r="P509" s="1">
        <f t="shared" si="513"/>
        <v>1108.02</v>
      </c>
      <c r="Q509" s="1"/>
      <c r="R509" s="1"/>
    </row>
    <row r="510">
      <c r="A510" s="2">
        <v>45585.0</v>
      </c>
      <c r="B510" s="1" t="s">
        <v>61</v>
      </c>
      <c r="C510" s="1" t="s">
        <v>39</v>
      </c>
      <c r="D510" s="1">
        <v>766.62</v>
      </c>
      <c r="E510" s="1">
        <v>767.31</v>
      </c>
      <c r="F510" s="1" t="s">
        <v>18</v>
      </c>
      <c r="G510" s="1">
        <v>214.02</v>
      </c>
      <c r="H510" s="1">
        <v>200.78</v>
      </c>
      <c r="I510" s="1" t="s">
        <v>34</v>
      </c>
      <c r="J510" s="1">
        <v>264.93</v>
      </c>
      <c r="K510" s="1">
        <v>308.66</v>
      </c>
      <c r="L510" s="1">
        <v>4435.32</v>
      </c>
      <c r="M510" s="1">
        <v>1005.52</v>
      </c>
      <c r="N510" s="1">
        <v>4164.09</v>
      </c>
      <c r="O510" s="3">
        <f t="shared" ref="O510:P510" si="514">sum(D510,G510,J510)</f>
        <v>1245.57</v>
      </c>
      <c r="P510" s="1">
        <f t="shared" si="514"/>
        <v>1276.75</v>
      </c>
      <c r="Q510" s="1"/>
      <c r="R510" s="1"/>
    </row>
    <row r="511">
      <c r="A511" s="2">
        <v>45585.0</v>
      </c>
      <c r="B511" s="1" t="s">
        <v>61</v>
      </c>
      <c r="C511" s="1" t="s">
        <v>45</v>
      </c>
      <c r="D511" s="1">
        <v>459.11</v>
      </c>
      <c r="E511" s="1">
        <v>454.34</v>
      </c>
      <c r="F511" s="1" t="s">
        <v>24</v>
      </c>
      <c r="G511" s="1">
        <v>440.93</v>
      </c>
      <c r="H511" s="1">
        <v>402.53</v>
      </c>
      <c r="I511" s="1" t="s">
        <v>25</v>
      </c>
      <c r="J511" s="1">
        <v>427.66</v>
      </c>
      <c r="K511" s="1">
        <v>446.12</v>
      </c>
      <c r="L511" s="1">
        <v>3474.18</v>
      </c>
      <c r="M511" s="1">
        <v>1345.83</v>
      </c>
      <c r="N511" s="1">
        <v>3517.02</v>
      </c>
      <c r="O511" s="3">
        <f t="shared" ref="O511:P511" si="515">sum(D511,G511,J511)</f>
        <v>1327.7</v>
      </c>
      <c r="P511" s="1">
        <f t="shared" si="515"/>
        <v>1302.99</v>
      </c>
      <c r="Q511" s="1"/>
      <c r="R511" s="1"/>
    </row>
    <row r="512">
      <c r="A512" s="2">
        <v>45586.0</v>
      </c>
      <c r="B512" s="1" t="s">
        <v>61</v>
      </c>
      <c r="C512" s="1" t="s">
        <v>23</v>
      </c>
      <c r="D512" s="1">
        <v>831.44</v>
      </c>
      <c r="E512" s="1">
        <v>759.04</v>
      </c>
      <c r="F512" s="1" t="s">
        <v>38</v>
      </c>
      <c r="G512" s="1">
        <v>275.78</v>
      </c>
      <c r="H512" s="1">
        <v>275.02</v>
      </c>
      <c r="I512" s="1" t="s">
        <v>28</v>
      </c>
      <c r="J512" s="1">
        <v>403.79</v>
      </c>
      <c r="K512" s="1">
        <v>332.94</v>
      </c>
      <c r="L512" s="1">
        <v>4321.89</v>
      </c>
      <c r="M512" s="1">
        <v>1028.01</v>
      </c>
      <c r="N512" s="1">
        <v>3982.9</v>
      </c>
      <c r="O512" s="3">
        <f t="shared" ref="O512:P512" si="516">sum(D512,G512,J512)</f>
        <v>1511.01</v>
      </c>
      <c r="P512" s="1">
        <f t="shared" si="516"/>
        <v>1367</v>
      </c>
      <c r="Q512" s="1"/>
      <c r="R512" s="1"/>
    </row>
    <row r="513">
      <c r="A513" s="2">
        <v>45586.0</v>
      </c>
      <c r="B513" s="1" t="s">
        <v>61</v>
      </c>
      <c r="C513" s="1" t="s">
        <v>45</v>
      </c>
      <c r="D513" s="1">
        <v>217.49</v>
      </c>
      <c r="E513" s="1">
        <v>198.14</v>
      </c>
      <c r="F513" s="1" t="s">
        <v>21</v>
      </c>
      <c r="G513" s="1">
        <v>238.3</v>
      </c>
      <c r="H513" s="1">
        <v>230.62</v>
      </c>
      <c r="I513" s="1" t="s">
        <v>25</v>
      </c>
      <c r="J513" s="1">
        <v>404.14</v>
      </c>
      <c r="K513" s="1">
        <v>374.09</v>
      </c>
      <c r="L513" s="1">
        <v>4831.59</v>
      </c>
      <c r="M513" s="1">
        <v>517.75</v>
      </c>
      <c r="N513" s="1">
        <v>4546.49</v>
      </c>
      <c r="O513" s="3">
        <f t="shared" ref="O513:P513" si="517">sum(D513,G513,J513)</f>
        <v>859.93</v>
      </c>
      <c r="P513" s="1">
        <f t="shared" si="517"/>
        <v>802.85</v>
      </c>
      <c r="Q513" s="1"/>
      <c r="R513" s="1"/>
    </row>
    <row r="514">
      <c r="A514" s="2">
        <v>45586.0</v>
      </c>
      <c r="B514" s="1" t="s">
        <v>61</v>
      </c>
      <c r="C514" s="1" t="s">
        <v>37</v>
      </c>
      <c r="D514" s="1">
        <v>162.29</v>
      </c>
      <c r="E514" s="1">
        <v>150.84</v>
      </c>
      <c r="F514" s="1" t="s">
        <v>42</v>
      </c>
      <c r="G514" s="1">
        <v>83.24</v>
      </c>
      <c r="H514" s="1">
        <v>92.0</v>
      </c>
      <c r="I514" s="1" t="s">
        <v>34</v>
      </c>
      <c r="J514" s="1">
        <v>142.79</v>
      </c>
      <c r="K514" s="1">
        <v>122.42</v>
      </c>
      <c r="L514" s="1">
        <v>3338.39</v>
      </c>
      <c r="M514" s="1">
        <v>875.04</v>
      </c>
      <c r="N514" s="1">
        <v>3848.17</v>
      </c>
      <c r="O514" s="3">
        <f t="shared" ref="O514:P514" si="518">sum(D514,G514,J514)</f>
        <v>388.32</v>
      </c>
      <c r="P514" s="1">
        <f t="shared" si="518"/>
        <v>365.26</v>
      </c>
      <c r="Q514" s="1"/>
      <c r="R514" s="1"/>
    </row>
    <row r="515">
      <c r="A515" s="2">
        <v>45586.0</v>
      </c>
      <c r="B515" s="1" t="s">
        <v>61</v>
      </c>
      <c r="C515" s="1" t="s">
        <v>39</v>
      </c>
      <c r="D515" s="1">
        <v>47.25</v>
      </c>
      <c r="E515" s="1">
        <v>54.67</v>
      </c>
      <c r="F515" s="1" t="s">
        <v>30</v>
      </c>
      <c r="G515" s="1">
        <v>197.01</v>
      </c>
      <c r="H515" s="1">
        <v>206.57</v>
      </c>
      <c r="I515" s="1" t="s">
        <v>36</v>
      </c>
      <c r="J515" s="1">
        <v>461.55</v>
      </c>
      <c r="K515" s="1">
        <v>439.08</v>
      </c>
      <c r="L515" s="1">
        <v>4692.22</v>
      </c>
      <c r="M515" s="1">
        <v>1920.23</v>
      </c>
      <c r="N515" s="1">
        <v>5912.13</v>
      </c>
      <c r="O515" s="3">
        <f t="shared" ref="O515:P515" si="519">sum(D515,G515,J515)</f>
        <v>705.81</v>
      </c>
      <c r="P515" s="1">
        <f t="shared" si="519"/>
        <v>700.32</v>
      </c>
      <c r="Q515" s="1"/>
      <c r="R515" s="1"/>
    </row>
    <row r="516">
      <c r="A516" s="2">
        <v>45586.0</v>
      </c>
      <c r="B516" s="1" t="s">
        <v>61</v>
      </c>
      <c r="C516" s="1" t="s">
        <v>39</v>
      </c>
      <c r="D516" s="1">
        <v>914.5</v>
      </c>
      <c r="E516" s="1">
        <v>1061.61</v>
      </c>
      <c r="F516" s="1" t="s">
        <v>24</v>
      </c>
      <c r="G516" s="1">
        <v>62.6</v>
      </c>
      <c r="H516" s="1">
        <v>74.18</v>
      </c>
      <c r="I516" s="1" t="s">
        <v>28</v>
      </c>
      <c r="J516" s="1">
        <v>332.91</v>
      </c>
      <c r="K516" s="1">
        <v>300.39</v>
      </c>
      <c r="L516" s="1">
        <v>2848.33</v>
      </c>
      <c r="M516" s="1">
        <v>1850.53</v>
      </c>
      <c r="N516" s="1">
        <v>3262.68</v>
      </c>
      <c r="O516" s="3">
        <f t="shared" ref="O516:P516" si="520">sum(D516,G516,J516)</f>
        <v>1310.01</v>
      </c>
      <c r="P516" s="1">
        <f t="shared" si="520"/>
        <v>1436.18</v>
      </c>
      <c r="Q516" s="1"/>
      <c r="R516" s="1"/>
    </row>
    <row r="517">
      <c r="A517" s="2">
        <v>45587.0</v>
      </c>
      <c r="B517" s="1" t="s">
        <v>61</v>
      </c>
      <c r="C517" s="1" t="s">
        <v>39</v>
      </c>
      <c r="D517" s="1">
        <v>28.11</v>
      </c>
      <c r="E517" s="1">
        <v>23.76</v>
      </c>
      <c r="F517" s="1" t="s">
        <v>38</v>
      </c>
      <c r="G517" s="1">
        <v>392.09</v>
      </c>
      <c r="H517" s="1">
        <v>442.96</v>
      </c>
      <c r="I517" s="1" t="s">
        <v>19</v>
      </c>
      <c r="J517" s="1">
        <v>180.6</v>
      </c>
      <c r="K517" s="1">
        <v>179.42</v>
      </c>
      <c r="L517" s="1">
        <v>3493.96</v>
      </c>
      <c r="M517" s="1">
        <v>558.78</v>
      </c>
      <c r="N517" s="1">
        <v>3406.6</v>
      </c>
      <c r="O517" s="3">
        <f t="shared" ref="O517:P517" si="521">sum(D517,G517,J517)</f>
        <v>600.8</v>
      </c>
      <c r="P517" s="1">
        <f t="shared" si="521"/>
        <v>646.14</v>
      </c>
      <c r="Q517" s="1"/>
      <c r="R517" s="1"/>
    </row>
    <row r="518">
      <c r="A518" s="2">
        <v>45588.0</v>
      </c>
      <c r="B518" s="1" t="s">
        <v>61</v>
      </c>
      <c r="C518" s="1" t="s">
        <v>17</v>
      </c>
      <c r="D518" s="1">
        <v>32.26</v>
      </c>
      <c r="E518" s="1">
        <v>29.5</v>
      </c>
      <c r="F518" s="1" t="s">
        <v>33</v>
      </c>
      <c r="G518" s="1">
        <v>290.94</v>
      </c>
      <c r="H518" s="1">
        <v>321.41</v>
      </c>
      <c r="I518" s="1" t="s">
        <v>25</v>
      </c>
      <c r="J518" s="1">
        <v>312.5</v>
      </c>
      <c r="K518" s="1">
        <v>358.72</v>
      </c>
      <c r="L518" s="1">
        <v>4961.86</v>
      </c>
      <c r="M518" s="1">
        <v>728.02</v>
      </c>
      <c r="N518" s="1">
        <v>4980.25</v>
      </c>
      <c r="O518" s="3">
        <f t="shared" ref="O518:P518" si="522">sum(D518,G518,J518)</f>
        <v>635.7</v>
      </c>
      <c r="P518" s="1">
        <f t="shared" si="522"/>
        <v>709.63</v>
      </c>
      <c r="Q518" s="1"/>
      <c r="R518" s="1"/>
    </row>
    <row r="519">
      <c r="A519" s="2">
        <v>45588.0</v>
      </c>
      <c r="B519" s="1" t="s">
        <v>61</v>
      </c>
      <c r="C519" s="1" t="s">
        <v>17</v>
      </c>
      <c r="D519" s="1">
        <v>140.97</v>
      </c>
      <c r="E519" s="1">
        <v>141.99</v>
      </c>
      <c r="F519" s="1" t="s">
        <v>18</v>
      </c>
      <c r="G519" s="1">
        <v>432.87</v>
      </c>
      <c r="H519" s="1">
        <v>499.82</v>
      </c>
      <c r="I519" s="1" t="s">
        <v>34</v>
      </c>
      <c r="J519" s="1">
        <v>136.32</v>
      </c>
      <c r="K519" s="1">
        <v>160.92</v>
      </c>
      <c r="L519" s="1">
        <v>2227.47</v>
      </c>
      <c r="M519" s="1">
        <v>1650.13</v>
      </c>
      <c r="N519" s="1">
        <v>3074.87</v>
      </c>
      <c r="O519" s="3">
        <f t="shared" ref="O519:P519" si="523">sum(D519,G519,J519)</f>
        <v>710.16</v>
      </c>
      <c r="P519" s="1">
        <f t="shared" si="523"/>
        <v>802.73</v>
      </c>
      <c r="Q519" s="1"/>
      <c r="R519" s="1"/>
    </row>
    <row r="520">
      <c r="A520" s="2">
        <v>45590.0</v>
      </c>
      <c r="B520" s="1" t="s">
        <v>61</v>
      </c>
      <c r="C520" s="1" t="s">
        <v>23</v>
      </c>
      <c r="D520" s="1">
        <v>674.29</v>
      </c>
      <c r="E520" s="1">
        <v>658.33</v>
      </c>
      <c r="F520" s="1" t="s">
        <v>33</v>
      </c>
      <c r="G520" s="1">
        <v>328.54</v>
      </c>
      <c r="H520" s="1">
        <v>270.82</v>
      </c>
      <c r="I520" s="1" t="s">
        <v>22</v>
      </c>
      <c r="J520" s="1">
        <v>480.25</v>
      </c>
      <c r="K520" s="1">
        <v>407.33</v>
      </c>
      <c r="L520" s="1">
        <v>4232.89</v>
      </c>
      <c r="M520" s="1">
        <v>1925.77</v>
      </c>
      <c r="N520" s="1">
        <v>4822.18</v>
      </c>
      <c r="O520" s="3">
        <f t="shared" ref="O520:P520" si="524">sum(D520,G520,J520)</f>
        <v>1483.08</v>
      </c>
      <c r="P520" s="1">
        <f t="shared" si="524"/>
        <v>1336.48</v>
      </c>
      <c r="Q520" s="1"/>
      <c r="R520" s="1"/>
    </row>
    <row r="521">
      <c r="A521" s="2">
        <v>45590.0</v>
      </c>
      <c r="B521" s="1" t="s">
        <v>61</v>
      </c>
      <c r="C521" s="1" t="s">
        <v>37</v>
      </c>
      <c r="D521" s="1">
        <v>22.94</v>
      </c>
      <c r="E521" s="1">
        <v>26.65</v>
      </c>
      <c r="F521" s="1" t="s">
        <v>30</v>
      </c>
      <c r="G521" s="1">
        <v>114.52</v>
      </c>
      <c r="H521" s="1">
        <v>120.4</v>
      </c>
      <c r="I521" s="1" t="s">
        <v>36</v>
      </c>
      <c r="J521" s="1">
        <v>304.1</v>
      </c>
      <c r="K521" s="1">
        <v>291.03</v>
      </c>
      <c r="L521" s="1">
        <v>3906.43</v>
      </c>
      <c r="M521" s="1">
        <v>1515.29</v>
      </c>
      <c r="N521" s="1">
        <v>4983.64</v>
      </c>
      <c r="O521" s="3">
        <f t="shared" ref="O521:P521" si="525">sum(D521,G521,J521)</f>
        <v>441.56</v>
      </c>
      <c r="P521" s="1">
        <f t="shared" si="525"/>
        <v>438.08</v>
      </c>
      <c r="Q521" s="1"/>
      <c r="R521" s="1"/>
    </row>
    <row r="522">
      <c r="A522" s="2">
        <v>45591.0</v>
      </c>
      <c r="B522" s="1" t="s">
        <v>61</v>
      </c>
      <c r="C522" s="1" t="s">
        <v>41</v>
      </c>
      <c r="D522" s="1">
        <v>42.71</v>
      </c>
      <c r="E522" s="1">
        <v>47.49</v>
      </c>
      <c r="F522" s="1" t="s">
        <v>24</v>
      </c>
      <c r="G522" s="1">
        <v>371.81</v>
      </c>
      <c r="H522" s="1">
        <v>328.16</v>
      </c>
      <c r="I522" s="1" t="s">
        <v>36</v>
      </c>
      <c r="J522" s="1">
        <v>348.82</v>
      </c>
      <c r="K522" s="1">
        <v>296.58</v>
      </c>
      <c r="L522" s="1">
        <v>4419.68</v>
      </c>
      <c r="M522" s="1">
        <v>1672.4</v>
      </c>
      <c r="N522" s="1">
        <v>5419.85</v>
      </c>
      <c r="O522" s="3">
        <f t="shared" ref="O522:P522" si="526">sum(D522,G522,J522)</f>
        <v>763.34</v>
      </c>
      <c r="P522" s="1">
        <f t="shared" si="526"/>
        <v>672.23</v>
      </c>
      <c r="Q522" s="1"/>
      <c r="R522" s="1"/>
    </row>
    <row r="523">
      <c r="A523" s="2">
        <v>45591.0</v>
      </c>
      <c r="B523" s="1" t="s">
        <v>61</v>
      </c>
      <c r="C523" s="1" t="s">
        <v>41</v>
      </c>
      <c r="D523" s="1">
        <v>654.31</v>
      </c>
      <c r="E523" s="1">
        <v>645.26</v>
      </c>
      <c r="F523" s="1" t="s">
        <v>24</v>
      </c>
      <c r="G523" s="1">
        <v>161.25</v>
      </c>
      <c r="H523" s="1">
        <v>143.21</v>
      </c>
      <c r="I523" s="1" t="s">
        <v>36</v>
      </c>
      <c r="J523" s="1">
        <v>47.75</v>
      </c>
      <c r="K523" s="1">
        <v>55.72</v>
      </c>
      <c r="L523" s="1">
        <v>4718.57</v>
      </c>
      <c r="M523" s="1">
        <v>262.39</v>
      </c>
      <c r="N523" s="1">
        <v>4136.77</v>
      </c>
      <c r="O523" s="3">
        <f t="shared" ref="O523:P523" si="527">sum(D523,G523,J523)</f>
        <v>863.31</v>
      </c>
      <c r="P523" s="1">
        <f t="shared" si="527"/>
        <v>844.19</v>
      </c>
      <c r="Q523" s="1"/>
      <c r="R523" s="1"/>
    </row>
    <row r="524">
      <c r="A524" s="2">
        <v>45592.0</v>
      </c>
      <c r="B524" s="1" t="s">
        <v>61</v>
      </c>
      <c r="C524" s="1" t="s">
        <v>44</v>
      </c>
      <c r="D524" s="1">
        <v>529.93</v>
      </c>
      <c r="E524" s="1">
        <v>575.39</v>
      </c>
      <c r="F524" s="1" t="s">
        <v>24</v>
      </c>
      <c r="G524" s="1">
        <v>266.47</v>
      </c>
      <c r="H524" s="1">
        <v>231.45</v>
      </c>
      <c r="I524" s="1" t="s">
        <v>22</v>
      </c>
      <c r="J524" s="1">
        <v>169.14</v>
      </c>
      <c r="K524" s="1">
        <v>202.81</v>
      </c>
      <c r="L524" s="1">
        <v>4630.5</v>
      </c>
      <c r="M524" s="1">
        <v>1701.87</v>
      </c>
      <c r="N524" s="1">
        <v>5322.72</v>
      </c>
      <c r="O524" s="3">
        <f t="shared" ref="O524:P524" si="528">sum(D524,G524,J524)</f>
        <v>965.54</v>
      </c>
      <c r="P524" s="1">
        <f t="shared" si="528"/>
        <v>1009.65</v>
      </c>
      <c r="Q524" s="1"/>
      <c r="R524" s="1"/>
    </row>
    <row r="525">
      <c r="A525" s="2">
        <v>45592.0</v>
      </c>
      <c r="B525" s="1" t="s">
        <v>61</v>
      </c>
      <c r="C525" s="1" t="s">
        <v>43</v>
      </c>
      <c r="D525" s="1">
        <v>735.65</v>
      </c>
      <c r="E525" s="1">
        <v>590.36</v>
      </c>
      <c r="F525" s="1" t="s">
        <v>30</v>
      </c>
      <c r="G525" s="1">
        <v>110.53</v>
      </c>
      <c r="H525" s="1">
        <v>131.92</v>
      </c>
      <c r="I525" s="1" t="s">
        <v>28</v>
      </c>
      <c r="J525" s="1">
        <v>334.05</v>
      </c>
      <c r="K525" s="1">
        <v>275.06</v>
      </c>
      <c r="L525" s="1">
        <v>4408.63</v>
      </c>
      <c r="M525" s="1">
        <v>1709.2</v>
      </c>
      <c r="N525" s="1">
        <v>5120.49</v>
      </c>
      <c r="O525" s="3">
        <f t="shared" ref="O525:P525" si="529">sum(D525,G525,J525)</f>
        <v>1180.23</v>
      </c>
      <c r="P525" s="1">
        <f t="shared" si="529"/>
        <v>997.34</v>
      </c>
      <c r="Q525" s="1"/>
      <c r="R525" s="1"/>
    </row>
    <row r="526">
      <c r="A526" s="2">
        <v>45593.0</v>
      </c>
      <c r="B526" s="1" t="s">
        <v>61</v>
      </c>
      <c r="C526" s="1" t="s">
        <v>23</v>
      </c>
      <c r="D526" s="1">
        <v>480.64</v>
      </c>
      <c r="E526" s="1">
        <v>495.93</v>
      </c>
      <c r="F526" s="1" t="s">
        <v>27</v>
      </c>
      <c r="G526" s="1">
        <v>334.56</v>
      </c>
      <c r="H526" s="1">
        <v>360.31</v>
      </c>
      <c r="I526" s="1" t="s">
        <v>28</v>
      </c>
      <c r="J526" s="1">
        <v>323.18</v>
      </c>
      <c r="K526" s="1">
        <v>370.78</v>
      </c>
      <c r="L526" s="1">
        <v>3755.61</v>
      </c>
      <c r="M526" s="1">
        <v>311.03</v>
      </c>
      <c r="N526" s="1">
        <v>2839.62</v>
      </c>
      <c r="O526" s="3">
        <f t="shared" ref="O526:P526" si="530">sum(D526,G526,J526)</f>
        <v>1138.38</v>
      </c>
      <c r="P526" s="1">
        <f t="shared" si="530"/>
        <v>1227.02</v>
      </c>
      <c r="Q526" s="1"/>
      <c r="R526" s="1"/>
    </row>
    <row r="527">
      <c r="A527" s="2">
        <v>45593.0</v>
      </c>
      <c r="B527" s="1" t="s">
        <v>61</v>
      </c>
      <c r="C527" s="1" t="s">
        <v>23</v>
      </c>
      <c r="D527" s="1">
        <v>614.52</v>
      </c>
      <c r="E527" s="1">
        <v>705.44</v>
      </c>
      <c r="F527" s="1" t="s">
        <v>24</v>
      </c>
      <c r="G527" s="1">
        <v>57.21</v>
      </c>
      <c r="H527" s="1">
        <v>61.72</v>
      </c>
      <c r="I527" s="1" t="s">
        <v>36</v>
      </c>
      <c r="J527" s="1">
        <v>280.23</v>
      </c>
      <c r="K527" s="1">
        <v>268.52</v>
      </c>
      <c r="L527" s="1">
        <v>2340.02</v>
      </c>
      <c r="M527" s="1">
        <v>154.08</v>
      </c>
      <c r="N527" s="1">
        <v>1458.42</v>
      </c>
      <c r="O527" s="3">
        <f t="shared" ref="O527:P527" si="531">sum(D527,G527,J527)</f>
        <v>951.96</v>
      </c>
      <c r="P527" s="1">
        <f t="shared" si="531"/>
        <v>1035.68</v>
      </c>
      <c r="Q527" s="1"/>
      <c r="R527" s="1"/>
    </row>
    <row r="528">
      <c r="A528" s="2">
        <v>45594.0</v>
      </c>
      <c r="B528" s="1" t="s">
        <v>61</v>
      </c>
      <c r="C528" s="1" t="s">
        <v>37</v>
      </c>
      <c r="D528" s="1">
        <v>586.83</v>
      </c>
      <c r="E528" s="1">
        <v>578.99</v>
      </c>
      <c r="F528" s="1" t="s">
        <v>24</v>
      </c>
      <c r="G528" s="1">
        <v>477.15</v>
      </c>
      <c r="H528" s="1">
        <v>565.99</v>
      </c>
      <c r="I528" s="1" t="s">
        <v>31</v>
      </c>
      <c r="J528" s="1">
        <v>413.2</v>
      </c>
      <c r="K528" s="1">
        <v>383.19</v>
      </c>
      <c r="L528" s="1">
        <v>4927.36</v>
      </c>
      <c r="M528" s="1">
        <v>1708.29</v>
      </c>
      <c r="N528" s="1">
        <v>5107.48</v>
      </c>
      <c r="O528" s="3">
        <f t="shared" ref="O528:P528" si="532">sum(D528,G528,J528)</f>
        <v>1477.18</v>
      </c>
      <c r="P528" s="1">
        <f t="shared" si="532"/>
        <v>1528.17</v>
      </c>
      <c r="Q528" s="1"/>
      <c r="R528" s="1"/>
    </row>
    <row r="529">
      <c r="A529" s="2">
        <v>45594.0</v>
      </c>
      <c r="B529" s="1" t="s">
        <v>61</v>
      </c>
      <c r="C529" s="1" t="s">
        <v>39</v>
      </c>
      <c r="D529" s="1">
        <v>544.51</v>
      </c>
      <c r="E529" s="1">
        <v>610.34</v>
      </c>
      <c r="F529" s="1" t="s">
        <v>18</v>
      </c>
      <c r="G529" s="1">
        <v>347.81</v>
      </c>
      <c r="H529" s="1">
        <v>356.13</v>
      </c>
      <c r="I529" s="1" t="s">
        <v>36</v>
      </c>
      <c r="J529" s="1">
        <v>325.56</v>
      </c>
      <c r="K529" s="1">
        <v>304.88</v>
      </c>
      <c r="L529" s="1">
        <v>2055.9</v>
      </c>
      <c r="M529" s="1">
        <v>210.32</v>
      </c>
      <c r="N529" s="1">
        <v>994.87</v>
      </c>
      <c r="O529" s="3">
        <f t="shared" ref="O529:P529" si="533">sum(D529,G529,J529)</f>
        <v>1217.88</v>
      </c>
      <c r="P529" s="1">
        <f t="shared" si="533"/>
        <v>1271.35</v>
      </c>
      <c r="Q529" s="1"/>
      <c r="R529" s="1"/>
    </row>
    <row r="530">
      <c r="A530" s="2">
        <v>45594.0</v>
      </c>
      <c r="B530" s="1" t="s">
        <v>61</v>
      </c>
      <c r="C530" s="1" t="s">
        <v>39</v>
      </c>
      <c r="D530" s="1">
        <v>976.72</v>
      </c>
      <c r="E530" s="1">
        <v>874.37</v>
      </c>
      <c r="F530" s="1" t="s">
        <v>21</v>
      </c>
      <c r="G530" s="1">
        <v>298.66</v>
      </c>
      <c r="H530" s="1">
        <v>247.14</v>
      </c>
      <c r="I530" s="1" t="s">
        <v>19</v>
      </c>
      <c r="J530" s="1">
        <v>68.55</v>
      </c>
      <c r="K530" s="1">
        <v>65.88</v>
      </c>
      <c r="L530" s="1">
        <v>4486.86</v>
      </c>
      <c r="M530" s="1">
        <v>1341.91</v>
      </c>
      <c r="N530" s="1">
        <v>4641.38</v>
      </c>
      <c r="O530" s="3">
        <f t="shared" ref="O530:P530" si="534">sum(D530,G530,J530)</f>
        <v>1343.93</v>
      </c>
      <c r="P530" s="1">
        <f t="shared" si="534"/>
        <v>1187.39</v>
      </c>
      <c r="Q530" s="1"/>
      <c r="R530" s="1"/>
    </row>
    <row r="531">
      <c r="A531" s="2">
        <v>45595.0</v>
      </c>
      <c r="B531" s="1" t="s">
        <v>61</v>
      </c>
      <c r="C531" s="1" t="s">
        <v>26</v>
      </c>
      <c r="D531" s="1">
        <v>637.07</v>
      </c>
      <c r="E531" s="1">
        <v>643.13</v>
      </c>
      <c r="F531" s="1" t="s">
        <v>18</v>
      </c>
      <c r="G531" s="1">
        <v>247.23</v>
      </c>
      <c r="H531" s="1">
        <v>232.52</v>
      </c>
      <c r="I531" s="1" t="s">
        <v>25</v>
      </c>
      <c r="J531" s="1">
        <v>437.01</v>
      </c>
      <c r="K531" s="1">
        <v>430.72</v>
      </c>
      <c r="L531" s="1">
        <v>2725.47</v>
      </c>
      <c r="M531" s="1">
        <v>764.67</v>
      </c>
      <c r="N531" s="1">
        <v>2183.77</v>
      </c>
      <c r="O531" s="3">
        <f t="shared" ref="O531:P531" si="535">sum(D531,G531,J531)</f>
        <v>1321.31</v>
      </c>
      <c r="P531" s="1">
        <f t="shared" si="535"/>
        <v>1306.37</v>
      </c>
      <c r="Q531" s="1"/>
      <c r="R531" s="1"/>
    </row>
    <row r="532">
      <c r="A532" s="2">
        <v>45595.0</v>
      </c>
      <c r="B532" s="1" t="s">
        <v>61</v>
      </c>
      <c r="C532" s="1" t="s">
        <v>44</v>
      </c>
      <c r="D532" s="1">
        <v>910.48</v>
      </c>
      <c r="E532" s="1">
        <v>938.0</v>
      </c>
      <c r="F532" s="1" t="s">
        <v>27</v>
      </c>
      <c r="G532" s="1">
        <v>241.3</v>
      </c>
      <c r="H532" s="1">
        <v>193.14</v>
      </c>
      <c r="I532" s="1" t="s">
        <v>36</v>
      </c>
      <c r="J532" s="1">
        <v>38.62</v>
      </c>
      <c r="K532" s="1">
        <v>37.0</v>
      </c>
      <c r="L532" s="1">
        <v>3128.43</v>
      </c>
      <c r="M532" s="1">
        <v>1054.38</v>
      </c>
      <c r="N532" s="1">
        <v>3014.67</v>
      </c>
      <c r="O532" s="3">
        <f t="shared" ref="O532:P532" si="536">sum(D532,G532,J532)</f>
        <v>1190.4</v>
      </c>
      <c r="P532" s="1">
        <f t="shared" si="536"/>
        <v>1168.14</v>
      </c>
      <c r="Q532" s="1"/>
      <c r="R532" s="1"/>
    </row>
    <row r="533">
      <c r="A533" s="2">
        <v>45596.0</v>
      </c>
      <c r="B533" s="1" t="s">
        <v>61</v>
      </c>
      <c r="C533" s="1" t="s">
        <v>39</v>
      </c>
      <c r="D533" s="1">
        <v>436.42</v>
      </c>
      <c r="E533" s="1">
        <v>449.9</v>
      </c>
      <c r="F533" s="1" t="s">
        <v>46</v>
      </c>
      <c r="G533" s="1">
        <v>299.66</v>
      </c>
      <c r="H533" s="1">
        <v>290.83</v>
      </c>
      <c r="I533" s="1" t="s">
        <v>19</v>
      </c>
      <c r="J533" s="1">
        <v>299.49</v>
      </c>
      <c r="K533" s="1">
        <v>268.91</v>
      </c>
      <c r="L533" s="1">
        <v>3885.16</v>
      </c>
      <c r="M533" s="1">
        <v>1969.9</v>
      </c>
      <c r="N533" s="1">
        <v>4845.42</v>
      </c>
      <c r="O533" s="3">
        <f t="shared" ref="O533:P533" si="537">sum(D533,G533,J533)</f>
        <v>1035.57</v>
      </c>
      <c r="P533" s="1">
        <f t="shared" si="537"/>
        <v>1009.64</v>
      </c>
      <c r="Q533" s="1"/>
      <c r="R533" s="1"/>
    </row>
    <row r="534">
      <c r="A534" s="2">
        <v>45596.0</v>
      </c>
      <c r="B534" s="1" t="s">
        <v>61</v>
      </c>
      <c r="C534" s="1" t="s">
        <v>45</v>
      </c>
      <c r="D534" s="1">
        <v>627.19</v>
      </c>
      <c r="E534" s="1">
        <v>732.76</v>
      </c>
      <c r="F534" s="1" t="s">
        <v>33</v>
      </c>
      <c r="G534" s="1">
        <v>281.14</v>
      </c>
      <c r="H534" s="1">
        <v>252.11</v>
      </c>
      <c r="I534" s="1" t="s">
        <v>25</v>
      </c>
      <c r="J534" s="1">
        <v>21.5</v>
      </c>
      <c r="K534" s="1">
        <v>17.61</v>
      </c>
      <c r="L534" s="1">
        <v>2547.75</v>
      </c>
      <c r="M534" s="1">
        <v>977.68</v>
      </c>
      <c r="N534" s="1">
        <v>2522.95</v>
      </c>
      <c r="O534" s="3">
        <f t="shared" ref="O534:P534" si="538">sum(D534,G534,J534)</f>
        <v>929.83</v>
      </c>
      <c r="P534" s="1">
        <f t="shared" si="538"/>
        <v>1002.48</v>
      </c>
      <c r="Q534" s="1"/>
      <c r="R534" s="1"/>
    </row>
    <row r="535">
      <c r="A535" s="2">
        <v>45596.0</v>
      </c>
      <c r="B535" s="1" t="s">
        <v>61</v>
      </c>
      <c r="C535" s="1" t="s">
        <v>23</v>
      </c>
      <c r="D535" s="1">
        <v>730.55</v>
      </c>
      <c r="E535" s="1">
        <v>823.54</v>
      </c>
      <c r="F535" s="1" t="s">
        <v>46</v>
      </c>
      <c r="G535" s="1">
        <v>366.76</v>
      </c>
      <c r="H535" s="1">
        <v>402.09</v>
      </c>
      <c r="I535" s="1" t="s">
        <v>19</v>
      </c>
      <c r="J535" s="1">
        <v>226.78</v>
      </c>
      <c r="K535" s="1">
        <v>242.52</v>
      </c>
      <c r="L535" s="1">
        <v>2870.77</v>
      </c>
      <c r="M535" s="1">
        <v>149.4</v>
      </c>
      <c r="N535" s="1">
        <v>1552.02</v>
      </c>
      <c r="O535" s="3">
        <f t="shared" ref="O535:P535" si="539">sum(D535,G535,J535)</f>
        <v>1324.09</v>
      </c>
      <c r="P535" s="1">
        <f t="shared" si="539"/>
        <v>1468.15</v>
      </c>
      <c r="Q535" s="1"/>
      <c r="R535" s="1"/>
    </row>
    <row r="536">
      <c r="A536" s="2">
        <v>45598.0</v>
      </c>
      <c r="B536" s="1" t="s">
        <v>65</v>
      </c>
      <c r="C536" s="1" t="s">
        <v>44</v>
      </c>
      <c r="D536" s="1">
        <v>861.98</v>
      </c>
      <c r="E536" s="1">
        <v>705.09</v>
      </c>
      <c r="F536" s="1" t="s">
        <v>21</v>
      </c>
      <c r="G536" s="1">
        <v>182.1</v>
      </c>
      <c r="H536" s="1">
        <v>154.6</v>
      </c>
      <c r="I536" s="1" t="s">
        <v>22</v>
      </c>
      <c r="J536" s="1">
        <v>276.22</v>
      </c>
      <c r="K536" s="1">
        <v>261.09</v>
      </c>
      <c r="L536" s="1">
        <v>2749.99</v>
      </c>
      <c r="M536" s="1">
        <v>1042.6</v>
      </c>
      <c r="N536" s="1">
        <v>2671.81</v>
      </c>
      <c r="O536" s="3">
        <f t="shared" ref="O536:P536" si="540">sum(D536,G536,J536)</f>
        <v>1320.3</v>
      </c>
      <c r="P536" s="1">
        <f t="shared" si="540"/>
        <v>1120.78</v>
      </c>
      <c r="Q536" s="1"/>
      <c r="R536" s="1"/>
    </row>
    <row r="537">
      <c r="A537" s="2">
        <v>45598.0</v>
      </c>
      <c r="B537" s="1" t="s">
        <v>65</v>
      </c>
      <c r="C537" s="1" t="s">
        <v>20</v>
      </c>
      <c r="D537" s="1">
        <v>265.57</v>
      </c>
      <c r="E537" s="1">
        <v>224.47</v>
      </c>
      <c r="F537" s="1" t="s">
        <v>38</v>
      </c>
      <c r="G537" s="1">
        <v>170.16</v>
      </c>
      <c r="H537" s="1">
        <v>191.55</v>
      </c>
      <c r="I537" s="1" t="s">
        <v>31</v>
      </c>
      <c r="J537" s="1">
        <v>327.7</v>
      </c>
      <c r="K537" s="1">
        <v>358.97</v>
      </c>
      <c r="L537" s="1">
        <v>3853.1</v>
      </c>
      <c r="M537" s="1">
        <v>617.92</v>
      </c>
      <c r="N537" s="1">
        <v>3696.03</v>
      </c>
      <c r="O537" s="3">
        <f t="shared" ref="O537:P537" si="541">sum(D537,G537,J537)</f>
        <v>763.43</v>
      </c>
      <c r="P537" s="1">
        <f t="shared" si="541"/>
        <v>774.99</v>
      </c>
      <c r="Q537" s="1"/>
      <c r="R537" s="1"/>
    </row>
    <row r="538">
      <c r="A538" s="2">
        <v>45598.0</v>
      </c>
      <c r="B538" s="1" t="s">
        <v>65</v>
      </c>
      <c r="C538" s="1" t="s">
        <v>45</v>
      </c>
      <c r="D538" s="1">
        <v>588.29</v>
      </c>
      <c r="E538" s="1">
        <v>656.14</v>
      </c>
      <c r="F538" s="1" t="s">
        <v>38</v>
      </c>
      <c r="G538" s="1">
        <v>76.87</v>
      </c>
      <c r="H538" s="1">
        <v>77.39</v>
      </c>
      <c r="I538" s="1" t="s">
        <v>25</v>
      </c>
      <c r="J538" s="1">
        <v>241.09</v>
      </c>
      <c r="K538" s="1">
        <v>222.2</v>
      </c>
      <c r="L538" s="1">
        <v>2268.05</v>
      </c>
      <c r="M538" s="1">
        <v>1400.49</v>
      </c>
      <c r="N538" s="1">
        <v>2712.81</v>
      </c>
      <c r="O538" s="3">
        <f t="shared" ref="O538:P538" si="542">sum(D538,G538,J538)</f>
        <v>906.25</v>
      </c>
      <c r="P538" s="1">
        <f t="shared" si="542"/>
        <v>955.73</v>
      </c>
      <c r="Q538" s="1"/>
      <c r="R538" s="1"/>
    </row>
    <row r="539">
      <c r="A539" s="2">
        <v>45598.0</v>
      </c>
      <c r="B539" s="1" t="s">
        <v>65</v>
      </c>
      <c r="C539" s="1" t="s">
        <v>39</v>
      </c>
      <c r="D539" s="1">
        <v>577.93</v>
      </c>
      <c r="E539" s="1">
        <v>645.7</v>
      </c>
      <c r="F539" s="1" t="s">
        <v>30</v>
      </c>
      <c r="G539" s="1">
        <v>29.87</v>
      </c>
      <c r="H539" s="1">
        <v>31.87</v>
      </c>
      <c r="I539" s="1" t="s">
        <v>36</v>
      </c>
      <c r="J539" s="1">
        <v>84.39</v>
      </c>
      <c r="K539" s="1">
        <v>94.41</v>
      </c>
      <c r="L539" s="1">
        <v>4287.48</v>
      </c>
      <c r="M539" s="1">
        <v>1625.13</v>
      </c>
      <c r="N539" s="1">
        <v>5140.63</v>
      </c>
      <c r="O539" s="3">
        <f t="shared" ref="O539:P539" si="543">sum(D539,G539,J539)</f>
        <v>692.19</v>
      </c>
      <c r="P539" s="1">
        <f t="shared" si="543"/>
        <v>771.98</v>
      </c>
      <c r="Q539" s="1"/>
      <c r="R539" s="1"/>
    </row>
    <row r="540">
      <c r="A540" s="2">
        <v>45599.0</v>
      </c>
      <c r="B540" s="1" t="s">
        <v>65</v>
      </c>
      <c r="C540" s="1" t="s">
        <v>37</v>
      </c>
      <c r="D540" s="1">
        <v>677.26</v>
      </c>
      <c r="E540" s="1">
        <v>642.39</v>
      </c>
      <c r="F540" s="1" t="s">
        <v>38</v>
      </c>
      <c r="G540" s="1">
        <v>100.3</v>
      </c>
      <c r="H540" s="1">
        <v>91.21</v>
      </c>
      <c r="I540" s="1" t="s">
        <v>28</v>
      </c>
      <c r="J540" s="1">
        <v>48.98</v>
      </c>
      <c r="K540" s="1">
        <v>53.94</v>
      </c>
      <c r="L540" s="1">
        <v>3973.7</v>
      </c>
      <c r="M540" s="1">
        <v>359.17</v>
      </c>
      <c r="N540" s="1">
        <v>3545.33</v>
      </c>
      <c r="O540" s="3">
        <f t="shared" ref="O540:P540" si="544">sum(D540,G540,J540)</f>
        <v>826.54</v>
      </c>
      <c r="P540" s="1">
        <f t="shared" si="544"/>
        <v>787.54</v>
      </c>
      <c r="Q540" s="1"/>
      <c r="R540" s="1"/>
    </row>
    <row r="541">
      <c r="A541" s="2">
        <v>45599.0</v>
      </c>
      <c r="B541" s="1" t="s">
        <v>65</v>
      </c>
      <c r="C541" s="1" t="s">
        <v>45</v>
      </c>
      <c r="D541" s="1">
        <v>588.63</v>
      </c>
      <c r="E541" s="1">
        <v>514.83</v>
      </c>
      <c r="F541" s="1" t="s">
        <v>42</v>
      </c>
      <c r="G541" s="1">
        <v>83.26</v>
      </c>
      <c r="H541" s="1">
        <v>73.97</v>
      </c>
      <c r="I541" s="1" t="s">
        <v>31</v>
      </c>
      <c r="J541" s="1">
        <v>472.68</v>
      </c>
      <c r="K541" s="1">
        <v>451.3</v>
      </c>
      <c r="L541" s="1">
        <v>3693.97</v>
      </c>
      <c r="M541" s="1">
        <v>1738.79</v>
      </c>
      <c r="N541" s="1">
        <v>4392.66</v>
      </c>
      <c r="O541" s="3">
        <f t="shared" ref="O541:P541" si="545">sum(D541,G541,J541)</f>
        <v>1144.57</v>
      </c>
      <c r="P541" s="1">
        <f t="shared" si="545"/>
        <v>1040.1</v>
      </c>
      <c r="Q541" s="1"/>
      <c r="R541" s="1"/>
    </row>
    <row r="542">
      <c r="A542" s="2">
        <v>45599.0</v>
      </c>
      <c r="B542" s="1" t="s">
        <v>65</v>
      </c>
      <c r="C542" s="1" t="s">
        <v>37</v>
      </c>
      <c r="D542" s="1">
        <v>787.99</v>
      </c>
      <c r="E542" s="1">
        <v>749.73</v>
      </c>
      <c r="F542" s="1" t="s">
        <v>21</v>
      </c>
      <c r="G542" s="1">
        <v>280.66</v>
      </c>
      <c r="H542" s="1">
        <v>334.45</v>
      </c>
      <c r="I542" s="1" t="s">
        <v>28</v>
      </c>
      <c r="J542" s="1">
        <v>184.43</v>
      </c>
      <c r="K542" s="1">
        <v>158.23</v>
      </c>
      <c r="L542" s="1">
        <v>2346.37</v>
      </c>
      <c r="M542" s="1">
        <v>1055.31</v>
      </c>
      <c r="N542" s="1">
        <v>2159.27</v>
      </c>
      <c r="O542" s="3">
        <f t="shared" ref="O542:P542" si="546">sum(D542,G542,J542)</f>
        <v>1253.08</v>
      </c>
      <c r="P542" s="1">
        <f t="shared" si="546"/>
        <v>1242.41</v>
      </c>
      <c r="Q542" s="1"/>
      <c r="R542" s="1"/>
    </row>
    <row r="543">
      <c r="A543" s="2">
        <v>45599.0</v>
      </c>
      <c r="B543" s="1" t="s">
        <v>65</v>
      </c>
      <c r="C543" s="1" t="s">
        <v>45</v>
      </c>
      <c r="D543" s="1">
        <v>618.97</v>
      </c>
      <c r="E543" s="1">
        <v>699.77</v>
      </c>
      <c r="F543" s="1" t="s">
        <v>21</v>
      </c>
      <c r="G543" s="1">
        <v>204.54</v>
      </c>
      <c r="H543" s="1">
        <v>220.51</v>
      </c>
      <c r="I543" s="1" t="s">
        <v>36</v>
      </c>
      <c r="J543" s="1">
        <v>22.63</v>
      </c>
      <c r="K543" s="1">
        <v>24.01</v>
      </c>
      <c r="L543" s="1">
        <v>4821.31</v>
      </c>
      <c r="M543" s="1">
        <v>1453.48</v>
      </c>
      <c r="N543" s="1">
        <v>5330.5</v>
      </c>
      <c r="O543" s="3">
        <f t="shared" ref="O543:P543" si="547">sum(D543,G543,J543)</f>
        <v>846.14</v>
      </c>
      <c r="P543" s="1">
        <f t="shared" si="547"/>
        <v>944.29</v>
      </c>
      <c r="Q543" s="1"/>
      <c r="R543" s="1"/>
    </row>
    <row r="544">
      <c r="A544" s="2">
        <v>45599.0</v>
      </c>
      <c r="B544" s="1" t="s">
        <v>65</v>
      </c>
      <c r="C544" s="1" t="s">
        <v>37</v>
      </c>
      <c r="D544" s="1">
        <v>703.45</v>
      </c>
      <c r="E544" s="1">
        <v>648.66</v>
      </c>
      <c r="F544" s="1" t="s">
        <v>33</v>
      </c>
      <c r="G544" s="1">
        <v>335.39</v>
      </c>
      <c r="H544" s="1">
        <v>287.06</v>
      </c>
      <c r="I544" s="1" t="s">
        <v>36</v>
      </c>
      <c r="J544" s="1">
        <v>201.62</v>
      </c>
      <c r="K544" s="1">
        <v>170.54</v>
      </c>
      <c r="L544" s="1">
        <v>3176.54</v>
      </c>
      <c r="M544" s="1">
        <v>602.67</v>
      </c>
      <c r="N544" s="1">
        <v>2672.95</v>
      </c>
      <c r="O544" s="3">
        <f t="shared" ref="O544:P544" si="548">sum(D544,G544,J544)</f>
        <v>1240.46</v>
      </c>
      <c r="P544" s="1">
        <f t="shared" si="548"/>
        <v>1106.26</v>
      </c>
      <c r="Q544" s="1"/>
      <c r="R544" s="1"/>
    </row>
    <row r="545">
      <c r="A545" s="2">
        <v>45599.0</v>
      </c>
      <c r="B545" s="1" t="s">
        <v>65</v>
      </c>
      <c r="C545" s="1" t="s">
        <v>45</v>
      </c>
      <c r="D545" s="1">
        <v>901.65</v>
      </c>
      <c r="E545" s="1">
        <v>728.0</v>
      </c>
      <c r="F545" s="1" t="s">
        <v>42</v>
      </c>
      <c r="G545" s="1">
        <v>448.72</v>
      </c>
      <c r="H545" s="1">
        <v>431.18</v>
      </c>
      <c r="I545" s="1" t="s">
        <v>22</v>
      </c>
      <c r="J545" s="1">
        <v>103.61</v>
      </c>
      <c r="K545" s="1">
        <v>112.67</v>
      </c>
      <c r="L545" s="1">
        <v>2054.15</v>
      </c>
      <c r="M545" s="1">
        <v>627.75</v>
      </c>
      <c r="N545" s="1">
        <v>1410.05</v>
      </c>
      <c r="O545" s="3">
        <f t="shared" ref="O545:P545" si="549">sum(D545,G545,J545)</f>
        <v>1453.98</v>
      </c>
      <c r="P545" s="1">
        <f t="shared" si="549"/>
        <v>1271.85</v>
      </c>
      <c r="Q545" s="1"/>
      <c r="R545" s="1"/>
    </row>
    <row r="546">
      <c r="A546" s="2">
        <v>45600.0</v>
      </c>
      <c r="B546" s="1" t="s">
        <v>65</v>
      </c>
      <c r="C546" s="1" t="s">
        <v>43</v>
      </c>
      <c r="D546" s="1">
        <v>889.83</v>
      </c>
      <c r="E546" s="1">
        <v>745.74</v>
      </c>
      <c r="F546" s="1" t="s">
        <v>27</v>
      </c>
      <c r="G546" s="1">
        <v>14.53</v>
      </c>
      <c r="H546" s="1">
        <v>15.05</v>
      </c>
      <c r="I546" s="1" t="s">
        <v>47</v>
      </c>
      <c r="J546" s="1">
        <v>405.2</v>
      </c>
      <c r="K546" s="1">
        <v>441.37</v>
      </c>
      <c r="L546" s="1">
        <v>2870.16</v>
      </c>
      <c r="M546" s="1">
        <v>1471.01</v>
      </c>
      <c r="N546" s="1">
        <v>3139.01</v>
      </c>
      <c r="O546" s="3">
        <f t="shared" ref="O546:P546" si="550">sum(D546,G546,J546)</f>
        <v>1309.56</v>
      </c>
      <c r="P546" s="1">
        <f t="shared" si="550"/>
        <v>1202.16</v>
      </c>
      <c r="Q546" s="1"/>
      <c r="R546" s="1"/>
    </row>
    <row r="547">
      <c r="A547" s="2">
        <v>45600.0</v>
      </c>
      <c r="B547" s="1" t="s">
        <v>65</v>
      </c>
      <c r="C547" s="1" t="s">
        <v>20</v>
      </c>
      <c r="D547" s="1">
        <v>27.74</v>
      </c>
      <c r="E547" s="1">
        <v>28.95</v>
      </c>
      <c r="F547" s="1" t="s">
        <v>38</v>
      </c>
      <c r="G547" s="1">
        <v>291.59</v>
      </c>
      <c r="H547" s="1">
        <v>268.56</v>
      </c>
      <c r="I547" s="1" t="s">
        <v>34</v>
      </c>
      <c r="J547" s="1">
        <v>219.27</v>
      </c>
      <c r="K547" s="1">
        <v>216.01</v>
      </c>
      <c r="L547" s="1">
        <v>2969.99</v>
      </c>
      <c r="M547" s="1">
        <v>1366.58</v>
      </c>
      <c r="N547" s="1">
        <v>3823.05</v>
      </c>
      <c r="O547" s="3">
        <f t="shared" ref="O547:P547" si="551">sum(D547,G547,J547)</f>
        <v>538.6</v>
      </c>
      <c r="P547" s="1">
        <f t="shared" si="551"/>
        <v>513.52</v>
      </c>
      <c r="Q547" s="1"/>
      <c r="R547" s="1"/>
    </row>
    <row r="548">
      <c r="A548" s="2">
        <v>45600.0</v>
      </c>
      <c r="B548" s="1" t="s">
        <v>65</v>
      </c>
      <c r="C548" s="1" t="s">
        <v>20</v>
      </c>
      <c r="D548" s="1">
        <v>532.66</v>
      </c>
      <c r="E548" s="1">
        <v>435.22</v>
      </c>
      <c r="F548" s="1" t="s">
        <v>21</v>
      </c>
      <c r="G548" s="1">
        <v>260.98</v>
      </c>
      <c r="H548" s="1">
        <v>279.99</v>
      </c>
      <c r="I548" s="1" t="s">
        <v>47</v>
      </c>
      <c r="J548" s="1">
        <v>104.07</v>
      </c>
      <c r="K548" s="1">
        <v>111.42</v>
      </c>
      <c r="L548" s="1">
        <v>2938.52</v>
      </c>
      <c r="M548" s="1">
        <v>1854.74</v>
      </c>
      <c r="N548" s="1">
        <v>3966.63</v>
      </c>
      <c r="O548" s="3">
        <f t="shared" ref="O548:P548" si="552">sum(D548,G548,J548)</f>
        <v>897.71</v>
      </c>
      <c r="P548" s="1">
        <f t="shared" si="552"/>
        <v>826.63</v>
      </c>
      <c r="Q548" s="1"/>
      <c r="R548" s="1"/>
    </row>
    <row r="549">
      <c r="A549" s="2">
        <v>45601.0</v>
      </c>
      <c r="B549" s="1" t="s">
        <v>65</v>
      </c>
      <c r="C549" s="1" t="s">
        <v>37</v>
      </c>
      <c r="D549" s="1">
        <v>32.42</v>
      </c>
      <c r="E549" s="1">
        <v>26.62</v>
      </c>
      <c r="F549" s="1" t="s">
        <v>42</v>
      </c>
      <c r="G549" s="1">
        <v>478.83</v>
      </c>
      <c r="H549" s="1">
        <v>436.53</v>
      </c>
      <c r="I549" s="1" t="s">
        <v>31</v>
      </c>
      <c r="J549" s="1">
        <v>253.26</v>
      </c>
      <c r="K549" s="1">
        <v>269.09</v>
      </c>
      <c r="L549" s="1">
        <v>4902.39</v>
      </c>
      <c r="M549" s="1">
        <v>225.57</v>
      </c>
      <c r="N549" s="1">
        <v>4395.72</v>
      </c>
      <c r="O549" s="3">
        <f t="shared" ref="O549:P549" si="553">sum(D549,G549,J549)</f>
        <v>764.51</v>
      </c>
      <c r="P549" s="1">
        <f t="shared" si="553"/>
        <v>732.24</v>
      </c>
      <c r="Q549" s="1"/>
      <c r="R549" s="1"/>
    </row>
    <row r="550">
      <c r="A550" s="2">
        <v>45601.0</v>
      </c>
      <c r="B550" s="1" t="s">
        <v>65</v>
      </c>
      <c r="C550" s="1" t="s">
        <v>41</v>
      </c>
      <c r="D550" s="1">
        <v>139.06</v>
      </c>
      <c r="E550" s="1">
        <v>122.32</v>
      </c>
      <c r="F550" s="1" t="s">
        <v>27</v>
      </c>
      <c r="G550" s="1">
        <v>217.59</v>
      </c>
      <c r="H550" s="1">
        <v>247.02</v>
      </c>
      <c r="I550" s="1" t="s">
        <v>36</v>
      </c>
      <c r="J550" s="1">
        <v>47.2</v>
      </c>
      <c r="K550" s="1">
        <v>47.4</v>
      </c>
      <c r="L550" s="1">
        <v>4905.26</v>
      </c>
      <c r="M550" s="1">
        <v>753.12</v>
      </c>
      <c r="N550" s="1">
        <v>5241.64</v>
      </c>
      <c r="O550" s="3">
        <f t="shared" ref="O550:P550" si="554">sum(D550,G550,J550)</f>
        <v>403.85</v>
      </c>
      <c r="P550" s="1">
        <f t="shared" si="554"/>
        <v>416.74</v>
      </c>
      <c r="Q550" s="1"/>
      <c r="R550" s="1"/>
    </row>
    <row r="551">
      <c r="A551" s="2">
        <v>45601.0</v>
      </c>
      <c r="B551" s="1" t="s">
        <v>65</v>
      </c>
      <c r="C551" s="1" t="s">
        <v>20</v>
      </c>
      <c r="D551" s="1">
        <v>674.02</v>
      </c>
      <c r="E551" s="1">
        <v>551.79</v>
      </c>
      <c r="F551" s="1" t="s">
        <v>18</v>
      </c>
      <c r="G551" s="1">
        <v>99.67</v>
      </c>
      <c r="H551" s="1">
        <v>102.37</v>
      </c>
      <c r="I551" s="1" t="s">
        <v>36</v>
      </c>
      <c r="J551" s="1">
        <v>218.97</v>
      </c>
      <c r="K551" s="1">
        <v>199.59</v>
      </c>
      <c r="L551" s="1">
        <v>2180.47</v>
      </c>
      <c r="M551" s="1">
        <v>1740.42</v>
      </c>
      <c r="N551" s="1">
        <v>3067.14</v>
      </c>
      <c r="O551" s="3">
        <f t="shared" ref="O551:P551" si="555">sum(D551,G551,J551)</f>
        <v>992.66</v>
      </c>
      <c r="P551" s="1">
        <f t="shared" si="555"/>
        <v>853.75</v>
      </c>
      <c r="Q551" s="1"/>
      <c r="R551" s="1"/>
    </row>
    <row r="552">
      <c r="A552" s="2">
        <v>45601.0</v>
      </c>
      <c r="B552" s="1" t="s">
        <v>65</v>
      </c>
      <c r="C552" s="1" t="s">
        <v>43</v>
      </c>
      <c r="D552" s="1">
        <v>413.63</v>
      </c>
      <c r="E552" s="1">
        <v>420.01</v>
      </c>
      <c r="F552" s="1" t="s">
        <v>38</v>
      </c>
      <c r="G552" s="1">
        <v>283.64</v>
      </c>
      <c r="H552" s="1">
        <v>326.76</v>
      </c>
      <c r="I552" s="1" t="s">
        <v>34</v>
      </c>
      <c r="J552" s="1">
        <v>24.33</v>
      </c>
      <c r="K552" s="1">
        <v>21.23</v>
      </c>
      <c r="L552" s="1">
        <v>3253.34</v>
      </c>
      <c r="M552" s="1">
        <v>681.84</v>
      </c>
      <c r="N552" s="1">
        <v>3167.18</v>
      </c>
      <c r="O552" s="3">
        <f t="shared" ref="O552:P552" si="556">sum(D552,G552,J552)</f>
        <v>721.6</v>
      </c>
      <c r="P552" s="1">
        <f t="shared" si="556"/>
        <v>768</v>
      </c>
      <c r="Q552" s="1"/>
      <c r="R552" s="1"/>
    </row>
    <row r="553">
      <c r="A553" s="2">
        <v>45602.0</v>
      </c>
      <c r="B553" s="1" t="s">
        <v>65</v>
      </c>
      <c r="C553" s="1" t="s">
        <v>26</v>
      </c>
      <c r="D553" s="1">
        <v>265.74</v>
      </c>
      <c r="E553" s="1">
        <v>296.49</v>
      </c>
      <c r="F553" s="1" t="s">
        <v>21</v>
      </c>
      <c r="G553" s="1">
        <v>185.53</v>
      </c>
      <c r="H553" s="1">
        <v>168.05</v>
      </c>
      <c r="I553" s="1" t="s">
        <v>34</v>
      </c>
      <c r="J553" s="1">
        <v>253.13</v>
      </c>
      <c r="K553" s="1">
        <v>224.66</v>
      </c>
      <c r="L553" s="1">
        <v>3739.44</v>
      </c>
      <c r="M553" s="1">
        <v>1529.8</v>
      </c>
      <c r="N553" s="1">
        <v>4580.04</v>
      </c>
      <c r="O553" s="3">
        <f t="shared" ref="O553:P553" si="557">sum(D553,G553,J553)</f>
        <v>704.4</v>
      </c>
      <c r="P553" s="1">
        <f t="shared" si="557"/>
        <v>689.2</v>
      </c>
      <c r="Q553" s="1"/>
      <c r="R553" s="1"/>
    </row>
    <row r="554">
      <c r="A554" s="2">
        <v>45602.0</v>
      </c>
      <c r="B554" s="1" t="s">
        <v>65</v>
      </c>
      <c r="C554" s="1" t="s">
        <v>41</v>
      </c>
      <c r="D554" s="1">
        <v>163.31</v>
      </c>
      <c r="E554" s="1">
        <v>143.3</v>
      </c>
      <c r="F554" s="1" t="s">
        <v>18</v>
      </c>
      <c r="G554" s="1">
        <v>163.11</v>
      </c>
      <c r="H554" s="1">
        <v>151.56</v>
      </c>
      <c r="I554" s="1" t="s">
        <v>31</v>
      </c>
      <c r="J554" s="1">
        <v>47.96</v>
      </c>
      <c r="K554" s="1">
        <v>39.93</v>
      </c>
      <c r="L554" s="1">
        <v>2800.85</v>
      </c>
      <c r="M554" s="1">
        <v>515.0</v>
      </c>
      <c r="N554" s="1">
        <v>2981.06</v>
      </c>
      <c r="O554" s="3">
        <f t="shared" ref="O554:P554" si="558">sum(D554,G554,J554)</f>
        <v>374.38</v>
      </c>
      <c r="P554" s="1">
        <f t="shared" si="558"/>
        <v>334.79</v>
      </c>
      <c r="Q554" s="1"/>
      <c r="R554" s="1"/>
    </row>
    <row r="555">
      <c r="A555" s="2">
        <v>45603.0</v>
      </c>
      <c r="B555" s="1" t="s">
        <v>65</v>
      </c>
      <c r="C555" s="1" t="s">
        <v>44</v>
      </c>
      <c r="D555" s="1">
        <v>770.52</v>
      </c>
      <c r="E555" s="1">
        <v>785.91</v>
      </c>
      <c r="F555" s="1" t="s">
        <v>38</v>
      </c>
      <c r="G555" s="1">
        <v>453.76</v>
      </c>
      <c r="H555" s="1">
        <v>463.38</v>
      </c>
      <c r="I555" s="1" t="s">
        <v>25</v>
      </c>
      <c r="J555" s="1">
        <v>46.83</v>
      </c>
      <c r="K555" s="1">
        <v>39.46</v>
      </c>
      <c r="L555" s="1">
        <v>2081.4</v>
      </c>
      <c r="M555" s="1">
        <v>1234.39</v>
      </c>
      <c r="N555" s="1">
        <v>2027.04</v>
      </c>
      <c r="O555" s="3">
        <f t="shared" ref="O555:P555" si="559">sum(D555,G555,J555)</f>
        <v>1271.11</v>
      </c>
      <c r="P555" s="1">
        <f t="shared" si="559"/>
        <v>1288.75</v>
      </c>
      <c r="Q555" s="1"/>
      <c r="R555" s="1"/>
    </row>
    <row r="556">
      <c r="A556" s="2">
        <v>45604.0</v>
      </c>
      <c r="B556" s="1" t="s">
        <v>65</v>
      </c>
      <c r="C556" s="1" t="s">
        <v>17</v>
      </c>
      <c r="D556" s="1">
        <v>403.45</v>
      </c>
      <c r="E556" s="1">
        <v>423.98</v>
      </c>
      <c r="F556" s="1" t="s">
        <v>42</v>
      </c>
      <c r="G556" s="1">
        <v>453.68</v>
      </c>
      <c r="H556" s="1">
        <v>407.04</v>
      </c>
      <c r="I556" s="1" t="s">
        <v>28</v>
      </c>
      <c r="J556" s="1">
        <v>309.4</v>
      </c>
      <c r="K556" s="1">
        <v>351.19</v>
      </c>
      <c r="L556" s="1">
        <v>4828.29</v>
      </c>
      <c r="M556" s="1">
        <v>395.85</v>
      </c>
      <c r="N556" s="1">
        <v>4041.93</v>
      </c>
      <c r="O556" s="3">
        <f t="shared" ref="O556:P556" si="560">sum(D556,G556,J556)</f>
        <v>1166.53</v>
      </c>
      <c r="P556" s="1">
        <f t="shared" si="560"/>
        <v>1182.21</v>
      </c>
      <c r="Q556" s="1"/>
      <c r="R556" s="1"/>
    </row>
    <row r="557">
      <c r="A557" s="2">
        <v>45604.0</v>
      </c>
      <c r="B557" s="1" t="s">
        <v>65</v>
      </c>
      <c r="C557" s="1" t="s">
        <v>44</v>
      </c>
      <c r="D557" s="1">
        <v>35.67</v>
      </c>
      <c r="E557" s="1">
        <v>36.28</v>
      </c>
      <c r="F557" s="1" t="s">
        <v>46</v>
      </c>
      <c r="G557" s="1">
        <v>157.45</v>
      </c>
      <c r="H557" s="1">
        <v>151.7</v>
      </c>
      <c r="I557" s="1" t="s">
        <v>22</v>
      </c>
      <c r="J557" s="1">
        <v>367.72</v>
      </c>
      <c r="K557" s="1">
        <v>385.74</v>
      </c>
      <c r="L557" s="1">
        <v>3086.91</v>
      </c>
      <c r="M557" s="1">
        <v>641.73</v>
      </c>
      <c r="N557" s="1">
        <v>3154.92</v>
      </c>
      <c r="O557" s="3">
        <f t="shared" ref="O557:P557" si="561">sum(D557,G557,J557)</f>
        <v>560.84</v>
      </c>
      <c r="P557" s="1">
        <f t="shared" si="561"/>
        <v>573.72</v>
      </c>
      <c r="Q557" s="1"/>
      <c r="R557" s="1"/>
    </row>
    <row r="558">
      <c r="A558" s="2">
        <v>45605.0</v>
      </c>
      <c r="B558" s="1" t="s">
        <v>65</v>
      </c>
      <c r="C558" s="1" t="s">
        <v>45</v>
      </c>
      <c r="D558" s="1">
        <v>249.08</v>
      </c>
      <c r="E558" s="1">
        <v>243.99</v>
      </c>
      <c r="F558" s="1" t="s">
        <v>42</v>
      </c>
      <c r="G558" s="1">
        <v>466.77</v>
      </c>
      <c r="H558" s="1">
        <v>494.09</v>
      </c>
      <c r="I558" s="1" t="s">
        <v>31</v>
      </c>
      <c r="J558" s="1">
        <v>50.59</v>
      </c>
      <c r="K558" s="1">
        <v>42.91</v>
      </c>
      <c r="L558" s="1">
        <v>4427.26</v>
      </c>
      <c r="M558" s="1">
        <v>1696.82</v>
      </c>
      <c r="N558" s="1">
        <v>5343.09</v>
      </c>
      <c r="O558" s="3">
        <f t="shared" ref="O558:P558" si="562">sum(D558,G558,J558)</f>
        <v>766.44</v>
      </c>
      <c r="P558" s="1">
        <f t="shared" si="562"/>
        <v>780.99</v>
      </c>
      <c r="Q558" s="1"/>
      <c r="R558" s="1"/>
    </row>
    <row r="559">
      <c r="A559" s="2">
        <v>45606.0</v>
      </c>
      <c r="B559" s="1" t="s">
        <v>65</v>
      </c>
      <c r="C559" s="1" t="s">
        <v>41</v>
      </c>
      <c r="D559" s="1">
        <v>525.95</v>
      </c>
      <c r="E559" s="1">
        <v>629.64</v>
      </c>
      <c r="F559" s="1" t="s">
        <v>27</v>
      </c>
      <c r="G559" s="1">
        <v>390.71</v>
      </c>
      <c r="H559" s="1">
        <v>430.49</v>
      </c>
      <c r="I559" s="1" t="s">
        <v>31</v>
      </c>
      <c r="J559" s="1">
        <v>406.56</v>
      </c>
      <c r="K559" s="1">
        <v>388.8</v>
      </c>
      <c r="L559" s="1">
        <v>2030.89</v>
      </c>
      <c r="M559" s="1">
        <v>1985.8</v>
      </c>
      <c r="N559" s="1">
        <v>2567.76</v>
      </c>
      <c r="O559" s="3">
        <f t="shared" ref="O559:P559" si="563">sum(D559,G559,J559)</f>
        <v>1323.22</v>
      </c>
      <c r="P559" s="1">
        <f t="shared" si="563"/>
        <v>1448.93</v>
      </c>
      <c r="Q559" s="1"/>
      <c r="R559" s="1"/>
    </row>
    <row r="560">
      <c r="A560" s="2">
        <v>45606.0</v>
      </c>
      <c r="B560" s="1" t="s">
        <v>65</v>
      </c>
      <c r="C560" s="1" t="s">
        <v>26</v>
      </c>
      <c r="D560" s="1">
        <v>550.6</v>
      </c>
      <c r="E560" s="1">
        <v>506.38</v>
      </c>
      <c r="F560" s="1" t="s">
        <v>46</v>
      </c>
      <c r="G560" s="1">
        <v>213.54</v>
      </c>
      <c r="H560" s="1">
        <v>221.08</v>
      </c>
      <c r="I560" s="1" t="s">
        <v>31</v>
      </c>
      <c r="J560" s="1">
        <v>167.22</v>
      </c>
      <c r="K560" s="1">
        <v>188.65</v>
      </c>
      <c r="L560" s="1">
        <v>4661.82</v>
      </c>
      <c r="M560" s="1">
        <v>978.81</v>
      </c>
      <c r="N560" s="1">
        <v>4724.52</v>
      </c>
      <c r="O560" s="3">
        <f t="shared" ref="O560:P560" si="564">sum(D560,G560,J560)</f>
        <v>931.36</v>
      </c>
      <c r="P560" s="1">
        <f t="shared" si="564"/>
        <v>916.11</v>
      </c>
      <c r="Q560" s="1"/>
      <c r="R560" s="1"/>
    </row>
    <row r="561">
      <c r="A561" s="2">
        <v>45606.0</v>
      </c>
      <c r="B561" s="1" t="s">
        <v>65</v>
      </c>
      <c r="C561" s="1" t="s">
        <v>43</v>
      </c>
      <c r="D561" s="1">
        <v>133.87</v>
      </c>
      <c r="E561" s="1">
        <v>122.25</v>
      </c>
      <c r="F561" s="1" t="s">
        <v>30</v>
      </c>
      <c r="G561" s="1">
        <v>379.09</v>
      </c>
      <c r="H561" s="1">
        <v>305.6</v>
      </c>
      <c r="I561" s="1" t="s">
        <v>28</v>
      </c>
      <c r="J561" s="1">
        <v>148.97</v>
      </c>
      <c r="K561" s="1">
        <v>160.49</v>
      </c>
      <c r="L561" s="1">
        <v>3025.61</v>
      </c>
      <c r="M561" s="1">
        <v>444.48</v>
      </c>
      <c r="N561" s="1">
        <v>2881.75</v>
      </c>
      <c r="O561" s="3">
        <f t="shared" ref="O561:P561" si="565">sum(D561,G561,J561)</f>
        <v>661.93</v>
      </c>
      <c r="P561" s="1">
        <f t="shared" si="565"/>
        <v>588.34</v>
      </c>
      <c r="Q561" s="1"/>
      <c r="R561" s="1"/>
    </row>
    <row r="562">
      <c r="A562" s="2">
        <v>45606.0</v>
      </c>
      <c r="B562" s="1" t="s">
        <v>65</v>
      </c>
      <c r="C562" s="1" t="s">
        <v>45</v>
      </c>
      <c r="D562" s="1">
        <v>739.61</v>
      </c>
      <c r="E562" s="1">
        <v>771.95</v>
      </c>
      <c r="F562" s="1" t="s">
        <v>38</v>
      </c>
      <c r="G562" s="1">
        <v>497.62</v>
      </c>
      <c r="H562" s="1">
        <v>453.34</v>
      </c>
      <c r="I562" s="1" t="s">
        <v>34</v>
      </c>
      <c r="J562" s="1">
        <v>43.7</v>
      </c>
      <c r="K562" s="1">
        <v>39.6</v>
      </c>
      <c r="L562" s="1">
        <v>4171.0</v>
      </c>
      <c r="M562" s="1">
        <v>445.02</v>
      </c>
      <c r="N562" s="1">
        <v>3351.13</v>
      </c>
      <c r="O562" s="3">
        <f t="shared" ref="O562:P562" si="566">sum(D562,G562,J562)</f>
        <v>1280.93</v>
      </c>
      <c r="P562" s="1">
        <f t="shared" si="566"/>
        <v>1264.89</v>
      </c>
      <c r="Q562" s="1"/>
      <c r="R562" s="1"/>
    </row>
    <row r="563">
      <c r="A563" s="2">
        <v>45607.0</v>
      </c>
      <c r="B563" s="1" t="s">
        <v>65</v>
      </c>
      <c r="C563" s="1" t="s">
        <v>43</v>
      </c>
      <c r="D563" s="1">
        <v>750.08</v>
      </c>
      <c r="E563" s="1">
        <v>845.43</v>
      </c>
      <c r="F563" s="1" t="s">
        <v>40</v>
      </c>
      <c r="G563" s="1">
        <v>468.13</v>
      </c>
      <c r="H563" s="1">
        <v>523.12</v>
      </c>
      <c r="I563" s="1" t="s">
        <v>25</v>
      </c>
      <c r="J563" s="1">
        <v>267.46</v>
      </c>
      <c r="K563" s="1">
        <v>310.86</v>
      </c>
      <c r="L563" s="1">
        <v>3552.09</v>
      </c>
      <c r="M563" s="1">
        <v>1617.21</v>
      </c>
      <c r="N563" s="1">
        <v>3489.89</v>
      </c>
      <c r="O563" s="3">
        <f t="shared" ref="O563:P563" si="567">sum(D563,G563,J563)</f>
        <v>1485.67</v>
      </c>
      <c r="P563" s="1">
        <f t="shared" si="567"/>
        <v>1679.41</v>
      </c>
      <c r="Q563" s="1"/>
      <c r="R563" s="1"/>
    </row>
    <row r="564">
      <c r="A564" s="2">
        <v>45607.0</v>
      </c>
      <c r="B564" s="1" t="s">
        <v>65</v>
      </c>
      <c r="C564" s="1" t="s">
        <v>37</v>
      </c>
      <c r="D564" s="1">
        <v>317.29</v>
      </c>
      <c r="E564" s="1">
        <v>269.98</v>
      </c>
      <c r="F564" s="1" t="s">
        <v>30</v>
      </c>
      <c r="G564" s="1">
        <v>170.31</v>
      </c>
      <c r="H564" s="1">
        <v>199.57</v>
      </c>
      <c r="I564" s="1" t="s">
        <v>28</v>
      </c>
      <c r="J564" s="1">
        <v>277.42</v>
      </c>
      <c r="K564" s="1">
        <v>286.74</v>
      </c>
      <c r="L564" s="1">
        <v>2977.65</v>
      </c>
      <c r="M564" s="1">
        <v>1087.35</v>
      </c>
      <c r="N564" s="1">
        <v>3308.71</v>
      </c>
      <c r="O564" s="3">
        <f t="shared" ref="O564:P564" si="568">sum(D564,G564,J564)</f>
        <v>765.02</v>
      </c>
      <c r="P564" s="1">
        <f t="shared" si="568"/>
        <v>756.29</v>
      </c>
      <c r="Q564" s="1"/>
      <c r="R564" s="1"/>
    </row>
    <row r="565">
      <c r="A565" s="2">
        <v>45608.0</v>
      </c>
      <c r="B565" s="1" t="s">
        <v>65</v>
      </c>
      <c r="C565" s="1" t="s">
        <v>45</v>
      </c>
      <c r="D565" s="1">
        <v>474.92</v>
      </c>
      <c r="E565" s="1">
        <v>569.75</v>
      </c>
      <c r="F565" s="1" t="s">
        <v>30</v>
      </c>
      <c r="G565" s="1">
        <v>311.31</v>
      </c>
      <c r="H565" s="1">
        <v>286.65</v>
      </c>
      <c r="I565" s="1" t="s">
        <v>34</v>
      </c>
      <c r="J565" s="1">
        <v>442.13</v>
      </c>
      <c r="K565" s="1">
        <v>360.88</v>
      </c>
      <c r="L565" s="1">
        <v>4516.94</v>
      </c>
      <c r="M565" s="1">
        <v>609.37</v>
      </c>
      <c r="N565" s="1">
        <v>3909.03</v>
      </c>
      <c r="O565" s="3">
        <f t="shared" ref="O565:P565" si="569">sum(D565,G565,J565)</f>
        <v>1228.36</v>
      </c>
      <c r="P565" s="1">
        <f t="shared" si="569"/>
        <v>1217.28</v>
      </c>
      <c r="Q565" s="1"/>
      <c r="R565" s="1"/>
    </row>
    <row r="566">
      <c r="A566" s="2">
        <v>45608.0</v>
      </c>
      <c r="B566" s="1" t="s">
        <v>65</v>
      </c>
      <c r="C566" s="1" t="s">
        <v>41</v>
      </c>
      <c r="D566" s="1">
        <v>624.34</v>
      </c>
      <c r="E566" s="1">
        <v>556.4</v>
      </c>
      <c r="F566" s="1" t="s">
        <v>38</v>
      </c>
      <c r="G566" s="1">
        <v>389.61</v>
      </c>
      <c r="H566" s="1">
        <v>460.2</v>
      </c>
      <c r="I566" s="1" t="s">
        <v>31</v>
      </c>
      <c r="J566" s="1">
        <v>136.48</v>
      </c>
      <c r="K566" s="1">
        <v>132.31</v>
      </c>
      <c r="L566" s="1">
        <v>3924.55</v>
      </c>
      <c r="M566" s="1">
        <v>1620.65</v>
      </c>
      <c r="N566" s="1">
        <v>4396.29</v>
      </c>
      <c r="O566" s="3">
        <f t="shared" ref="O566:P566" si="570">sum(D566,G566,J566)</f>
        <v>1150.43</v>
      </c>
      <c r="P566" s="1">
        <f t="shared" si="570"/>
        <v>1148.91</v>
      </c>
      <c r="Q566" s="1"/>
      <c r="R566" s="1"/>
    </row>
    <row r="567">
      <c r="A567" s="2">
        <v>45608.0</v>
      </c>
      <c r="B567" s="1" t="s">
        <v>65</v>
      </c>
      <c r="C567" s="1" t="s">
        <v>44</v>
      </c>
      <c r="D567" s="1">
        <v>910.48</v>
      </c>
      <c r="E567" s="1">
        <v>1008.99</v>
      </c>
      <c r="F567" s="1" t="s">
        <v>33</v>
      </c>
      <c r="G567" s="1">
        <v>426.49</v>
      </c>
      <c r="H567" s="1">
        <v>470.9</v>
      </c>
      <c r="I567" s="1" t="s">
        <v>19</v>
      </c>
      <c r="J567" s="1">
        <v>447.21</v>
      </c>
      <c r="K567" s="1">
        <v>494.14</v>
      </c>
      <c r="L567" s="1">
        <v>2699.82</v>
      </c>
      <c r="M567" s="1">
        <v>1040.07</v>
      </c>
      <c r="N567" s="1">
        <v>1765.86</v>
      </c>
      <c r="O567" s="3">
        <f t="shared" ref="O567:P567" si="571">sum(D567,G567,J567)</f>
        <v>1784.18</v>
      </c>
      <c r="P567" s="1">
        <f t="shared" si="571"/>
        <v>1974.03</v>
      </c>
      <c r="Q567" s="1"/>
      <c r="R567" s="1"/>
    </row>
    <row r="568">
      <c r="A568" s="2">
        <v>45609.0</v>
      </c>
      <c r="B568" s="1" t="s">
        <v>65</v>
      </c>
      <c r="C568" s="1" t="s">
        <v>44</v>
      </c>
      <c r="D568" s="1">
        <v>517.54</v>
      </c>
      <c r="E568" s="1">
        <v>581.84</v>
      </c>
      <c r="F568" s="1" t="s">
        <v>33</v>
      </c>
      <c r="G568" s="1">
        <v>131.39</v>
      </c>
      <c r="H568" s="1">
        <v>109.23</v>
      </c>
      <c r="I568" s="1" t="s">
        <v>28</v>
      </c>
      <c r="J568" s="1">
        <v>275.45</v>
      </c>
      <c r="K568" s="1">
        <v>261.43</v>
      </c>
      <c r="L568" s="1">
        <v>4129.24</v>
      </c>
      <c r="M568" s="1">
        <v>765.03</v>
      </c>
      <c r="N568" s="1">
        <v>3941.77</v>
      </c>
      <c r="O568" s="3">
        <f t="shared" ref="O568:P568" si="572">sum(D568,G568,J568)</f>
        <v>924.38</v>
      </c>
      <c r="P568" s="1">
        <f t="shared" si="572"/>
        <v>952.5</v>
      </c>
      <c r="Q568" s="1"/>
      <c r="R568" s="1"/>
    </row>
    <row r="569">
      <c r="A569" s="2">
        <v>45609.0</v>
      </c>
      <c r="B569" s="1" t="s">
        <v>65</v>
      </c>
      <c r="C569" s="1" t="s">
        <v>44</v>
      </c>
      <c r="D569" s="1">
        <v>317.39</v>
      </c>
      <c r="E569" s="1">
        <v>304.26</v>
      </c>
      <c r="F569" s="1" t="s">
        <v>33</v>
      </c>
      <c r="G569" s="1">
        <v>461.31</v>
      </c>
      <c r="H569" s="1">
        <v>524.11</v>
      </c>
      <c r="I569" s="1" t="s">
        <v>31</v>
      </c>
      <c r="J569" s="1">
        <v>324.96</v>
      </c>
      <c r="K569" s="1">
        <v>286.11</v>
      </c>
      <c r="L569" s="1">
        <v>3620.54</v>
      </c>
      <c r="M569" s="1">
        <v>1884.54</v>
      </c>
      <c r="N569" s="1">
        <v>4390.6</v>
      </c>
      <c r="O569" s="3">
        <f t="shared" ref="O569:P569" si="573">sum(D569,G569,J569)</f>
        <v>1103.66</v>
      </c>
      <c r="P569" s="1">
        <f t="shared" si="573"/>
        <v>1114.48</v>
      </c>
      <c r="Q569" s="1"/>
      <c r="R569" s="1"/>
    </row>
    <row r="570">
      <c r="A570" s="2">
        <v>45609.0</v>
      </c>
      <c r="B570" s="1" t="s">
        <v>65</v>
      </c>
      <c r="C570" s="1" t="s">
        <v>20</v>
      </c>
      <c r="D570" s="1">
        <v>876.17</v>
      </c>
      <c r="E570" s="1">
        <v>717.08</v>
      </c>
      <c r="F570" s="1" t="s">
        <v>38</v>
      </c>
      <c r="G570" s="1">
        <v>350.31</v>
      </c>
      <c r="H570" s="1">
        <v>419.23</v>
      </c>
      <c r="I570" s="1" t="s">
        <v>34</v>
      </c>
      <c r="J570" s="1">
        <v>20.62</v>
      </c>
      <c r="K570" s="1">
        <v>23.18</v>
      </c>
      <c r="L570" s="1">
        <v>4804.45</v>
      </c>
      <c r="M570" s="1">
        <v>1907.99</v>
      </c>
      <c r="N570" s="1">
        <v>5552.95</v>
      </c>
      <c r="O570" s="3">
        <f t="shared" ref="O570:P570" si="574">sum(D570,G570,J570)</f>
        <v>1247.1</v>
      </c>
      <c r="P570" s="1">
        <f t="shared" si="574"/>
        <v>1159.49</v>
      </c>
      <c r="Q570" s="1"/>
      <c r="R570" s="1"/>
    </row>
    <row r="571">
      <c r="A571" s="2">
        <v>45610.0</v>
      </c>
      <c r="B571" s="1" t="s">
        <v>65</v>
      </c>
      <c r="C571" s="1" t="s">
        <v>43</v>
      </c>
      <c r="D571" s="1">
        <v>192.25</v>
      </c>
      <c r="E571" s="1">
        <v>169.6</v>
      </c>
      <c r="F571" s="1" t="s">
        <v>27</v>
      </c>
      <c r="G571" s="1">
        <v>439.38</v>
      </c>
      <c r="H571" s="1">
        <v>453.87</v>
      </c>
      <c r="I571" s="1" t="s">
        <v>25</v>
      </c>
      <c r="J571" s="1">
        <v>31.8</v>
      </c>
      <c r="K571" s="1">
        <v>29.91</v>
      </c>
      <c r="L571" s="1">
        <v>2602.22</v>
      </c>
      <c r="M571" s="1">
        <v>1043.41</v>
      </c>
      <c r="N571" s="1">
        <v>2992.25</v>
      </c>
      <c r="O571" s="3">
        <f t="shared" ref="O571:P571" si="575">sum(D571,G571,J571)</f>
        <v>663.43</v>
      </c>
      <c r="P571" s="1">
        <f t="shared" si="575"/>
        <v>653.38</v>
      </c>
      <c r="Q571" s="1"/>
      <c r="R571" s="1"/>
    </row>
    <row r="572">
      <c r="A572" s="2">
        <v>45611.0</v>
      </c>
      <c r="B572" s="1" t="s">
        <v>65</v>
      </c>
      <c r="C572" s="1" t="s">
        <v>20</v>
      </c>
      <c r="D572" s="1">
        <v>280.76</v>
      </c>
      <c r="E572" s="1">
        <v>315.24</v>
      </c>
      <c r="F572" s="1" t="s">
        <v>46</v>
      </c>
      <c r="G572" s="1">
        <v>303.78</v>
      </c>
      <c r="H572" s="1">
        <v>344.34</v>
      </c>
      <c r="I572" s="1" t="s">
        <v>19</v>
      </c>
      <c r="J572" s="1">
        <v>414.87</v>
      </c>
      <c r="K572" s="1">
        <v>418.38</v>
      </c>
      <c r="L572" s="1">
        <v>2397.9</v>
      </c>
      <c r="M572" s="1">
        <v>1007.98</v>
      </c>
      <c r="N572" s="1">
        <v>2327.92</v>
      </c>
      <c r="O572" s="3">
        <f t="shared" ref="O572:P572" si="576">sum(D572,G572,J572)</f>
        <v>999.41</v>
      </c>
      <c r="P572" s="1">
        <f t="shared" si="576"/>
        <v>1077.96</v>
      </c>
      <c r="Q572" s="1"/>
      <c r="R572" s="1"/>
      <c r="S572" s="1" t="s">
        <v>66</v>
      </c>
      <c r="T572" s="3">
        <f>P562</f>
        <v>1264.89</v>
      </c>
    </row>
    <row r="573">
      <c r="A573" s="2">
        <v>45611.0</v>
      </c>
      <c r="B573" s="1" t="s">
        <v>65</v>
      </c>
      <c r="C573" s="1" t="s">
        <v>20</v>
      </c>
      <c r="D573" s="1">
        <v>814.01</v>
      </c>
      <c r="E573" s="1">
        <v>927.12</v>
      </c>
      <c r="F573" s="1" t="s">
        <v>42</v>
      </c>
      <c r="G573" s="1">
        <v>241.51</v>
      </c>
      <c r="H573" s="1">
        <v>269.89</v>
      </c>
      <c r="I573" s="1" t="s">
        <v>22</v>
      </c>
      <c r="J573" s="1">
        <v>209.88</v>
      </c>
      <c r="K573" s="1">
        <v>187.96</v>
      </c>
      <c r="L573" s="1">
        <v>2522.54</v>
      </c>
      <c r="M573" s="1">
        <v>1078.49</v>
      </c>
      <c r="N573" s="1">
        <v>2216.06</v>
      </c>
      <c r="O573" s="3">
        <f t="shared" ref="O573:P573" si="577">sum(D573,G573,J573)</f>
        <v>1265.4</v>
      </c>
      <c r="P573" s="1">
        <f t="shared" si="577"/>
        <v>1384.97</v>
      </c>
      <c r="Q573" s="1"/>
      <c r="R573" s="1"/>
    </row>
    <row r="574">
      <c r="A574" s="2">
        <v>45611.0</v>
      </c>
      <c r="B574" s="1" t="s">
        <v>65</v>
      </c>
      <c r="C574" s="1" t="s">
        <v>43</v>
      </c>
      <c r="D574" s="1">
        <v>400.52</v>
      </c>
      <c r="E574" s="1">
        <v>377.33</v>
      </c>
      <c r="F574" s="1" t="s">
        <v>42</v>
      </c>
      <c r="G574" s="1">
        <v>322.83</v>
      </c>
      <c r="H574" s="1">
        <v>324.8</v>
      </c>
      <c r="I574" s="1" t="s">
        <v>34</v>
      </c>
      <c r="J574" s="1">
        <v>349.66</v>
      </c>
      <c r="K574" s="1">
        <v>352.52</v>
      </c>
      <c r="L574" s="1">
        <v>3538.84</v>
      </c>
      <c r="M574" s="1">
        <v>715.28</v>
      </c>
      <c r="N574" s="1">
        <v>3199.47</v>
      </c>
      <c r="O574" s="3">
        <f t="shared" ref="O574:P574" si="578">sum(D574,G574,J574)</f>
        <v>1073.01</v>
      </c>
      <c r="P574" s="1">
        <f t="shared" si="578"/>
        <v>1054.65</v>
      </c>
      <c r="Q574" s="1"/>
      <c r="R574" s="1"/>
    </row>
    <row r="575">
      <c r="A575" s="2">
        <v>45612.0</v>
      </c>
      <c r="B575" s="1" t="s">
        <v>65</v>
      </c>
      <c r="C575" s="1" t="s">
        <v>43</v>
      </c>
      <c r="D575" s="1">
        <v>285.93</v>
      </c>
      <c r="E575" s="1">
        <v>298.79</v>
      </c>
      <c r="F575" s="1" t="s">
        <v>18</v>
      </c>
      <c r="G575" s="1">
        <v>318.64</v>
      </c>
      <c r="H575" s="1">
        <v>353.34</v>
      </c>
      <c r="I575" s="1" t="s">
        <v>25</v>
      </c>
      <c r="J575" s="1">
        <v>218.15</v>
      </c>
      <c r="K575" s="1">
        <v>218.66</v>
      </c>
      <c r="L575" s="1">
        <v>3518.13</v>
      </c>
      <c r="M575" s="1">
        <v>579.61</v>
      </c>
      <c r="N575" s="1">
        <v>3226.95</v>
      </c>
      <c r="O575" s="3">
        <f t="shared" ref="O575:P575" si="579">sum(D575,G575,J575)</f>
        <v>822.72</v>
      </c>
      <c r="P575" s="1">
        <f t="shared" si="579"/>
        <v>870.79</v>
      </c>
      <c r="Q575" s="1"/>
      <c r="R575" s="1"/>
    </row>
    <row r="576">
      <c r="A576" s="2">
        <v>45613.0</v>
      </c>
      <c r="B576" s="1" t="s">
        <v>65</v>
      </c>
      <c r="C576" s="1" t="s">
        <v>45</v>
      </c>
      <c r="D576" s="1">
        <v>718.45</v>
      </c>
      <c r="E576" s="1">
        <v>673.52</v>
      </c>
      <c r="F576" s="1" t="s">
        <v>40</v>
      </c>
      <c r="G576" s="1">
        <v>132.29</v>
      </c>
      <c r="H576" s="1">
        <v>130.31</v>
      </c>
      <c r="I576" s="1" t="s">
        <v>25</v>
      </c>
      <c r="J576" s="1">
        <v>375.8</v>
      </c>
      <c r="K576" s="1">
        <v>340.12</v>
      </c>
      <c r="L576" s="1">
        <v>4144.57</v>
      </c>
      <c r="M576" s="1">
        <v>597.93</v>
      </c>
      <c r="N576" s="1">
        <v>3598.55</v>
      </c>
      <c r="O576" s="3">
        <f t="shared" ref="O576:P576" si="580">sum(D576,G576,J576)</f>
        <v>1226.54</v>
      </c>
      <c r="P576" s="1">
        <f t="shared" si="580"/>
        <v>1143.95</v>
      </c>
      <c r="Q576" s="1"/>
      <c r="R576" s="1"/>
    </row>
    <row r="577">
      <c r="A577" s="2">
        <v>45613.0</v>
      </c>
      <c r="B577" s="1" t="s">
        <v>65</v>
      </c>
      <c r="C577" s="1" t="s">
        <v>39</v>
      </c>
      <c r="D577" s="1">
        <v>726.92</v>
      </c>
      <c r="E577" s="1">
        <v>690.21</v>
      </c>
      <c r="F577" s="1" t="s">
        <v>42</v>
      </c>
      <c r="G577" s="1">
        <v>192.09</v>
      </c>
      <c r="H577" s="1">
        <v>156.88</v>
      </c>
      <c r="I577" s="1" t="s">
        <v>31</v>
      </c>
      <c r="J577" s="1">
        <v>457.06</v>
      </c>
      <c r="K577" s="1">
        <v>398.49</v>
      </c>
      <c r="L577" s="1">
        <v>4226.34</v>
      </c>
      <c r="M577" s="1">
        <v>748.2</v>
      </c>
      <c r="N577" s="1">
        <v>3728.96</v>
      </c>
      <c r="O577" s="3">
        <f t="shared" ref="O577:P577" si="581">sum(D577,G577,J577)</f>
        <v>1376.07</v>
      </c>
      <c r="P577" s="1">
        <f t="shared" si="581"/>
        <v>1245.58</v>
      </c>
      <c r="Q577" s="1"/>
      <c r="R577" s="1"/>
    </row>
    <row r="578">
      <c r="A578" s="2">
        <v>45613.0</v>
      </c>
      <c r="B578" s="1" t="s">
        <v>65</v>
      </c>
      <c r="C578" s="1" t="s">
        <v>37</v>
      </c>
      <c r="D578" s="1">
        <v>123.93</v>
      </c>
      <c r="E578" s="1">
        <v>123.06</v>
      </c>
      <c r="F578" s="1" t="s">
        <v>21</v>
      </c>
      <c r="G578" s="1">
        <v>300.09</v>
      </c>
      <c r="H578" s="1">
        <v>347.47</v>
      </c>
      <c r="I578" s="1" t="s">
        <v>47</v>
      </c>
      <c r="J578" s="1">
        <v>455.29</v>
      </c>
      <c r="K578" s="1">
        <v>532.4</v>
      </c>
      <c r="L578" s="1">
        <v>3501.33</v>
      </c>
      <c r="M578" s="1">
        <v>1944.27</v>
      </c>
      <c r="N578" s="1">
        <v>4442.67</v>
      </c>
      <c r="O578" s="3">
        <f t="shared" ref="O578:P578" si="582">sum(D578,G578,J578)</f>
        <v>879.31</v>
      </c>
      <c r="P578" s="1">
        <f t="shared" si="582"/>
        <v>1002.93</v>
      </c>
      <c r="Q578" s="1"/>
      <c r="R578" s="1"/>
    </row>
    <row r="579">
      <c r="A579" s="2">
        <v>45613.0</v>
      </c>
      <c r="B579" s="1" t="s">
        <v>65</v>
      </c>
      <c r="C579" s="1" t="s">
        <v>26</v>
      </c>
      <c r="D579" s="1">
        <v>607.36</v>
      </c>
      <c r="E579" s="1">
        <v>594.14</v>
      </c>
      <c r="F579" s="1" t="s">
        <v>42</v>
      </c>
      <c r="G579" s="1">
        <v>66.31</v>
      </c>
      <c r="H579" s="1">
        <v>73.92</v>
      </c>
      <c r="I579" s="1" t="s">
        <v>28</v>
      </c>
      <c r="J579" s="1">
        <v>42.61</v>
      </c>
      <c r="K579" s="1">
        <v>39.79</v>
      </c>
      <c r="L579" s="1">
        <v>3400.01</v>
      </c>
      <c r="M579" s="1">
        <v>1971.59</v>
      </c>
      <c r="N579" s="1">
        <v>4663.75</v>
      </c>
      <c r="O579" s="3">
        <f t="shared" ref="O579:P579" si="583">sum(D579,G579,J579)</f>
        <v>716.28</v>
      </c>
      <c r="P579" s="1">
        <f t="shared" si="583"/>
        <v>707.85</v>
      </c>
      <c r="Q579" s="1"/>
      <c r="R579" s="1"/>
    </row>
    <row r="580">
      <c r="A580" s="2">
        <v>45614.0</v>
      </c>
      <c r="B580" s="1" t="s">
        <v>65</v>
      </c>
      <c r="C580" s="1" t="s">
        <v>43</v>
      </c>
      <c r="D580" s="1">
        <v>314.77</v>
      </c>
      <c r="E580" s="1">
        <v>325.46</v>
      </c>
      <c r="F580" s="1" t="s">
        <v>24</v>
      </c>
      <c r="G580" s="1">
        <v>119.35</v>
      </c>
      <c r="H580" s="1">
        <v>127.5</v>
      </c>
      <c r="I580" s="1" t="s">
        <v>31</v>
      </c>
      <c r="J580" s="1">
        <v>94.82</v>
      </c>
      <c r="K580" s="1">
        <v>88.56</v>
      </c>
      <c r="L580" s="1">
        <v>4199.2</v>
      </c>
      <c r="M580" s="1">
        <v>703.44</v>
      </c>
      <c r="N580" s="1">
        <v>4361.12</v>
      </c>
      <c r="O580" s="3">
        <f t="shared" ref="O580:P580" si="584">sum(D580,G580,J580)</f>
        <v>528.94</v>
      </c>
      <c r="P580" s="1">
        <f t="shared" si="584"/>
        <v>541.52</v>
      </c>
      <c r="Q580" s="1"/>
      <c r="R580" s="1"/>
    </row>
    <row r="581">
      <c r="A581" s="2">
        <v>45615.0</v>
      </c>
      <c r="B581" s="1" t="s">
        <v>65</v>
      </c>
      <c r="C581" s="1" t="s">
        <v>29</v>
      </c>
      <c r="D581" s="1">
        <v>161.45</v>
      </c>
      <c r="E581" s="1">
        <v>186.07</v>
      </c>
      <c r="F581" s="1" t="s">
        <v>18</v>
      </c>
      <c r="G581" s="1">
        <v>86.01</v>
      </c>
      <c r="H581" s="1">
        <v>69.35</v>
      </c>
      <c r="I581" s="1" t="s">
        <v>36</v>
      </c>
      <c r="J581" s="1">
        <v>11.79</v>
      </c>
      <c r="K581" s="1">
        <v>9.45</v>
      </c>
      <c r="L581" s="1">
        <v>4203.69</v>
      </c>
      <c r="M581" s="1">
        <v>280.02</v>
      </c>
      <c r="N581" s="1">
        <v>4218.84</v>
      </c>
      <c r="O581" s="3">
        <f t="shared" ref="O581:P581" si="585">sum(D581,G581,J581)</f>
        <v>259.25</v>
      </c>
      <c r="P581" s="1">
        <f t="shared" si="585"/>
        <v>264.87</v>
      </c>
      <c r="Q581" s="1"/>
      <c r="R581" s="1"/>
    </row>
    <row r="582">
      <c r="A582" s="2">
        <v>45615.0</v>
      </c>
      <c r="B582" s="1" t="s">
        <v>65</v>
      </c>
      <c r="C582" s="1" t="s">
        <v>23</v>
      </c>
      <c r="D582" s="1">
        <v>280.85</v>
      </c>
      <c r="E582" s="1">
        <v>323.52</v>
      </c>
      <c r="F582" s="1" t="s">
        <v>40</v>
      </c>
      <c r="G582" s="1">
        <v>304.93</v>
      </c>
      <c r="H582" s="1">
        <v>329.03</v>
      </c>
      <c r="I582" s="1" t="s">
        <v>31</v>
      </c>
      <c r="J582" s="1">
        <v>82.9</v>
      </c>
      <c r="K582" s="1">
        <v>86.2</v>
      </c>
      <c r="L582" s="1">
        <v>2003.5</v>
      </c>
      <c r="M582" s="1">
        <v>1654.93</v>
      </c>
      <c r="N582" s="1">
        <v>2919.68</v>
      </c>
      <c r="O582" s="3">
        <f t="shared" ref="O582:P582" si="586">sum(D582,G582,J582)</f>
        <v>668.68</v>
      </c>
      <c r="P582" s="1">
        <f t="shared" si="586"/>
        <v>738.75</v>
      </c>
      <c r="Q582" s="1"/>
      <c r="R582" s="1"/>
    </row>
    <row r="583">
      <c r="A583" s="2">
        <v>45615.0</v>
      </c>
      <c r="B583" s="1" t="s">
        <v>65</v>
      </c>
      <c r="C583" s="1" t="s">
        <v>37</v>
      </c>
      <c r="D583" s="1">
        <v>923.24</v>
      </c>
      <c r="E583" s="1">
        <v>781.39</v>
      </c>
      <c r="F583" s="1" t="s">
        <v>24</v>
      </c>
      <c r="G583" s="1">
        <v>359.79</v>
      </c>
      <c r="H583" s="1">
        <v>384.62</v>
      </c>
      <c r="I583" s="1" t="s">
        <v>34</v>
      </c>
      <c r="J583" s="1">
        <v>313.45</v>
      </c>
      <c r="K583" s="1">
        <v>352.13</v>
      </c>
      <c r="L583" s="1">
        <v>3543.95</v>
      </c>
      <c r="M583" s="1">
        <v>1590.27</v>
      </c>
      <c r="N583" s="1">
        <v>3616.08</v>
      </c>
      <c r="O583" s="3">
        <f t="shared" ref="O583:P583" si="587">sum(D583,G583,J583)</f>
        <v>1596.48</v>
      </c>
      <c r="P583" s="1">
        <f t="shared" si="587"/>
        <v>1518.14</v>
      </c>
      <c r="Q583" s="1"/>
      <c r="R583" s="1"/>
    </row>
    <row r="584">
      <c r="A584" s="2">
        <v>45615.0</v>
      </c>
      <c r="B584" s="1" t="s">
        <v>65</v>
      </c>
      <c r="C584" s="1" t="s">
        <v>17</v>
      </c>
      <c r="D584" s="1">
        <v>52.71</v>
      </c>
      <c r="E584" s="1">
        <v>55.73</v>
      </c>
      <c r="F584" s="1" t="s">
        <v>40</v>
      </c>
      <c r="G584" s="1">
        <v>264.21</v>
      </c>
      <c r="H584" s="1">
        <v>295.07</v>
      </c>
      <c r="I584" s="1" t="s">
        <v>22</v>
      </c>
      <c r="J584" s="1">
        <v>394.94</v>
      </c>
      <c r="K584" s="1">
        <v>400.0</v>
      </c>
      <c r="L584" s="1">
        <v>3267.63</v>
      </c>
      <c r="M584" s="1">
        <v>756.65</v>
      </c>
      <c r="N584" s="1">
        <v>3273.48</v>
      </c>
      <c r="O584" s="3">
        <f t="shared" ref="O584:P584" si="588">sum(D584,G584,J584)</f>
        <v>711.86</v>
      </c>
      <c r="P584" s="1">
        <f t="shared" si="588"/>
        <v>750.8</v>
      </c>
      <c r="Q584" s="1"/>
      <c r="R584" s="1"/>
    </row>
    <row r="585">
      <c r="A585" s="2">
        <v>45615.0</v>
      </c>
      <c r="B585" s="1" t="s">
        <v>65</v>
      </c>
      <c r="C585" s="1" t="s">
        <v>17</v>
      </c>
      <c r="D585" s="1">
        <v>713.44</v>
      </c>
      <c r="E585" s="1">
        <v>675.18</v>
      </c>
      <c r="F585" s="1" t="s">
        <v>27</v>
      </c>
      <c r="G585" s="1">
        <v>448.74</v>
      </c>
      <c r="H585" s="1">
        <v>464.47</v>
      </c>
      <c r="I585" s="1" t="s">
        <v>31</v>
      </c>
      <c r="J585" s="1">
        <v>354.63</v>
      </c>
      <c r="K585" s="1">
        <v>344.82</v>
      </c>
      <c r="L585" s="1">
        <v>2441.54</v>
      </c>
      <c r="M585" s="1">
        <v>1812.09</v>
      </c>
      <c r="N585" s="1">
        <v>2769.16</v>
      </c>
      <c r="O585" s="3">
        <f t="shared" ref="O585:P585" si="589">sum(D585,G585,J585)</f>
        <v>1516.81</v>
      </c>
      <c r="P585" s="1">
        <f t="shared" si="589"/>
        <v>1484.47</v>
      </c>
      <c r="Q585" s="1"/>
      <c r="R585" s="1"/>
    </row>
    <row r="586">
      <c r="A586" s="2">
        <v>45616.0</v>
      </c>
      <c r="B586" s="1" t="s">
        <v>65</v>
      </c>
      <c r="C586" s="1" t="s">
        <v>43</v>
      </c>
      <c r="D586" s="1">
        <v>484.17</v>
      </c>
      <c r="E586" s="1">
        <v>391.65</v>
      </c>
      <c r="F586" s="1" t="s">
        <v>27</v>
      </c>
      <c r="G586" s="1">
        <v>60.19</v>
      </c>
      <c r="H586" s="1">
        <v>58.69</v>
      </c>
      <c r="I586" s="1" t="s">
        <v>47</v>
      </c>
      <c r="J586" s="1">
        <v>329.4</v>
      </c>
      <c r="K586" s="1">
        <v>292.61</v>
      </c>
      <c r="L586" s="1">
        <v>4187.81</v>
      </c>
      <c r="M586" s="1">
        <v>1812.76</v>
      </c>
      <c r="N586" s="1">
        <v>5257.62</v>
      </c>
      <c r="O586" s="3">
        <f t="shared" ref="O586:P586" si="590">sum(D586,G586,J586)</f>
        <v>873.76</v>
      </c>
      <c r="P586" s="1">
        <f t="shared" si="590"/>
        <v>742.95</v>
      </c>
      <c r="Q586" s="1"/>
      <c r="R586" s="1"/>
    </row>
    <row r="587">
      <c r="A587" s="2">
        <v>45617.0</v>
      </c>
      <c r="B587" s="1" t="s">
        <v>65</v>
      </c>
      <c r="C587" s="1" t="s">
        <v>20</v>
      </c>
      <c r="D587" s="1">
        <v>141.28</v>
      </c>
      <c r="E587" s="1">
        <v>115.5</v>
      </c>
      <c r="F587" s="1" t="s">
        <v>18</v>
      </c>
      <c r="G587" s="1">
        <v>204.89</v>
      </c>
      <c r="H587" s="1">
        <v>201.48</v>
      </c>
      <c r="I587" s="1" t="s">
        <v>36</v>
      </c>
      <c r="J587" s="1">
        <v>164.34</v>
      </c>
      <c r="K587" s="1">
        <v>149.36</v>
      </c>
      <c r="L587" s="1">
        <v>3153.28</v>
      </c>
      <c r="M587" s="1">
        <v>1257.07</v>
      </c>
      <c r="N587" s="1">
        <v>3944.01</v>
      </c>
      <c r="O587" s="3">
        <f t="shared" ref="O587:P587" si="591">sum(D587,G587,J587)</f>
        <v>510.51</v>
      </c>
      <c r="P587" s="1">
        <f t="shared" si="591"/>
        <v>466.34</v>
      </c>
      <c r="Q587" s="1"/>
      <c r="R587" s="1"/>
    </row>
    <row r="588">
      <c r="A588" s="2">
        <v>45617.0</v>
      </c>
      <c r="B588" s="1" t="s">
        <v>65</v>
      </c>
      <c r="C588" s="1" t="s">
        <v>26</v>
      </c>
      <c r="D588" s="1">
        <v>253.32</v>
      </c>
      <c r="E588" s="1">
        <v>218.17</v>
      </c>
      <c r="F588" s="1" t="s">
        <v>42</v>
      </c>
      <c r="G588" s="1">
        <v>390.71</v>
      </c>
      <c r="H588" s="1">
        <v>393.62</v>
      </c>
      <c r="I588" s="1" t="s">
        <v>22</v>
      </c>
      <c r="J588" s="1">
        <v>49.87</v>
      </c>
      <c r="K588" s="1">
        <v>43.65</v>
      </c>
      <c r="L588" s="1">
        <v>4315.9</v>
      </c>
      <c r="M588" s="1">
        <v>1954.63</v>
      </c>
      <c r="N588" s="1">
        <v>5615.09</v>
      </c>
      <c r="O588" s="3">
        <f t="shared" ref="O588:P588" si="592">sum(D588,G588,J588)</f>
        <v>693.9</v>
      </c>
      <c r="P588" s="1">
        <f t="shared" si="592"/>
        <v>655.44</v>
      </c>
      <c r="Q588" s="1"/>
      <c r="R588" s="1"/>
    </row>
    <row r="589">
      <c r="A589" s="2">
        <v>45618.0</v>
      </c>
      <c r="B589" s="1" t="s">
        <v>65</v>
      </c>
      <c r="C589" s="1" t="s">
        <v>39</v>
      </c>
      <c r="D589" s="1">
        <v>776.58</v>
      </c>
      <c r="E589" s="1">
        <v>702.74</v>
      </c>
      <c r="F589" s="1" t="s">
        <v>42</v>
      </c>
      <c r="G589" s="1">
        <v>381.59</v>
      </c>
      <c r="H589" s="1">
        <v>374.69</v>
      </c>
      <c r="I589" s="1" t="s">
        <v>28</v>
      </c>
      <c r="J589" s="1">
        <v>161.67</v>
      </c>
      <c r="K589" s="1">
        <v>189.46</v>
      </c>
      <c r="L589" s="1">
        <v>3896.2</v>
      </c>
      <c r="M589" s="1">
        <v>766.22</v>
      </c>
      <c r="N589" s="1">
        <v>3395.53</v>
      </c>
      <c r="O589" s="3">
        <f t="shared" ref="O589:P589" si="593">sum(D589,G589,J589)</f>
        <v>1319.84</v>
      </c>
      <c r="P589" s="1">
        <f t="shared" si="593"/>
        <v>1266.89</v>
      </c>
      <c r="Q589" s="1"/>
      <c r="R589" s="1"/>
    </row>
    <row r="590">
      <c r="A590" s="2">
        <v>45618.0</v>
      </c>
      <c r="B590" s="1" t="s">
        <v>65</v>
      </c>
      <c r="C590" s="1" t="s">
        <v>39</v>
      </c>
      <c r="D590" s="1">
        <v>21.89</v>
      </c>
      <c r="E590" s="1">
        <v>24.55</v>
      </c>
      <c r="F590" s="1" t="s">
        <v>38</v>
      </c>
      <c r="G590" s="1">
        <v>193.02</v>
      </c>
      <c r="H590" s="1">
        <v>164.33</v>
      </c>
      <c r="I590" s="1" t="s">
        <v>47</v>
      </c>
      <c r="J590" s="1">
        <v>60.39</v>
      </c>
      <c r="K590" s="1">
        <v>70.3</v>
      </c>
      <c r="L590" s="1">
        <v>3956.09</v>
      </c>
      <c r="M590" s="1">
        <v>1096.91</v>
      </c>
      <c r="N590" s="1">
        <v>4793.82</v>
      </c>
      <c r="O590" s="3">
        <f t="shared" ref="O590:P590" si="594">sum(D590,G590,J590)</f>
        <v>275.3</v>
      </c>
      <c r="P590" s="1">
        <f t="shared" si="594"/>
        <v>259.18</v>
      </c>
      <c r="Q590" s="1"/>
      <c r="R590" s="1"/>
    </row>
    <row r="591">
      <c r="A591" s="2">
        <v>45619.0</v>
      </c>
      <c r="B591" s="1" t="s">
        <v>65</v>
      </c>
      <c r="C591" s="1" t="s">
        <v>37</v>
      </c>
      <c r="D591" s="1">
        <v>700.46</v>
      </c>
      <c r="E591" s="1">
        <v>600.28</v>
      </c>
      <c r="F591" s="1" t="s">
        <v>38</v>
      </c>
      <c r="G591" s="1">
        <v>70.91</v>
      </c>
      <c r="H591" s="1">
        <v>73.05</v>
      </c>
      <c r="I591" s="1" t="s">
        <v>47</v>
      </c>
      <c r="J591" s="1">
        <v>110.24</v>
      </c>
      <c r="K591" s="1">
        <v>112.79</v>
      </c>
      <c r="L591" s="1">
        <v>3959.98</v>
      </c>
      <c r="M591" s="1">
        <v>1399.37</v>
      </c>
      <c r="N591" s="1">
        <v>4573.23</v>
      </c>
      <c r="O591" s="3">
        <f t="shared" ref="O591:P591" si="595">sum(D591,G591,J591)</f>
        <v>881.61</v>
      </c>
      <c r="P591" s="1">
        <f t="shared" si="595"/>
        <v>786.12</v>
      </c>
      <c r="Q591" s="1"/>
      <c r="R591" s="1"/>
    </row>
    <row r="592">
      <c r="A592" s="2">
        <v>45619.0</v>
      </c>
      <c r="B592" s="1" t="s">
        <v>65</v>
      </c>
      <c r="C592" s="1" t="s">
        <v>26</v>
      </c>
      <c r="D592" s="1">
        <v>297.84</v>
      </c>
      <c r="E592" s="1">
        <v>275.65</v>
      </c>
      <c r="F592" s="1" t="s">
        <v>40</v>
      </c>
      <c r="G592" s="1">
        <v>253.45</v>
      </c>
      <c r="H592" s="1">
        <v>205.77</v>
      </c>
      <c r="I592" s="1" t="s">
        <v>47</v>
      </c>
      <c r="J592" s="1">
        <v>464.05</v>
      </c>
      <c r="K592" s="1">
        <v>382.21</v>
      </c>
      <c r="L592" s="1">
        <v>2674.3</v>
      </c>
      <c r="M592" s="1">
        <v>1575.86</v>
      </c>
      <c r="N592" s="1">
        <v>3386.53</v>
      </c>
      <c r="O592" s="3">
        <f t="shared" ref="O592:P592" si="596">sum(D592,G592,J592)</f>
        <v>1015.34</v>
      </c>
      <c r="P592" s="1">
        <f t="shared" si="596"/>
        <v>863.63</v>
      </c>
      <c r="Q592" s="1"/>
      <c r="R592" s="1"/>
    </row>
    <row r="593">
      <c r="A593" s="2">
        <v>45619.0</v>
      </c>
      <c r="B593" s="1" t="s">
        <v>65</v>
      </c>
      <c r="C593" s="1" t="s">
        <v>29</v>
      </c>
      <c r="D593" s="1">
        <v>978.14</v>
      </c>
      <c r="E593" s="1">
        <v>849.65</v>
      </c>
      <c r="F593" s="1" t="s">
        <v>33</v>
      </c>
      <c r="G593" s="1">
        <v>73.86</v>
      </c>
      <c r="H593" s="1">
        <v>62.9</v>
      </c>
      <c r="I593" s="1" t="s">
        <v>19</v>
      </c>
      <c r="J593" s="1">
        <v>206.77</v>
      </c>
      <c r="K593" s="1">
        <v>174.44</v>
      </c>
      <c r="L593" s="1">
        <v>3279.34</v>
      </c>
      <c r="M593" s="1">
        <v>269.92</v>
      </c>
      <c r="N593" s="1">
        <v>2462.27</v>
      </c>
      <c r="O593" s="3">
        <f t="shared" ref="O593:P593" si="597">sum(D593,G593,J593)</f>
        <v>1258.77</v>
      </c>
      <c r="P593" s="1">
        <f t="shared" si="597"/>
        <v>1086.99</v>
      </c>
      <c r="Q593" s="1"/>
      <c r="R593" s="1"/>
    </row>
    <row r="594">
      <c r="A594" s="2">
        <v>45619.0</v>
      </c>
      <c r="B594" s="1" t="s">
        <v>65</v>
      </c>
      <c r="C594" s="1" t="s">
        <v>44</v>
      </c>
      <c r="D594" s="1">
        <v>169.52</v>
      </c>
      <c r="E594" s="1">
        <v>135.7</v>
      </c>
      <c r="F594" s="1" t="s">
        <v>33</v>
      </c>
      <c r="G594" s="1">
        <v>275.6</v>
      </c>
      <c r="H594" s="1">
        <v>255.18</v>
      </c>
      <c r="I594" s="1" t="s">
        <v>19</v>
      </c>
      <c r="J594" s="1">
        <v>224.02</v>
      </c>
      <c r="K594" s="1">
        <v>241.79</v>
      </c>
      <c r="L594" s="1">
        <v>2300.89</v>
      </c>
      <c r="M594" s="1">
        <v>1286.14</v>
      </c>
      <c r="N594" s="1">
        <v>2954.36</v>
      </c>
      <c r="O594" s="3">
        <f t="shared" ref="O594:P594" si="598">sum(D594,G594,J594)</f>
        <v>669.14</v>
      </c>
      <c r="P594" s="1">
        <f t="shared" si="598"/>
        <v>632.67</v>
      </c>
      <c r="Q594" s="1"/>
      <c r="R594" s="1"/>
    </row>
    <row r="595">
      <c r="A595" s="2">
        <v>45619.0</v>
      </c>
      <c r="B595" s="1" t="s">
        <v>65</v>
      </c>
      <c r="C595" s="1" t="s">
        <v>41</v>
      </c>
      <c r="D595" s="1">
        <v>98.31</v>
      </c>
      <c r="E595" s="1">
        <v>104.3</v>
      </c>
      <c r="F595" s="1" t="s">
        <v>30</v>
      </c>
      <c r="G595" s="1">
        <v>150.92</v>
      </c>
      <c r="H595" s="1">
        <v>142.41</v>
      </c>
      <c r="I595" s="1" t="s">
        <v>36</v>
      </c>
      <c r="J595" s="1">
        <v>267.0</v>
      </c>
      <c r="K595" s="1">
        <v>242.44</v>
      </c>
      <c r="L595" s="1">
        <v>3458.53</v>
      </c>
      <c r="M595" s="1">
        <v>897.33</v>
      </c>
      <c r="N595" s="1">
        <v>3866.71</v>
      </c>
      <c r="O595" s="3">
        <f t="shared" ref="O595:P595" si="599">sum(D595,G595,J595)</f>
        <v>516.23</v>
      </c>
      <c r="P595" s="1">
        <f t="shared" si="599"/>
        <v>489.15</v>
      </c>
      <c r="Q595" s="1"/>
      <c r="R595" s="1"/>
    </row>
    <row r="596">
      <c r="A596" s="2">
        <v>45619.0</v>
      </c>
      <c r="B596" s="1" t="s">
        <v>65</v>
      </c>
      <c r="C596" s="1" t="s">
        <v>17</v>
      </c>
      <c r="D596" s="1">
        <v>605.33</v>
      </c>
      <c r="E596" s="1">
        <v>668.15</v>
      </c>
      <c r="F596" s="1" t="s">
        <v>40</v>
      </c>
      <c r="G596" s="1">
        <v>133.94</v>
      </c>
      <c r="H596" s="1">
        <v>160.5</v>
      </c>
      <c r="I596" s="1" t="s">
        <v>25</v>
      </c>
      <c r="J596" s="1">
        <v>304.91</v>
      </c>
      <c r="K596" s="1">
        <v>315.2</v>
      </c>
      <c r="L596" s="1">
        <v>2843.14</v>
      </c>
      <c r="M596" s="1">
        <v>517.23</v>
      </c>
      <c r="N596" s="1">
        <v>2216.52</v>
      </c>
      <c r="O596" s="3">
        <f t="shared" ref="O596:P596" si="600">sum(D596,G596,J596)</f>
        <v>1044.18</v>
      </c>
      <c r="P596" s="1">
        <f t="shared" si="600"/>
        <v>1143.85</v>
      </c>
      <c r="Q596" s="1"/>
      <c r="R596" s="1"/>
    </row>
    <row r="597">
      <c r="A597" s="2">
        <v>45620.0</v>
      </c>
      <c r="B597" s="1" t="s">
        <v>65</v>
      </c>
      <c r="C597" s="1" t="s">
        <v>20</v>
      </c>
      <c r="D597" s="1">
        <v>435.76</v>
      </c>
      <c r="E597" s="1">
        <v>374.49</v>
      </c>
      <c r="F597" s="1" t="s">
        <v>46</v>
      </c>
      <c r="G597" s="1">
        <v>238.55</v>
      </c>
      <c r="H597" s="1">
        <v>208.2</v>
      </c>
      <c r="I597" s="1" t="s">
        <v>31</v>
      </c>
      <c r="J597" s="1">
        <v>302.09</v>
      </c>
      <c r="K597" s="1">
        <v>242.1</v>
      </c>
      <c r="L597" s="1">
        <v>2579.23</v>
      </c>
      <c r="M597" s="1">
        <v>1063.02</v>
      </c>
      <c r="N597" s="1">
        <v>2817.46</v>
      </c>
      <c r="O597" s="3">
        <f t="shared" ref="O597:P597" si="601">sum(D597,G597,J597)</f>
        <v>976.4</v>
      </c>
      <c r="P597" s="1">
        <f t="shared" si="601"/>
        <v>824.79</v>
      </c>
      <c r="Q597" s="1"/>
      <c r="R597" s="1"/>
    </row>
    <row r="598">
      <c r="A598" s="2">
        <v>45620.0</v>
      </c>
      <c r="B598" s="1" t="s">
        <v>65</v>
      </c>
      <c r="C598" s="1" t="s">
        <v>29</v>
      </c>
      <c r="D598" s="1">
        <v>422.51</v>
      </c>
      <c r="E598" s="1">
        <v>487.69</v>
      </c>
      <c r="F598" s="1" t="s">
        <v>38</v>
      </c>
      <c r="G598" s="1">
        <v>95.62</v>
      </c>
      <c r="H598" s="1">
        <v>113.17</v>
      </c>
      <c r="I598" s="1" t="s">
        <v>47</v>
      </c>
      <c r="J598" s="1">
        <v>325.74</v>
      </c>
      <c r="K598" s="1">
        <v>330.9</v>
      </c>
      <c r="L598" s="1">
        <v>4721.87</v>
      </c>
      <c r="M598" s="1">
        <v>769.62</v>
      </c>
      <c r="N598" s="1">
        <v>4559.73</v>
      </c>
      <c r="O598" s="3">
        <f t="shared" ref="O598:P598" si="602">sum(D598,G598,J598)</f>
        <v>843.87</v>
      </c>
      <c r="P598" s="1">
        <f t="shared" si="602"/>
        <v>931.76</v>
      </c>
      <c r="Q598" s="1"/>
      <c r="R598" s="1"/>
    </row>
    <row r="599">
      <c r="A599" s="2">
        <v>45620.0</v>
      </c>
      <c r="B599" s="1" t="s">
        <v>65</v>
      </c>
      <c r="C599" s="1" t="s">
        <v>43</v>
      </c>
      <c r="D599" s="1">
        <v>380.55</v>
      </c>
      <c r="E599" s="1">
        <v>444.36</v>
      </c>
      <c r="F599" s="1" t="s">
        <v>24</v>
      </c>
      <c r="G599" s="1">
        <v>481.1</v>
      </c>
      <c r="H599" s="1">
        <v>391.64</v>
      </c>
      <c r="I599" s="1" t="s">
        <v>36</v>
      </c>
      <c r="J599" s="1">
        <v>335.74</v>
      </c>
      <c r="K599" s="1">
        <v>380.88</v>
      </c>
      <c r="L599" s="1">
        <v>4138.85</v>
      </c>
      <c r="M599" s="1">
        <v>531.03</v>
      </c>
      <c r="N599" s="1">
        <v>3453.0</v>
      </c>
      <c r="O599" s="3">
        <f t="shared" ref="O599:P599" si="603">sum(D599,G599,J599)</f>
        <v>1197.39</v>
      </c>
      <c r="P599" s="1">
        <f t="shared" si="603"/>
        <v>1216.88</v>
      </c>
      <c r="Q599" s="1"/>
      <c r="R599" s="1"/>
    </row>
    <row r="600">
      <c r="A600" s="2">
        <v>45620.0</v>
      </c>
      <c r="B600" s="1" t="s">
        <v>65</v>
      </c>
      <c r="C600" s="1" t="s">
        <v>26</v>
      </c>
      <c r="D600" s="1">
        <v>343.71</v>
      </c>
      <c r="E600" s="1">
        <v>291.44</v>
      </c>
      <c r="F600" s="1" t="s">
        <v>38</v>
      </c>
      <c r="G600" s="1">
        <v>37.91</v>
      </c>
      <c r="H600" s="1">
        <v>38.32</v>
      </c>
      <c r="I600" s="1" t="s">
        <v>31</v>
      </c>
      <c r="J600" s="1">
        <v>307.51</v>
      </c>
      <c r="K600" s="1">
        <v>311.74</v>
      </c>
      <c r="L600" s="1">
        <v>3596.68</v>
      </c>
      <c r="M600" s="1">
        <v>354.02</v>
      </c>
      <c r="N600" s="1">
        <v>3309.2</v>
      </c>
      <c r="O600" s="3">
        <f t="shared" ref="O600:P600" si="604">sum(D600,G600,J600)</f>
        <v>689.13</v>
      </c>
      <c r="P600" s="1">
        <f t="shared" si="604"/>
        <v>641.5</v>
      </c>
      <c r="Q600" s="1"/>
      <c r="R600" s="1"/>
    </row>
    <row r="601">
      <c r="A601" s="2">
        <v>45620.0</v>
      </c>
      <c r="B601" s="1" t="s">
        <v>65</v>
      </c>
      <c r="C601" s="1" t="s">
        <v>20</v>
      </c>
      <c r="D601" s="1">
        <v>366.66</v>
      </c>
      <c r="E601" s="1">
        <v>403.31</v>
      </c>
      <c r="F601" s="1" t="s">
        <v>24</v>
      </c>
      <c r="G601" s="1">
        <v>13.45</v>
      </c>
      <c r="H601" s="1">
        <v>15.98</v>
      </c>
      <c r="I601" s="1" t="s">
        <v>47</v>
      </c>
      <c r="J601" s="1">
        <v>358.81</v>
      </c>
      <c r="K601" s="1">
        <v>385.01</v>
      </c>
      <c r="L601" s="1">
        <v>3663.76</v>
      </c>
      <c r="M601" s="1">
        <v>892.19</v>
      </c>
      <c r="N601" s="1">
        <v>3751.65</v>
      </c>
      <c r="O601" s="3">
        <f t="shared" ref="O601:P601" si="605">sum(D601,G601,J601)</f>
        <v>738.92</v>
      </c>
      <c r="P601" s="1">
        <f t="shared" si="605"/>
        <v>804.3</v>
      </c>
      <c r="Q601" s="1"/>
      <c r="R601" s="1"/>
    </row>
    <row r="602">
      <c r="A602" s="2">
        <v>45621.0</v>
      </c>
      <c r="B602" s="1" t="s">
        <v>65</v>
      </c>
      <c r="C602" s="1" t="s">
        <v>45</v>
      </c>
      <c r="D602" s="1">
        <v>199.35</v>
      </c>
      <c r="E602" s="1">
        <v>167.56</v>
      </c>
      <c r="F602" s="1" t="s">
        <v>38</v>
      </c>
      <c r="G602" s="1">
        <v>468.95</v>
      </c>
      <c r="H602" s="1">
        <v>394.66</v>
      </c>
      <c r="I602" s="1" t="s">
        <v>28</v>
      </c>
      <c r="J602" s="1">
        <v>87.72</v>
      </c>
      <c r="K602" s="1">
        <v>73.45</v>
      </c>
      <c r="L602" s="1">
        <v>2534.63</v>
      </c>
      <c r="M602" s="1">
        <v>1286.25</v>
      </c>
      <c r="N602" s="1">
        <v>3185.21</v>
      </c>
      <c r="O602" s="3">
        <f t="shared" ref="O602:P602" si="606">sum(D602,G602,J602)</f>
        <v>756.02</v>
      </c>
      <c r="P602" s="1">
        <f t="shared" si="606"/>
        <v>635.67</v>
      </c>
      <c r="Q602" s="1"/>
      <c r="R602" s="1"/>
    </row>
    <row r="603">
      <c r="A603" s="2">
        <v>45621.0</v>
      </c>
      <c r="B603" s="1" t="s">
        <v>65</v>
      </c>
      <c r="C603" s="1" t="s">
        <v>39</v>
      </c>
      <c r="D603" s="1">
        <v>175.38</v>
      </c>
      <c r="E603" s="1">
        <v>160.3</v>
      </c>
      <c r="F603" s="1" t="s">
        <v>27</v>
      </c>
      <c r="G603" s="1">
        <v>18.74</v>
      </c>
      <c r="H603" s="1">
        <v>20.08</v>
      </c>
      <c r="I603" s="1" t="s">
        <v>22</v>
      </c>
      <c r="J603" s="1">
        <v>170.42</v>
      </c>
      <c r="K603" s="1">
        <v>166.94</v>
      </c>
      <c r="L603" s="1">
        <v>4574.88</v>
      </c>
      <c r="M603" s="1">
        <v>1335.31</v>
      </c>
      <c r="N603" s="1">
        <v>5562.87</v>
      </c>
      <c r="O603" s="3">
        <f t="shared" ref="O603:P603" si="607">sum(D603,G603,J603)</f>
        <v>364.54</v>
      </c>
      <c r="P603" s="1">
        <f t="shared" si="607"/>
        <v>347.32</v>
      </c>
      <c r="Q603" s="1"/>
      <c r="R603" s="1"/>
    </row>
    <row r="604">
      <c r="A604" s="2">
        <v>45622.0</v>
      </c>
      <c r="B604" s="1" t="s">
        <v>65</v>
      </c>
      <c r="C604" s="1" t="s">
        <v>17</v>
      </c>
      <c r="D604" s="1">
        <v>736.37</v>
      </c>
      <c r="E604" s="1">
        <v>837.76</v>
      </c>
      <c r="F604" s="1" t="s">
        <v>18</v>
      </c>
      <c r="G604" s="1">
        <v>326.82</v>
      </c>
      <c r="H604" s="1">
        <v>357.82</v>
      </c>
      <c r="I604" s="1" t="s">
        <v>47</v>
      </c>
      <c r="J604" s="1">
        <v>15.68</v>
      </c>
      <c r="K604" s="1">
        <v>15.07</v>
      </c>
      <c r="L604" s="1">
        <v>2124.96</v>
      </c>
      <c r="M604" s="1">
        <v>1841.33</v>
      </c>
      <c r="N604" s="1">
        <v>2755.64</v>
      </c>
      <c r="O604" s="3">
        <f t="shared" ref="O604:P604" si="608">sum(D604,G604,J604)</f>
        <v>1078.87</v>
      </c>
      <c r="P604" s="1">
        <f t="shared" si="608"/>
        <v>1210.65</v>
      </c>
      <c r="Q604" s="1"/>
      <c r="R604" s="1"/>
    </row>
    <row r="605">
      <c r="A605" s="2">
        <v>45622.0</v>
      </c>
      <c r="B605" s="1" t="s">
        <v>65</v>
      </c>
      <c r="C605" s="1" t="s">
        <v>29</v>
      </c>
      <c r="D605" s="1">
        <v>756.69</v>
      </c>
      <c r="E605" s="1">
        <v>793.2</v>
      </c>
      <c r="F605" s="1" t="s">
        <v>46</v>
      </c>
      <c r="G605" s="1">
        <v>91.66</v>
      </c>
      <c r="H605" s="1">
        <v>94.26</v>
      </c>
      <c r="I605" s="1" t="s">
        <v>19</v>
      </c>
      <c r="J605" s="1">
        <v>389.56</v>
      </c>
      <c r="K605" s="1">
        <v>404.26</v>
      </c>
      <c r="L605" s="1">
        <v>2497.5</v>
      </c>
      <c r="M605" s="1">
        <v>445.62</v>
      </c>
      <c r="N605" s="1">
        <v>1651.4</v>
      </c>
      <c r="O605" s="3">
        <f t="shared" ref="O605:P605" si="609">sum(D605,G605,J605)</f>
        <v>1237.91</v>
      </c>
      <c r="P605" s="1">
        <f t="shared" si="609"/>
        <v>1291.72</v>
      </c>
      <c r="Q605" s="1"/>
      <c r="R605" s="1"/>
    </row>
    <row r="606">
      <c r="A606" s="2">
        <v>45622.0</v>
      </c>
      <c r="B606" s="1" t="s">
        <v>65</v>
      </c>
      <c r="C606" s="1" t="s">
        <v>20</v>
      </c>
      <c r="D606" s="1">
        <v>637.81</v>
      </c>
      <c r="E606" s="1">
        <v>679.93</v>
      </c>
      <c r="F606" s="1" t="s">
        <v>27</v>
      </c>
      <c r="G606" s="1">
        <v>167.84</v>
      </c>
      <c r="H606" s="1">
        <v>178.27</v>
      </c>
      <c r="I606" s="1" t="s">
        <v>36</v>
      </c>
      <c r="J606" s="1">
        <v>83.65</v>
      </c>
      <c r="K606" s="1">
        <v>83.77</v>
      </c>
      <c r="L606" s="1">
        <v>2281.62</v>
      </c>
      <c r="M606" s="1">
        <v>1148.7</v>
      </c>
      <c r="N606" s="1">
        <v>2488.35</v>
      </c>
      <c r="O606" s="3">
        <f t="shared" ref="O606:P606" si="610">sum(D606,G606,J606)</f>
        <v>889.3</v>
      </c>
      <c r="P606" s="1">
        <f t="shared" si="610"/>
        <v>941.97</v>
      </c>
      <c r="Q606" s="1"/>
      <c r="R606" s="1"/>
    </row>
    <row r="607">
      <c r="A607" s="2">
        <v>45623.0</v>
      </c>
      <c r="B607" s="1" t="s">
        <v>65</v>
      </c>
      <c r="C607" s="1" t="s">
        <v>43</v>
      </c>
      <c r="D607" s="1">
        <v>340.76</v>
      </c>
      <c r="E607" s="1">
        <v>359.6</v>
      </c>
      <c r="F607" s="1" t="s">
        <v>40</v>
      </c>
      <c r="G607" s="1">
        <v>228.9</v>
      </c>
      <c r="H607" s="1">
        <v>185.59</v>
      </c>
      <c r="I607" s="1" t="s">
        <v>34</v>
      </c>
      <c r="J607" s="1">
        <v>173.2</v>
      </c>
      <c r="K607" s="1">
        <v>165.28</v>
      </c>
      <c r="L607" s="1">
        <v>3736.96</v>
      </c>
      <c r="M607" s="1">
        <v>674.26</v>
      </c>
      <c r="N607" s="1">
        <v>3700.75</v>
      </c>
      <c r="O607" s="3">
        <f t="shared" ref="O607:P607" si="611">sum(D607,G607,J607)</f>
        <v>742.86</v>
      </c>
      <c r="P607" s="1">
        <f t="shared" si="611"/>
        <v>710.47</v>
      </c>
      <c r="Q607" s="1"/>
      <c r="R607" s="1"/>
    </row>
    <row r="608">
      <c r="A608" s="2">
        <v>45623.0</v>
      </c>
      <c r="B608" s="1" t="s">
        <v>65</v>
      </c>
      <c r="C608" s="1" t="s">
        <v>44</v>
      </c>
      <c r="D608" s="1">
        <v>246.96</v>
      </c>
      <c r="E608" s="1">
        <v>290.99</v>
      </c>
      <c r="F608" s="1" t="s">
        <v>30</v>
      </c>
      <c r="G608" s="1">
        <v>361.92</v>
      </c>
      <c r="H608" s="1">
        <v>344.61</v>
      </c>
      <c r="I608" s="1" t="s">
        <v>31</v>
      </c>
      <c r="J608" s="1">
        <v>430.08</v>
      </c>
      <c r="K608" s="1">
        <v>372.92</v>
      </c>
      <c r="L608" s="1">
        <v>4961.47</v>
      </c>
      <c r="M608" s="1">
        <v>1566.59</v>
      </c>
      <c r="N608" s="1">
        <v>5519.54</v>
      </c>
      <c r="O608" s="3">
        <f t="shared" ref="O608:P608" si="612">sum(D608,G608,J608)</f>
        <v>1038.96</v>
      </c>
      <c r="P608" s="1">
        <f t="shared" si="612"/>
        <v>1008.52</v>
      </c>
      <c r="Q608" s="1"/>
      <c r="R608" s="1"/>
    </row>
    <row r="609">
      <c r="A609" s="2">
        <v>45624.0</v>
      </c>
      <c r="B609" s="1" t="s">
        <v>65</v>
      </c>
      <c r="C609" s="1" t="s">
        <v>43</v>
      </c>
      <c r="D609" s="1">
        <v>914.71</v>
      </c>
      <c r="E609" s="1">
        <v>938.96</v>
      </c>
      <c r="F609" s="1" t="s">
        <v>24</v>
      </c>
      <c r="G609" s="1">
        <v>83.19</v>
      </c>
      <c r="H609" s="1">
        <v>84.12</v>
      </c>
      <c r="I609" s="1" t="s">
        <v>28</v>
      </c>
      <c r="J609" s="1">
        <v>78.87</v>
      </c>
      <c r="K609" s="1">
        <v>82.42</v>
      </c>
      <c r="L609" s="1">
        <v>4829.4</v>
      </c>
      <c r="M609" s="1">
        <v>1067.06</v>
      </c>
      <c r="N609" s="1">
        <v>4790.96</v>
      </c>
      <c r="O609" s="3">
        <f t="shared" ref="O609:P609" si="613">sum(D609,G609,J609)</f>
        <v>1076.77</v>
      </c>
      <c r="P609" s="1">
        <f t="shared" si="613"/>
        <v>1105.5</v>
      </c>
      <c r="Q609" s="1"/>
      <c r="R609" s="1"/>
    </row>
    <row r="610">
      <c r="A610" s="2">
        <v>45625.0</v>
      </c>
      <c r="B610" s="1" t="s">
        <v>65</v>
      </c>
      <c r="C610" s="1" t="s">
        <v>45</v>
      </c>
      <c r="D610" s="1">
        <v>471.44</v>
      </c>
      <c r="E610" s="1">
        <v>522.29</v>
      </c>
      <c r="F610" s="1" t="s">
        <v>38</v>
      </c>
      <c r="G610" s="1">
        <v>15.48</v>
      </c>
      <c r="H610" s="1">
        <v>13.5</v>
      </c>
      <c r="I610" s="1" t="s">
        <v>22</v>
      </c>
      <c r="J610" s="1">
        <v>56.95</v>
      </c>
      <c r="K610" s="1">
        <v>52.68</v>
      </c>
      <c r="L610" s="1">
        <v>4116.3</v>
      </c>
      <c r="M610" s="1">
        <v>619.19</v>
      </c>
      <c r="N610" s="1">
        <v>4147.02</v>
      </c>
      <c r="O610" s="3">
        <f t="shared" ref="O610:P610" si="614">sum(D610,G610,J610)</f>
        <v>543.87</v>
      </c>
      <c r="P610" s="1">
        <f t="shared" si="614"/>
        <v>588.47</v>
      </c>
      <c r="Q610" s="1"/>
      <c r="R610" s="1"/>
    </row>
    <row r="611">
      <c r="A611" s="2">
        <v>45625.0</v>
      </c>
      <c r="B611" s="1" t="s">
        <v>65</v>
      </c>
      <c r="C611" s="1" t="s">
        <v>26</v>
      </c>
      <c r="D611" s="1">
        <v>344.53</v>
      </c>
      <c r="E611" s="1">
        <v>322.14</v>
      </c>
      <c r="F611" s="1" t="s">
        <v>27</v>
      </c>
      <c r="G611" s="1">
        <v>129.18</v>
      </c>
      <c r="H611" s="1">
        <v>121.52</v>
      </c>
      <c r="I611" s="1" t="s">
        <v>36</v>
      </c>
      <c r="J611" s="1">
        <v>365.05</v>
      </c>
      <c r="K611" s="1">
        <v>373.26</v>
      </c>
      <c r="L611" s="1">
        <v>3936.86</v>
      </c>
      <c r="M611" s="1">
        <v>389.1</v>
      </c>
      <c r="N611" s="1">
        <v>3509.04</v>
      </c>
      <c r="O611" s="3">
        <f t="shared" ref="O611:P611" si="615">sum(D611,G611,J611)</f>
        <v>838.76</v>
      </c>
      <c r="P611" s="1">
        <f t="shared" si="615"/>
        <v>816.92</v>
      </c>
      <c r="Q611" s="1"/>
      <c r="R611" s="1"/>
    </row>
    <row r="612">
      <c r="A612" s="2">
        <v>45626.0</v>
      </c>
      <c r="B612" s="1" t="s">
        <v>65</v>
      </c>
      <c r="C612" s="1" t="s">
        <v>37</v>
      </c>
      <c r="D612" s="1">
        <v>627.86</v>
      </c>
      <c r="E612" s="1">
        <v>665.31</v>
      </c>
      <c r="F612" s="1" t="s">
        <v>46</v>
      </c>
      <c r="G612" s="1">
        <v>56.16</v>
      </c>
      <c r="H612" s="1">
        <v>54.46</v>
      </c>
      <c r="I612" s="1" t="s">
        <v>19</v>
      </c>
      <c r="J612" s="1">
        <v>157.78</v>
      </c>
      <c r="K612" s="1">
        <v>155.86</v>
      </c>
      <c r="L612" s="1">
        <v>4467.55</v>
      </c>
      <c r="M612" s="1">
        <v>1014.63</v>
      </c>
      <c r="N612" s="1">
        <v>4606.55</v>
      </c>
      <c r="O612" s="3">
        <f t="shared" ref="O612:P612" si="616">sum(D612,G612,J612)</f>
        <v>841.8</v>
      </c>
      <c r="P612" s="1">
        <f t="shared" si="616"/>
        <v>875.63</v>
      </c>
      <c r="Q612" s="1"/>
      <c r="R612" s="1"/>
    </row>
    <row r="613">
      <c r="A613" s="2">
        <v>45626.0</v>
      </c>
      <c r="B613" s="1" t="s">
        <v>65</v>
      </c>
      <c r="C613" s="1" t="s">
        <v>45</v>
      </c>
      <c r="D613" s="1">
        <v>22.14</v>
      </c>
      <c r="E613" s="1">
        <v>19.81</v>
      </c>
      <c r="F613" s="1" t="s">
        <v>24</v>
      </c>
      <c r="G613" s="1">
        <v>473.83</v>
      </c>
      <c r="H613" s="1">
        <v>391.69</v>
      </c>
      <c r="I613" s="1" t="s">
        <v>34</v>
      </c>
      <c r="J613" s="1">
        <v>80.85</v>
      </c>
      <c r="K613" s="1">
        <v>67.87</v>
      </c>
      <c r="L613" s="1">
        <v>2437.44</v>
      </c>
      <c r="M613" s="1">
        <v>510.52</v>
      </c>
      <c r="N613" s="1">
        <v>2468.59</v>
      </c>
      <c r="O613" s="3">
        <f t="shared" ref="O613:P613" si="617">sum(D613,G613,J613)</f>
        <v>576.82</v>
      </c>
      <c r="P613" s="1">
        <f t="shared" si="617"/>
        <v>479.37</v>
      </c>
      <c r="Q613" s="1"/>
      <c r="R613" s="1"/>
    </row>
    <row r="614">
      <c r="A614" s="2">
        <v>45627.0</v>
      </c>
      <c r="B614" s="1" t="s">
        <v>67</v>
      </c>
      <c r="C614" s="1" t="s">
        <v>29</v>
      </c>
      <c r="D614" s="1">
        <v>604.79</v>
      </c>
      <c r="E614" s="1">
        <v>491.28</v>
      </c>
      <c r="F614" s="1" t="s">
        <v>42</v>
      </c>
      <c r="G614" s="1">
        <v>240.65</v>
      </c>
      <c r="H614" s="1">
        <v>287.89</v>
      </c>
      <c r="I614" s="1" t="s">
        <v>19</v>
      </c>
      <c r="J614" s="1">
        <v>232.64</v>
      </c>
      <c r="K614" s="1">
        <v>205.74</v>
      </c>
      <c r="L614" s="1">
        <v>2057.11</v>
      </c>
      <c r="M614" s="1">
        <v>742.05</v>
      </c>
      <c r="N614" s="1">
        <v>1814.25</v>
      </c>
      <c r="O614" s="3">
        <f t="shared" ref="O614:P614" si="618">sum(D614,G614,J614)</f>
        <v>1078.08</v>
      </c>
      <c r="P614" s="1">
        <f t="shared" si="618"/>
        <v>984.91</v>
      </c>
      <c r="Q614" s="1"/>
      <c r="R614" s="1"/>
    </row>
    <row r="615">
      <c r="A615" s="2">
        <v>45627.0</v>
      </c>
      <c r="B615" s="1" t="s">
        <v>67</v>
      </c>
      <c r="C615" s="1" t="s">
        <v>26</v>
      </c>
      <c r="D615" s="1">
        <v>100.49</v>
      </c>
      <c r="E615" s="1">
        <v>91.42</v>
      </c>
      <c r="F615" s="1" t="s">
        <v>33</v>
      </c>
      <c r="G615" s="1">
        <v>317.92</v>
      </c>
      <c r="H615" s="1">
        <v>305.37</v>
      </c>
      <c r="I615" s="1" t="s">
        <v>28</v>
      </c>
      <c r="J615" s="1">
        <v>157.13</v>
      </c>
      <c r="K615" s="1">
        <v>129.3</v>
      </c>
      <c r="L615" s="1">
        <v>4776.08</v>
      </c>
      <c r="M615" s="1">
        <v>1257.74</v>
      </c>
      <c r="N615" s="1">
        <v>5507.73</v>
      </c>
      <c r="O615" s="3">
        <f t="shared" ref="O615:P615" si="619">sum(D615,G615,J615)</f>
        <v>575.54</v>
      </c>
      <c r="P615" s="1">
        <f t="shared" si="619"/>
        <v>526.09</v>
      </c>
      <c r="Q615" s="1"/>
      <c r="R615" s="1"/>
    </row>
    <row r="616">
      <c r="A616" s="2">
        <v>45628.0</v>
      </c>
      <c r="B616" s="1" t="s">
        <v>67</v>
      </c>
      <c r="C616" s="1" t="s">
        <v>45</v>
      </c>
      <c r="D616" s="1">
        <v>833.12</v>
      </c>
      <c r="E616" s="1">
        <v>821.62</v>
      </c>
      <c r="F616" s="1" t="s">
        <v>38</v>
      </c>
      <c r="G616" s="1">
        <v>32.58</v>
      </c>
      <c r="H616" s="1">
        <v>28.92</v>
      </c>
      <c r="I616" s="1" t="s">
        <v>28</v>
      </c>
      <c r="J616" s="1">
        <v>457.94</v>
      </c>
      <c r="K616" s="1">
        <v>459.31</v>
      </c>
      <c r="L616" s="1">
        <v>3640.66</v>
      </c>
      <c r="M616" s="1">
        <v>1150.26</v>
      </c>
      <c r="N616" s="1">
        <v>3481.07</v>
      </c>
      <c r="O616" s="3">
        <f t="shared" ref="O616:P616" si="620">sum(D616,G616,J616)</f>
        <v>1323.64</v>
      </c>
      <c r="P616" s="1">
        <f t="shared" si="620"/>
        <v>1309.85</v>
      </c>
      <c r="Q616" s="1"/>
      <c r="R616" s="1"/>
    </row>
    <row r="617">
      <c r="A617" s="2">
        <v>45628.0</v>
      </c>
      <c r="B617" s="1" t="s">
        <v>67</v>
      </c>
      <c r="C617" s="1" t="s">
        <v>20</v>
      </c>
      <c r="D617" s="1">
        <v>474.03</v>
      </c>
      <c r="E617" s="1">
        <v>560.33</v>
      </c>
      <c r="F617" s="1" t="s">
        <v>30</v>
      </c>
      <c r="G617" s="1">
        <v>383.81</v>
      </c>
      <c r="H617" s="1">
        <v>416.31</v>
      </c>
      <c r="I617" s="1" t="s">
        <v>31</v>
      </c>
      <c r="J617" s="1">
        <v>26.08</v>
      </c>
      <c r="K617" s="1">
        <v>22.64</v>
      </c>
      <c r="L617" s="1">
        <v>2685.1</v>
      </c>
      <c r="M617" s="1">
        <v>591.0</v>
      </c>
      <c r="N617" s="1">
        <v>2276.82</v>
      </c>
      <c r="O617" s="3">
        <f t="shared" ref="O617:P617" si="621">sum(D617,G617,J617)</f>
        <v>883.92</v>
      </c>
      <c r="P617" s="1">
        <f t="shared" si="621"/>
        <v>999.28</v>
      </c>
      <c r="Q617" s="1"/>
      <c r="R617" s="1"/>
    </row>
    <row r="618">
      <c r="A618" s="2">
        <v>45628.0</v>
      </c>
      <c r="B618" s="1" t="s">
        <v>67</v>
      </c>
      <c r="C618" s="1" t="s">
        <v>44</v>
      </c>
      <c r="D618" s="1">
        <v>957.83</v>
      </c>
      <c r="E618" s="1">
        <v>979.12</v>
      </c>
      <c r="F618" s="1" t="s">
        <v>24</v>
      </c>
      <c r="G618" s="1">
        <v>456.25</v>
      </c>
      <c r="H618" s="1">
        <v>391.1</v>
      </c>
      <c r="I618" s="1" t="s">
        <v>19</v>
      </c>
      <c r="J618" s="1">
        <v>330.73</v>
      </c>
      <c r="K618" s="1">
        <v>270.61</v>
      </c>
      <c r="L618" s="1">
        <v>4929.66</v>
      </c>
      <c r="M618" s="1">
        <v>945.47</v>
      </c>
      <c r="N618" s="1">
        <v>4234.3</v>
      </c>
      <c r="O618" s="3">
        <f t="shared" ref="O618:P618" si="622">sum(D618,G618,J618)</f>
        <v>1744.81</v>
      </c>
      <c r="P618" s="1">
        <f t="shared" si="622"/>
        <v>1640.83</v>
      </c>
      <c r="Q618" s="1"/>
      <c r="R618" s="1"/>
    </row>
    <row r="619">
      <c r="A619" s="2">
        <v>45629.0</v>
      </c>
      <c r="B619" s="1" t="s">
        <v>67</v>
      </c>
      <c r="C619" s="1" t="s">
        <v>17</v>
      </c>
      <c r="D619" s="1">
        <v>625.96</v>
      </c>
      <c r="E619" s="1">
        <v>669.74</v>
      </c>
      <c r="F619" s="1" t="s">
        <v>42</v>
      </c>
      <c r="G619" s="1">
        <v>249.84</v>
      </c>
      <c r="H619" s="1">
        <v>210.83</v>
      </c>
      <c r="I619" s="1" t="s">
        <v>28</v>
      </c>
      <c r="J619" s="1">
        <v>210.26</v>
      </c>
      <c r="K619" s="1">
        <v>193.55</v>
      </c>
      <c r="L619" s="1">
        <v>4087.24</v>
      </c>
      <c r="M619" s="1">
        <v>1785.04</v>
      </c>
      <c r="N619" s="1">
        <v>4798.16</v>
      </c>
      <c r="O619" s="3">
        <f t="shared" ref="O619:P619" si="623">sum(D619,G619,J619)</f>
        <v>1086.06</v>
      </c>
      <c r="P619" s="1">
        <f t="shared" si="623"/>
        <v>1074.12</v>
      </c>
      <c r="Q619" s="1"/>
      <c r="R619" s="1"/>
    </row>
    <row r="620">
      <c r="A620" s="2">
        <v>45629.0</v>
      </c>
      <c r="B620" s="1" t="s">
        <v>67</v>
      </c>
      <c r="C620" s="1" t="s">
        <v>39</v>
      </c>
      <c r="D620" s="1">
        <v>227.45</v>
      </c>
      <c r="E620" s="1">
        <v>221.32</v>
      </c>
      <c r="F620" s="1" t="s">
        <v>30</v>
      </c>
      <c r="G620" s="1">
        <v>216.06</v>
      </c>
      <c r="H620" s="1">
        <v>213.77</v>
      </c>
      <c r="I620" s="1" t="s">
        <v>36</v>
      </c>
      <c r="J620" s="1">
        <v>98.33</v>
      </c>
      <c r="K620" s="1">
        <v>96.94</v>
      </c>
      <c r="L620" s="1">
        <v>2564.97</v>
      </c>
      <c r="M620" s="1">
        <v>509.19</v>
      </c>
      <c r="N620" s="1">
        <v>2542.13</v>
      </c>
      <c r="O620" s="3">
        <f t="shared" ref="O620:P620" si="624">sum(D620,G620,J620)</f>
        <v>541.84</v>
      </c>
      <c r="P620" s="1">
        <f t="shared" si="624"/>
        <v>532.03</v>
      </c>
      <c r="Q620" s="1"/>
      <c r="R620" s="1"/>
    </row>
    <row r="621">
      <c r="A621" s="2">
        <v>45629.0</v>
      </c>
      <c r="B621" s="1" t="s">
        <v>67</v>
      </c>
      <c r="C621" s="1" t="s">
        <v>29</v>
      </c>
      <c r="D621" s="1">
        <v>760.36</v>
      </c>
      <c r="E621" s="1">
        <v>655.02</v>
      </c>
      <c r="F621" s="1" t="s">
        <v>33</v>
      </c>
      <c r="G621" s="1">
        <v>289.1</v>
      </c>
      <c r="H621" s="1">
        <v>283.99</v>
      </c>
      <c r="I621" s="1" t="s">
        <v>31</v>
      </c>
      <c r="J621" s="1">
        <v>232.14</v>
      </c>
      <c r="K621" s="1">
        <v>225.46</v>
      </c>
      <c r="L621" s="1">
        <v>4939.55</v>
      </c>
      <c r="M621" s="1">
        <v>604.97</v>
      </c>
      <c r="N621" s="1">
        <v>4380.05</v>
      </c>
      <c r="O621" s="3">
        <f t="shared" ref="O621:P621" si="625">sum(D621,G621,J621)</f>
        <v>1281.6</v>
      </c>
      <c r="P621" s="1">
        <f t="shared" si="625"/>
        <v>1164.47</v>
      </c>
      <c r="Q621" s="1"/>
      <c r="R621" s="1"/>
    </row>
    <row r="622">
      <c r="A622" s="2">
        <v>45630.0</v>
      </c>
      <c r="B622" s="1" t="s">
        <v>67</v>
      </c>
      <c r="C622" s="1" t="s">
        <v>44</v>
      </c>
      <c r="D622" s="1">
        <v>286.09</v>
      </c>
      <c r="E622" s="1">
        <v>342.61</v>
      </c>
      <c r="F622" s="1" t="s">
        <v>21</v>
      </c>
      <c r="G622" s="1">
        <v>321.28</v>
      </c>
      <c r="H622" s="1">
        <v>308.0</v>
      </c>
      <c r="I622" s="1" t="s">
        <v>28</v>
      </c>
      <c r="J622" s="1">
        <v>200.95</v>
      </c>
      <c r="K622" s="1">
        <v>202.58</v>
      </c>
      <c r="L622" s="1">
        <v>3074.13</v>
      </c>
      <c r="M622" s="1">
        <v>883.19</v>
      </c>
      <c r="N622" s="1">
        <v>3104.13</v>
      </c>
      <c r="O622" s="3">
        <f t="shared" ref="O622:P622" si="626">sum(D622,G622,J622)</f>
        <v>808.32</v>
      </c>
      <c r="P622" s="1">
        <f t="shared" si="626"/>
        <v>853.19</v>
      </c>
      <c r="Q622" s="1"/>
      <c r="R622" s="1"/>
    </row>
    <row r="623">
      <c r="A623" s="2">
        <v>45630.0</v>
      </c>
      <c r="B623" s="1" t="s">
        <v>67</v>
      </c>
      <c r="C623" s="1" t="s">
        <v>39</v>
      </c>
      <c r="D623" s="1">
        <v>478.64</v>
      </c>
      <c r="E623" s="1">
        <v>469.49</v>
      </c>
      <c r="F623" s="1" t="s">
        <v>18</v>
      </c>
      <c r="G623" s="1">
        <v>197.66</v>
      </c>
      <c r="H623" s="1">
        <v>225.88</v>
      </c>
      <c r="I623" s="1" t="s">
        <v>36</v>
      </c>
      <c r="J623" s="1">
        <v>187.71</v>
      </c>
      <c r="K623" s="1">
        <v>169.49</v>
      </c>
      <c r="L623" s="1">
        <v>2528.99</v>
      </c>
      <c r="M623" s="1">
        <v>179.07</v>
      </c>
      <c r="N623" s="1">
        <v>1843.2</v>
      </c>
      <c r="O623" s="3">
        <f t="shared" ref="O623:P623" si="627">sum(D623,G623,J623)</f>
        <v>864.01</v>
      </c>
      <c r="P623" s="1">
        <f t="shared" si="627"/>
        <v>864.86</v>
      </c>
      <c r="Q623" s="1"/>
      <c r="R623" s="1"/>
    </row>
    <row r="624">
      <c r="A624" s="2">
        <v>45630.0</v>
      </c>
      <c r="B624" s="1" t="s">
        <v>67</v>
      </c>
      <c r="C624" s="1" t="s">
        <v>37</v>
      </c>
      <c r="D624" s="1">
        <v>441.92</v>
      </c>
      <c r="E624" s="1">
        <v>372.64</v>
      </c>
      <c r="F624" s="1" t="s">
        <v>46</v>
      </c>
      <c r="G624" s="1">
        <v>321.39</v>
      </c>
      <c r="H624" s="1">
        <v>306.89</v>
      </c>
      <c r="I624" s="1" t="s">
        <v>31</v>
      </c>
      <c r="J624" s="1">
        <v>272.26</v>
      </c>
      <c r="K624" s="1">
        <v>317.64</v>
      </c>
      <c r="L624" s="1">
        <v>2865.5</v>
      </c>
      <c r="M624" s="1">
        <v>341.47</v>
      </c>
      <c r="N624" s="1">
        <v>2209.8</v>
      </c>
      <c r="O624" s="3">
        <f t="shared" ref="O624:P624" si="628">sum(D624,G624,J624)</f>
        <v>1035.57</v>
      </c>
      <c r="P624" s="1">
        <f t="shared" si="628"/>
        <v>997.17</v>
      </c>
      <c r="Q624" s="1"/>
      <c r="R624" s="1"/>
    </row>
    <row r="625">
      <c r="A625" s="2">
        <v>45630.0</v>
      </c>
      <c r="B625" s="1" t="s">
        <v>67</v>
      </c>
      <c r="C625" s="1" t="s">
        <v>26</v>
      </c>
      <c r="D625" s="1">
        <v>703.25</v>
      </c>
      <c r="E625" s="1">
        <v>637.14</v>
      </c>
      <c r="F625" s="1" t="s">
        <v>38</v>
      </c>
      <c r="G625" s="1">
        <v>337.89</v>
      </c>
      <c r="H625" s="1">
        <v>396.09</v>
      </c>
      <c r="I625" s="1" t="s">
        <v>31</v>
      </c>
      <c r="J625" s="1">
        <v>496.2</v>
      </c>
      <c r="K625" s="1">
        <v>399.52</v>
      </c>
      <c r="L625" s="1">
        <v>3035.27</v>
      </c>
      <c r="M625" s="1">
        <v>163.04</v>
      </c>
      <c r="N625" s="1">
        <v>1765.56</v>
      </c>
      <c r="O625" s="3">
        <f t="shared" ref="O625:P625" si="629">sum(D625,G625,J625)</f>
        <v>1537.34</v>
      </c>
      <c r="P625" s="1">
        <f t="shared" si="629"/>
        <v>1432.75</v>
      </c>
      <c r="Q625" s="1"/>
      <c r="R625" s="1"/>
    </row>
    <row r="626">
      <c r="A626" s="2">
        <v>45631.0</v>
      </c>
      <c r="B626" s="1" t="s">
        <v>67</v>
      </c>
      <c r="C626" s="1" t="s">
        <v>39</v>
      </c>
      <c r="D626" s="1">
        <v>169.8</v>
      </c>
      <c r="E626" s="1">
        <v>168.73</v>
      </c>
      <c r="F626" s="1" t="s">
        <v>30</v>
      </c>
      <c r="G626" s="1">
        <v>324.24</v>
      </c>
      <c r="H626" s="1">
        <v>356.88</v>
      </c>
      <c r="I626" s="1" t="s">
        <v>31</v>
      </c>
      <c r="J626" s="1">
        <v>414.14</v>
      </c>
      <c r="K626" s="1">
        <v>376.97</v>
      </c>
      <c r="L626" s="1">
        <v>3346.74</v>
      </c>
      <c r="M626" s="1">
        <v>1298.12</v>
      </c>
      <c r="N626" s="1">
        <v>3742.28</v>
      </c>
      <c r="O626" s="3">
        <f t="shared" ref="O626:P626" si="630">sum(D626,G626,J626)</f>
        <v>908.18</v>
      </c>
      <c r="P626" s="1">
        <f t="shared" si="630"/>
        <v>902.58</v>
      </c>
      <c r="Q626" s="1"/>
      <c r="R626" s="1"/>
    </row>
    <row r="627">
      <c r="A627" s="2">
        <v>45631.0</v>
      </c>
      <c r="B627" s="1" t="s">
        <v>67</v>
      </c>
      <c r="C627" s="1" t="s">
        <v>23</v>
      </c>
      <c r="D627" s="1">
        <v>874.62</v>
      </c>
      <c r="E627" s="1">
        <v>743.71</v>
      </c>
      <c r="F627" s="1" t="s">
        <v>21</v>
      </c>
      <c r="G627" s="1">
        <v>319.25</v>
      </c>
      <c r="H627" s="1">
        <v>340.36</v>
      </c>
      <c r="I627" s="1" t="s">
        <v>19</v>
      </c>
      <c r="J627" s="1">
        <v>132.09</v>
      </c>
      <c r="K627" s="1">
        <v>145.08</v>
      </c>
      <c r="L627" s="1">
        <v>3483.88</v>
      </c>
      <c r="M627" s="1">
        <v>1807.39</v>
      </c>
      <c r="N627" s="1">
        <v>4062.12</v>
      </c>
      <c r="O627" s="3">
        <f t="shared" ref="O627:P627" si="631">sum(D627,G627,J627)</f>
        <v>1325.96</v>
      </c>
      <c r="P627" s="1">
        <f t="shared" si="631"/>
        <v>1229.15</v>
      </c>
      <c r="Q627" s="1"/>
      <c r="R627" s="1"/>
    </row>
    <row r="628">
      <c r="A628" s="2">
        <v>45632.0</v>
      </c>
      <c r="B628" s="1" t="s">
        <v>67</v>
      </c>
      <c r="C628" s="1" t="s">
        <v>45</v>
      </c>
      <c r="D628" s="1">
        <v>651.2</v>
      </c>
      <c r="E628" s="1">
        <v>544.71</v>
      </c>
      <c r="F628" s="1" t="s">
        <v>27</v>
      </c>
      <c r="G628" s="1">
        <v>42.0</v>
      </c>
      <c r="H628" s="1">
        <v>46.01</v>
      </c>
      <c r="I628" s="1" t="s">
        <v>22</v>
      </c>
      <c r="J628" s="1">
        <v>345.3</v>
      </c>
      <c r="K628" s="1">
        <v>335.65</v>
      </c>
      <c r="L628" s="1">
        <v>4636.66</v>
      </c>
      <c r="M628" s="1">
        <v>899.89</v>
      </c>
      <c r="N628" s="1">
        <v>4610.18</v>
      </c>
      <c r="O628" s="3">
        <f t="shared" ref="O628:P628" si="632">sum(D628,G628,J628)</f>
        <v>1038.5</v>
      </c>
      <c r="P628" s="1">
        <f t="shared" si="632"/>
        <v>926.37</v>
      </c>
      <c r="Q628" s="1"/>
      <c r="R628" s="1"/>
    </row>
    <row r="629">
      <c r="A629" s="2">
        <v>45632.0</v>
      </c>
      <c r="B629" s="1" t="s">
        <v>67</v>
      </c>
      <c r="C629" s="1" t="s">
        <v>44</v>
      </c>
      <c r="D629" s="1">
        <v>115.29</v>
      </c>
      <c r="E629" s="1">
        <v>131.51</v>
      </c>
      <c r="F629" s="1" t="s">
        <v>27</v>
      </c>
      <c r="G629" s="1">
        <v>20.07</v>
      </c>
      <c r="H629" s="1">
        <v>18.45</v>
      </c>
      <c r="I629" s="1" t="s">
        <v>25</v>
      </c>
      <c r="J629" s="1">
        <v>121.6</v>
      </c>
      <c r="K629" s="1">
        <v>129.09</v>
      </c>
      <c r="L629" s="1">
        <v>2603.5</v>
      </c>
      <c r="M629" s="1">
        <v>979.95</v>
      </c>
      <c r="N629" s="1">
        <v>3304.4</v>
      </c>
      <c r="O629" s="3">
        <f t="shared" ref="O629:P629" si="633">sum(D629,G629,J629)</f>
        <v>256.96</v>
      </c>
      <c r="P629" s="1">
        <f t="shared" si="633"/>
        <v>279.05</v>
      </c>
      <c r="Q629" s="1"/>
      <c r="R629" s="1"/>
    </row>
    <row r="630">
      <c r="A630" s="2">
        <v>45632.0</v>
      </c>
      <c r="B630" s="1" t="s">
        <v>67</v>
      </c>
      <c r="C630" s="1" t="s">
        <v>26</v>
      </c>
      <c r="D630" s="1">
        <v>222.62</v>
      </c>
      <c r="E630" s="1">
        <v>183.69</v>
      </c>
      <c r="F630" s="1" t="s">
        <v>30</v>
      </c>
      <c r="G630" s="1">
        <v>192.43</v>
      </c>
      <c r="H630" s="1">
        <v>222.79</v>
      </c>
      <c r="I630" s="1" t="s">
        <v>19</v>
      </c>
      <c r="J630" s="1">
        <v>136.0</v>
      </c>
      <c r="K630" s="1">
        <v>141.91</v>
      </c>
      <c r="L630" s="1">
        <v>3726.23</v>
      </c>
      <c r="M630" s="1">
        <v>1964.29</v>
      </c>
      <c r="N630" s="1">
        <v>5142.13</v>
      </c>
      <c r="O630" s="3">
        <f t="shared" ref="O630:P630" si="634">sum(D630,G630,J630)</f>
        <v>551.05</v>
      </c>
      <c r="P630" s="1">
        <f t="shared" si="634"/>
        <v>548.39</v>
      </c>
      <c r="Q630" s="1"/>
      <c r="R630" s="1"/>
    </row>
    <row r="631">
      <c r="A631" s="2">
        <v>45633.0</v>
      </c>
      <c r="B631" s="1" t="s">
        <v>67</v>
      </c>
      <c r="C631" s="1" t="s">
        <v>45</v>
      </c>
      <c r="D631" s="1">
        <v>522.71</v>
      </c>
      <c r="E631" s="1">
        <v>548.25</v>
      </c>
      <c r="F631" s="1" t="s">
        <v>18</v>
      </c>
      <c r="G631" s="1">
        <v>15.33</v>
      </c>
      <c r="H631" s="1">
        <v>13.65</v>
      </c>
      <c r="I631" s="1" t="s">
        <v>22</v>
      </c>
      <c r="J631" s="1">
        <v>415.12</v>
      </c>
      <c r="K631" s="1">
        <v>452.75</v>
      </c>
      <c r="L631" s="1">
        <v>2140.22</v>
      </c>
      <c r="M631" s="1">
        <v>541.64</v>
      </c>
      <c r="N631" s="1">
        <v>1667.21</v>
      </c>
      <c r="O631" s="3">
        <f t="shared" ref="O631:P631" si="635">sum(D631,G631,J631)</f>
        <v>953.16</v>
      </c>
      <c r="P631" s="1">
        <f t="shared" si="635"/>
        <v>1014.65</v>
      </c>
      <c r="Q631" s="1"/>
      <c r="R631" s="1"/>
    </row>
    <row r="632">
      <c r="A632" s="2">
        <v>45634.0</v>
      </c>
      <c r="B632" s="1" t="s">
        <v>67</v>
      </c>
      <c r="C632" s="1" t="s">
        <v>39</v>
      </c>
      <c r="D632" s="1">
        <v>253.27</v>
      </c>
      <c r="E632" s="1">
        <v>241.82</v>
      </c>
      <c r="F632" s="1" t="s">
        <v>46</v>
      </c>
      <c r="G632" s="1">
        <v>162.64</v>
      </c>
      <c r="H632" s="1">
        <v>147.55</v>
      </c>
      <c r="I632" s="1" t="s">
        <v>19</v>
      </c>
      <c r="J632" s="1">
        <v>115.92</v>
      </c>
      <c r="K632" s="1">
        <v>128.5</v>
      </c>
      <c r="L632" s="1">
        <v>3441.89</v>
      </c>
      <c r="M632" s="1">
        <v>1449.59</v>
      </c>
      <c r="N632" s="1">
        <v>4373.61</v>
      </c>
      <c r="O632" s="3">
        <f t="shared" ref="O632:P632" si="636">sum(D632,G632,J632)</f>
        <v>531.83</v>
      </c>
      <c r="P632" s="1">
        <f t="shared" si="636"/>
        <v>517.87</v>
      </c>
      <c r="Q632" s="1"/>
      <c r="R632" s="1"/>
    </row>
    <row r="633">
      <c r="A633" s="2">
        <v>45634.0</v>
      </c>
      <c r="B633" s="1" t="s">
        <v>67</v>
      </c>
      <c r="C633" s="1" t="s">
        <v>37</v>
      </c>
      <c r="D633" s="1">
        <v>917.36</v>
      </c>
      <c r="E633" s="1">
        <v>915.18</v>
      </c>
      <c r="F633" s="1" t="s">
        <v>24</v>
      </c>
      <c r="G633" s="1">
        <v>382.34</v>
      </c>
      <c r="H633" s="1">
        <v>361.56</v>
      </c>
      <c r="I633" s="1" t="s">
        <v>19</v>
      </c>
      <c r="J633" s="1">
        <v>129.13</v>
      </c>
      <c r="K633" s="1">
        <v>136.51</v>
      </c>
      <c r="L633" s="1">
        <v>3742.47</v>
      </c>
      <c r="M633" s="1">
        <v>655.41</v>
      </c>
      <c r="N633" s="1">
        <v>2984.63</v>
      </c>
      <c r="O633" s="3">
        <f t="shared" ref="O633:P633" si="637">sum(D633,G633,J633)</f>
        <v>1428.83</v>
      </c>
      <c r="P633" s="1">
        <f t="shared" si="637"/>
        <v>1413.25</v>
      </c>
      <c r="Q633" s="1"/>
      <c r="R633" s="1"/>
    </row>
    <row r="634">
      <c r="A634" s="2">
        <v>45634.0</v>
      </c>
      <c r="B634" s="1" t="s">
        <v>67</v>
      </c>
      <c r="C634" s="1" t="s">
        <v>37</v>
      </c>
      <c r="D634" s="1">
        <v>557.53</v>
      </c>
      <c r="E634" s="1">
        <v>460.01</v>
      </c>
      <c r="F634" s="1" t="s">
        <v>27</v>
      </c>
      <c r="G634" s="1">
        <v>21.34</v>
      </c>
      <c r="H634" s="1">
        <v>18.63</v>
      </c>
      <c r="I634" s="1" t="s">
        <v>31</v>
      </c>
      <c r="J634" s="1">
        <v>306.85</v>
      </c>
      <c r="K634" s="1">
        <v>346.21</v>
      </c>
      <c r="L634" s="1">
        <v>3367.35</v>
      </c>
      <c r="M634" s="1">
        <v>609.57</v>
      </c>
      <c r="N634" s="1">
        <v>3152.07</v>
      </c>
      <c r="O634" s="3">
        <f t="shared" ref="O634:P634" si="638">sum(D634,G634,J634)</f>
        <v>885.72</v>
      </c>
      <c r="P634" s="1">
        <f t="shared" si="638"/>
        <v>824.85</v>
      </c>
      <c r="Q634" s="1"/>
      <c r="R634" s="1"/>
    </row>
    <row r="635">
      <c r="A635" s="2">
        <v>45635.0</v>
      </c>
      <c r="B635" s="1" t="s">
        <v>67</v>
      </c>
      <c r="C635" s="1" t="s">
        <v>29</v>
      </c>
      <c r="D635" s="1">
        <v>844.56</v>
      </c>
      <c r="E635" s="1">
        <v>957.66</v>
      </c>
      <c r="F635" s="1" t="s">
        <v>27</v>
      </c>
      <c r="G635" s="1">
        <v>337.7</v>
      </c>
      <c r="H635" s="1">
        <v>403.12</v>
      </c>
      <c r="I635" s="1" t="s">
        <v>47</v>
      </c>
      <c r="J635" s="1">
        <v>390.87</v>
      </c>
      <c r="K635" s="1">
        <v>468.87</v>
      </c>
      <c r="L635" s="1">
        <v>2328.69</v>
      </c>
      <c r="M635" s="1">
        <v>1181.09</v>
      </c>
      <c r="N635" s="1">
        <v>1680.13</v>
      </c>
      <c r="O635" s="3">
        <f t="shared" ref="O635:P635" si="639">sum(D635,G635,J635)</f>
        <v>1573.13</v>
      </c>
      <c r="P635" s="1">
        <f t="shared" si="639"/>
        <v>1829.65</v>
      </c>
      <c r="Q635" s="1"/>
      <c r="R635" s="1"/>
    </row>
    <row r="636">
      <c r="A636" s="2">
        <v>45636.0</v>
      </c>
      <c r="B636" s="1" t="s">
        <v>67</v>
      </c>
      <c r="C636" s="1" t="s">
        <v>45</v>
      </c>
      <c r="D636" s="1">
        <v>787.08</v>
      </c>
      <c r="E636" s="1">
        <v>803.28</v>
      </c>
      <c r="F636" s="1" t="s">
        <v>42</v>
      </c>
      <c r="G636" s="1">
        <v>135.2</v>
      </c>
      <c r="H636" s="1">
        <v>110.79</v>
      </c>
      <c r="I636" s="1" t="s">
        <v>19</v>
      </c>
      <c r="J636" s="1">
        <v>431.89</v>
      </c>
      <c r="K636" s="1">
        <v>459.38</v>
      </c>
      <c r="L636" s="1">
        <v>4309.64</v>
      </c>
      <c r="M636" s="1">
        <v>637.86</v>
      </c>
      <c r="N636" s="1">
        <v>3574.05</v>
      </c>
      <c r="O636" s="3">
        <f t="shared" ref="O636:P636" si="640">sum(D636,G636,J636)</f>
        <v>1354.17</v>
      </c>
      <c r="P636" s="1">
        <f t="shared" si="640"/>
        <v>1373.45</v>
      </c>
      <c r="Q636" s="1"/>
      <c r="R636" s="1"/>
    </row>
    <row r="637">
      <c r="A637" s="2">
        <v>45636.0</v>
      </c>
      <c r="B637" s="1" t="s">
        <v>67</v>
      </c>
      <c r="C637" s="1" t="s">
        <v>23</v>
      </c>
      <c r="D637" s="1">
        <v>417.31</v>
      </c>
      <c r="E637" s="1">
        <v>337.48</v>
      </c>
      <c r="F637" s="1" t="s">
        <v>27</v>
      </c>
      <c r="G637" s="1">
        <v>446.26</v>
      </c>
      <c r="H637" s="1">
        <v>389.74</v>
      </c>
      <c r="I637" s="1" t="s">
        <v>19</v>
      </c>
      <c r="J637" s="1">
        <v>266.74</v>
      </c>
      <c r="K637" s="1">
        <v>250.97</v>
      </c>
      <c r="L637" s="1">
        <v>2500.25</v>
      </c>
      <c r="M637" s="1">
        <v>1109.39</v>
      </c>
      <c r="N637" s="1">
        <v>2631.45</v>
      </c>
      <c r="O637" s="3">
        <f t="shared" ref="O637:P637" si="641">sum(D637,G637,J637)</f>
        <v>1130.31</v>
      </c>
      <c r="P637" s="1">
        <f t="shared" si="641"/>
        <v>978.19</v>
      </c>
      <c r="Q637" s="1"/>
      <c r="R637" s="1"/>
    </row>
    <row r="638">
      <c r="A638" s="2">
        <v>45636.0</v>
      </c>
      <c r="B638" s="1" t="s">
        <v>67</v>
      </c>
      <c r="C638" s="1" t="s">
        <v>17</v>
      </c>
      <c r="D638" s="1">
        <v>510.69</v>
      </c>
      <c r="E638" s="1">
        <v>503.72</v>
      </c>
      <c r="F638" s="1" t="s">
        <v>24</v>
      </c>
      <c r="G638" s="1">
        <v>394.3</v>
      </c>
      <c r="H638" s="1">
        <v>430.14</v>
      </c>
      <c r="I638" s="1" t="s">
        <v>36</v>
      </c>
      <c r="J638" s="1">
        <v>396.3</v>
      </c>
      <c r="K638" s="1">
        <v>377.44</v>
      </c>
      <c r="L638" s="1">
        <v>4200.38</v>
      </c>
      <c r="M638" s="1">
        <v>315.72</v>
      </c>
      <c r="N638" s="1">
        <v>3204.8</v>
      </c>
      <c r="O638" s="3">
        <f t="shared" ref="O638:P638" si="642">sum(D638,G638,J638)</f>
        <v>1301.29</v>
      </c>
      <c r="P638" s="1">
        <f t="shared" si="642"/>
        <v>1311.3</v>
      </c>
      <c r="Q638" s="1"/>
      <c r="R638" s="1"/>
    </row>
    <row r="639">
      <c r="A639" s="2">
        <v>45636.0</v>
      </c>
      <c r="B639" s="1" t="s">
        <v>67</v>
      </c>
      <c r="C639" s="1" t="s">
        <v>17</v>
      </c>
      <c r="D639" s="1">
        <v>411.82</v>
      </c>
      <c r="E639" s="1">
        <v>482.49</v>
      </c>
      <c r="F639" s="1" t="s">
        <v>33</v>
      </c>
      <c r="G639" s="1">
        <v>117.5</v>
      </c>
      <c r="H639" s="1">
        <v>117.04</v>
      </c>
      <c r="I639" s="1" t="s">
        <v>47</v>
      </c>
      <c r="J639" s="1">
        <v>201.7</v>
      </c>
      <c r="K639" s="1">
        <v>213.68</v>
      </c>
      <c r="L639" s="1">
        <v>3937.56</v>
      </c>
      <c r="M639" s="1">
        <v>738.19</v>
      </c>
      <c r="N639" s="1">
        <v>3862.54</v>
      </c>
      <c r="O639" s="3">
        <f t="shared" ref="O639:P639" si="643">sum(D639,G639,J639)</f>
        <v>731.02</v>
      </c>
      <c r="P639" s="1">
        <f t="shared" si="643"/>
        <v>813.21</v>
      </c>
      <c r="Q639" s="1"/>
      <c r="R639" s="1"/>
    </row>
    <row r="640">
      <c r="A640" s="2">
        <v>45637.0</v>
      </c>
      <c r="B640" s="1" t="s">
        <v>67</v>
      </c>
      <c r="C640" s="1" t="s">
        <v>26</v>
      </c>
      <c r="D640" s="1">
        <v>883.74</v>
      </c>
      <c r="E640" s="1">
        <v>853.07</v>
      </c>
      <c r="F640" s="1" t="s">
        <v>46</v>
      </c>
      <c r="G640" s="1">
        <v>459.41</v>
      </c>
      <c r="H640" s="1">
        <v>376.99</v>
      </c>
      <c r="I640" s="1" t="s">
        <v>36</v>
      </c>
      <c r="J640" s="1">
        <v>466.05</v>
      </c>
      <c r="K640" s="1">
        <v>406.53</v>
      </c>
      <c r="L640" s="1">
        <v>4189.65</v>
      </c>
      <c r="M640" s="1">
        <v>1945.78</v>
      </c>
      <c r="N640" s="1">
        <v>4498.84</v>
      </c>
      <c r="O640" s="3">
        <f t="shared" ref="O640:P640" si="644">sum(D640,G640,J640)</f>
        <v>1809.2</v>
      </c>
      <c r="P640" s="1">
        <f t="shared" si="644"/>
        <v>1636.59</v>
      </c>
      <c r="Q640" s="1"/>
      <c r="R640" s="1"/>
    </row>
    <row r="641">
      <c r="A641" s="2">
        <v>45638.0</v>
      </c>
      <c r="B641" s="1" t="s">
        <v>67</v>
      </c>
      <c r="C641" s="1" t="s">
        <v>29</v>
      </c>
      <c r="D641" s="1">
        <v>525.12</v>
      </c>
      <c r="E641" s="1">
        <v>569.73</v>
      </c>
      <c r="F641" s="1" t="s">
        <v>40</v>
      </c>
      <c r="G641" s="1">
        <v>321.39</v>
      </c>
      <c r="H641" s="1">
        <v>325.41</v>
      </c>
      <c r="I641" s="1" t="s">
        <v>31</v>
      </c>
      <c r="J641" s="1">
        <v>255.49</v>
      </c>
      <c r="K641" s="1">
        <v>244.87</v>
      </c>
      <c r="L641" s="1">
        <v>2015.42</v>
      </c>
      <c r="M641" s="1">
        <v>1763.9</v>
      </c>
      <c r="N641" s="1">
        <v>2639.31</v>
      </c>
      <c r="O641" s="3">
        <f t="shared" ref="O641:P641" si="645">sum(D641,G641,J641)</f>
        <v>1102</v>
      </c>
      <c r="P641" s="1">
        <f t="shared" si="645"/>
        <v>1140.01</v>
      </c>
      <c r="Q641" s="1"/>
      <c r="R641" s="1"/>
    </row>
    <row r="642">
      <c r="A642" s="2">
        <v>45638.0</v>
      </c>
      <c r="B642" s="1" t="s">
        <v>67</v>
      </c>
      <c r="C642" s="1" t="s">
        <v>37</v>
      </c>
      <c r="D642" s="1">
        <v>763.31</v>
      </c>
      <c r="E642" s="1">
        <v>650.56</v>
      </c>
      <c r="F642" s="1" t="s">
        <v>33</v>
      </c>
      <c r="G642" s="1">
        <v>134.39</v>
      </c>
      <c r="H642" s="1">
        <v>152.0</v>
      </c>
      <c r="I642" s="1" t="s">
        <v>36</v>
      </c>
      <c r="J642" s="1">
        <v>457.82</v>
      </c>
      <c r="K642" s="1">
        <v>541.43</v>
      </c>
      <c r="L642" s="1">
        <v>2220.84</v>
      </c>
      <c r="M642" s="1">
        <v>812.31</v>
      </c>
      <c r="N642" s="1">
        <v>1689.16</v>
      </c>
      <c r="O642" s="3">
        <f t="shared" ref="O642:P642" si="646">sum(D642,G642,J642)</f>
        <v>1355.52</v>
      </c>
      <c r="P642" s="1">
        <f t="shared" si="646"/>
        <v>1343.99</v>
      </c>
      <c r="Q642" s="1"/>
      <c r="R642" s="1"/>
    </row>
    <row r="643">
      <c r="A643" s="2">
        <v>45638.0</v>
      </c>
      <c r="B643" s="1" t="s">
        <v>67</v>
      </c>
      <c r="C643" s="1" t="s">
        <v>20</v>
      </c>
      <c r="D643" s="1">
        <v>325.37</v>
      </c>
      <c r="E643" s="1">
        <v>339.94</v>
      </c>
      <c r="F643" s="1" t="s">
        <v>27</v>
      </c>
      <c r="G643" s="1">
        <v>369.59</v>
      </c>
      <c r="H643" s="1">
        <v>437.39</v>
      </c>
      <c r="I643" s="1" t="s">
        <v>36</v>
      </c>
      <c r="J643" s="1">
        <v>322.25</v>
      </c>
      <c r="K643" s="1">
        <v>381.07</v>
      </c>
      <c r="L643" s="1">
        <v>3447.35</v>
      </c>
      <c r="M643" s="1">
        <v>738.47</v>
      </c>
      <c r="N643" s="1">
        <v>3027.42</v>
      </c>
      <c r="O643" s="3">
        <f t="shared" ref="O643:P643" si="647">sum(D643,G643,J643)</f>
        <v>1017.21</v>
      </c>
      <c r="P643" s="1">
        <f t="shared" si="647"/>
        <v>1158.4</v>
      </c>
      <c r="Q643" s="1"/>
      <c r="R643" s="1"/>
    </row>
    <row r="644">
      <c r="A644" s="2">
        <v>45639.0</v>
      </c>
      <c r="B644" s="1" t="s">
        <v>67</v>
      </c>
      <c r="C644" s="1" t="s">
        <v>37</v>
      </c>
      <c r="D644" s="1">
        <v>681.0</v>
      </c>
      <c r="E644" s="1">
        <v>812.75</v>
      </c>
      <c r="F644" s="1" t="s">
        <v>30</v>
      </c>
      <c r="G644" s="1">
        <v>319.12</v>
      </c>
      <c r="H644" s="1">
        <v>354.03</v>
      </c>
      <c r="I644" s="1" t="s">
        <v>36</v>
      </c>
      <c r="J644" s="1">
        <v>14.4</v>
      </c>
      <c r="K644" s="1">
        <v>11.76</v>
      </c>
      <c r="L644" s="1">
        <v>2858.9</v>
      </c>
      <c r="M644" s="1">
        <v>713.07</v>
      </c>
      <c r="N644" s="1">
        <v>2393.43</v>
      </c>
      <c r="O644" s="3">
        <f t="shared" ref="O644:P644" si="648">sum(D644,G644,J644)</f>
        <v>1014.52</v>
      </c>
      <c r="P644" s="1">
        <f t="shared" si="648"/>
        <v>1178.54</v>
      </c>
      <c r="Q644" s="1"/>
      <c r="R644" s="1"/>
    </row>
    <row r="645">
      <c r="A645" s="2">
        <v>45639.0</v>
      </c>
      <c r="B645" s="1" t="s">
        <v>67</v>
      </c>
      <c r="C645" s="1" t="s">
        <v>41</v>
      </c>
      <c r="D645" s="1">
        <v>332.91</v>
      </c>
      <c r="E645" s="1">
        <v>300.53</v>
      </c>
      <c r="F645" s="1" t="s">
        <v>24</v>
      </c>
      <c r="G645" s="1">
        <v>201.09</v>
      </c>
      <c r="H645" s="1">
        <v>202.03</v>
      </c>
      <c r="I645" s="1" t="s">
        <v>31</v>
      </c>
      <c r="J645" s="1">
        <v>179.09</v>
      </c>
      <c r="K645" s="1">
        <v>145.11</v>
      </c>
      <c r="L645" s="1">
        <v>4340.03</v>
      </c>
      <c r="M645" s="1">
        <v>276.82</v>
      </c>
      <c r="N645" s="1">
        <v>3969.18</v>
      </c>
      <c r="O645" s="3">
        <f t="shared" ref="O645:P645" si="649">sum(D645,G645,J645)</f>
        <v>713.09</v>
      </c>
      <c r="P645" s="1">
        <f t="shared" si="649"/>
        <v>647.67</v>
      </c>
      <c r="Q645" s="1"/>
      <c r="R645" s="1"/>
    </row>
    <row r="646">
      <c r="A646" s="2">
        <v>45639.0</v>
      </c>
      <c r="B646" s="1" t="s">
        <v>67</v>
      </c>
      <c r="C646" s="1" t="s">
        <v>29</v>
      </c>
      <c r="D646" s="1">
        <v>418.89</v>
      </c>
      <c r="E646" s="1">
        <v>390.21</v>
      </c>
      <c r="F646" s="1" t="s">
        <v>30</v>
      </c>
      <c r="G646" s="1">
        <v>444.19</v>
      </c>
      <c r="H646" s="1">
        <v>530.12</v>
      </c>
      <c r="I646" s="1" t="s">
        <v>47</v>
      </c>
      <c r="J646" s="1">
        <v>460.13</v>
      </c>
      <c r="K646" s="1">
        <v>436.6</v>
      </c>
      <c r="L646" s="1">
        <v>2325.02</v>
      </c>
      <c r="M646" s="1">
        <v>1720.48</v>
      </c>
      <c r="N646" s="1">
        <v>2688.57</v>
      </c>
      <c r="O646" s="3">
        <f t="shared" ref="O646:P646" si="650">sum(D646,G646,J646)</f>
        <v>1323.21</v>
      </c>
      <c r="P646" s="1">
        <f t="shared" si="650"/>
        <v>1356.93</v>
      </c>
      <c r="Q646" s="1"/>
      <c r="R646" s="1"/>
    </row>
    <row r="647">
      <c r="A647" s="2">
        <v>45639.0</v>
      </c>
      <c r="B647" s="1" t="s">
        <v>67</v>
      </c>
      <c r="C647" s="1" t="s">
        <v>37</v>
      </c>
      <c r="D647" s="1">
        <v>156.57</v>
      </c>
      <c r="E647" s="1">
        <v>125.78</v>
      </c>
      <c r="F647" s="1" t="s">
        <v>38</v>
      </c>
      <c r="G647" s="1">
        <v>397.39</v>
      </c>
      <c r="H647" s="1">
        <v>446.04</v>
      </c>
      <c r="I647" s="1" t="s">
        <v>28</v>
      </c>
      <c r="J647" s="1">
        <v>204.96</v>
      </c>
      <c r="K647" s="1">
        <v>220.87</v>
      </c>
      <c r="L647" s="1">
        <v>4751.07</v>
      </c>
      <c r="M647" s="1">
        <v>947.56</v>
      </c>
      <c r="N647" s="1">
        <v>4905.94</v>
      </c>
      <c r="O647" s="3">
        <f t="shared" ref="O647:P647" si="651">sum(D647,G647,J647)</f>
        <v>758.92</v>
      </c>
      <c r="P647" s="1">
        <f t="shared" si="651"/>
        <v>792.69</v>
      </c>
      <c r="Q647" s="1"/>
      <c r="R647" s="1"/>
    </row>
    <row r="648">
      <c r="A648" s="2">
        <v>45640.0</v>
      </c>
      <c r="B648" s="1" t="s">
        <v>67</v>
      </c>
      <c r="C648" s="1" t="s">
        <v>29</v>
      </c>
      <c r="D648" s="1">
        <v>64.32</v>
      </c>
      <c r="E648" s="1">
        <v>67.6</v>
      </c>
      <c r="F648" s="1" t="s">
        <v>38</v>
      </c>
      <c r="G648" s="1">
        <v>461.41</v>
      </c>
      <c r="H648" s="1">
        <v>551.33</v>
      </c>
      <c r="I648" s="1" t="s">
        <v>47</v>
      </c>
      <c r="J648" s="1">
        <v>435.62</v>
      </c>
      <c r="K648" s="1">
        <v>369.14</v>
      </c>
      <c r="L648" s="1">
        <v>3236.59</v>
      </c>
      <c r="M648" s="1">
        <v>1903.44</v>
      </c>
      <c r="N648" s="1">
        <v>4151.96</v>
      </c>
      <c r="O648" s="3">
        <f t="shared" ref="O648:P648" si="652">sum(D648,G648,J648)</f>
        <v>961.35</v>
      </c>
      <c r="P648" s="1">
        <f t="shared" si="652"/>
        <v>988.07</v>
      </c>
      <c r="Q648" s="1"/>
      <c r="R648" s="1"/>
    </row>
    <row r="649">
      <c r="A649" s="2">
        <v>45640.0</v>
      </c>
      <c r="B649" s="1" t="s">
        <v>67</v>
      </c>
      <c r="C649" s="1" t="s">
        <v>41</v>
      </c>
      <c r="D649" s="1">
        <v>898.28</v>
      </c>
      <c r="E649" s="1">
        <v>753.01</v>
      </c>
      <c r="F649" s="1" t="s">
        <v>21</v>
      </c>
      <c r="G649" s="1">
        <v>82.29</v>
      </c>
      <c r="H649" s="1">
        <v>96.56</v>
      </c>
      <c r="I649" s="1" t="s">
        <v>25</v>
      </c>
      <c r="J649" s="1">
        <v>122.16</v>
      </c>
      <c r="K649" s="1">
        <v>99.03</v>
      </c>
      <c r="L649" s="1">
        <v>3100.29</v>
      </c>
      <c r="M649" s="1">
        <v>332.81</v>
      </c>
      <c r="N649" s="1">
        <v>2484.5</v>
      </c>
      <c r="O649" s="3">
        <f t="shared" ref="O649:P649" si="653">sum(D649,G649,J649)</f>
        <v>1102.73</v>
      </c>
      <c r="P649" s="1">
        <f t="shared" si="653"/>
        <v>948.6</v>
      </c>
      <c r="Q649" s="1"/>
      <c r="R649" s="1"/>
    </row>
    <row r="650">
      <c r="A650" s="2">
        <v>45640.0</v>
      </c>
      <c r="B650" s="1" t="s">
        <v>67</v>
      </c>
      <c r="C650" s="1" t="s">
        <v>20</v>
      </c>
      <c r="D650" s="1">
        <v>163.78</v>
      </c>
      <c r="E650" s="1">
        <v>155.27</v>
      </c>
      <c r="F650" s="1" t="s">
        <v>24</v>
      </c>
      <c r="G650" s="1">
        <v>480.33</v>
      </c>
      <c r="H650" s="1">
        <v>550.11</v>
      </c>
      <c r="I650" s="1" t="s">
        <v>28</v>
      </c>
      <c r="J650" s="1">
        <v>466.96</v>
      </c>
      <c r="K650" s="1">
        <v>526.67</v>
      </c>
      <c r="L650" s="1">
        <v>2835.02</v>
      </c>
      <c r="M650" s="1">
        <v>1147.99</v>
      </c>
      <c r="N650" s="1">
        <v>2750.96</v>
      </c>
      <c r="O650" s="3">
        <f t="shared" ref="O650:P650" si="654">sum(D650,G650,J650)</f>
        <v>1111.07</v>
      </c>
      <c r="P650" s="1">
        <f t="shared" si="654"/>
        <v>1232.05</v>
      </c>
      <c r="Q650" s="1"/>
      <c r="R650" s="1"/>
    </row>
    <row r="651">
      <c r="A651" s="2">
        <v>45640.0</v>
      </c>
      <c r="B651" s="1" t="s">
        <v>67</v>
      </c>
      <c r="C651" s="1" t="s">
        <v>43</v>
      </c>
      <c r="D651" s="1">
        <v>865.77</v>
      </c>
      <c r="E651" s="1">
        <v>750.45</v>
      </c>
      <c r="F651" s="1" t="s">
        <v>21</v>
      </c>
      <c r="G651" s="1">
        <v>273.64</v>
      </c>
      <c r="H651" s="1">
        <v>263.16</v>
      </c>
      <c r="I651" s="1" t="s">
        <v>47</v>
      </c>
      <c r="J651" s="1">
        <v>22.69</v>
      </c>
      <c r="K651" s="1">
        <v>23.76</v>
      </c>
      <c r="L651" s="1">
        <v>2927.8</v>
      </c>
      <c r="M651" s="1">
        <v>319.29</v>
      </c>
      <c r="N651" s="1">
        <v>2209.72</v>
      </c>
      <c r="O651" s="3">
        <f t="shared" ref="O651:P651" si="655">sum(D651,G651,J651)</f>
        <v>1162.1</v>
      </c>
      <c r="P651" s="1">
        <f t="shared" si="655"/>
        <v>1037.37</v>
      </c>
      <c r="Q651" s="1"/>
      <c r="R651" s="1"/>
    </row>
    <row r="652">
      <c r="A652" s="2">
        <v>45640.0</v>
      </c>
      <c r="B652" s="1" t="s">
        <v>67</v>
      </c>
      <c r="C652" s="1" t="s">
        <v>41</v>
      </c>
      <c r="D652" s="1">
        <v>477.68</v>
      </c>
      <c r="E652" s="1">
        <v>547.98</v>
      </c>
      <c r="F652" s="1" t="s">
        <v>46</v>
      </c>
      <c r="G652" s="1">
        <v>385.22</v>
      </c>
      <c r="H652" s="1">
        <v>338.62</v>
      </c>
      <c r="I652" s="1" t="s">
        <v>36</v>
      </c>
      <c r="J652" s="1">
        <v>360.47</v>
      </c>
      <c r="K652" s="1">
        <v>353.37</v>
      </c>
      <c r="L652" s="1">
        <v>2264.8</v>
      </c>
      <c r="M652" s="1">
        <v>949.86</v>
      </c>
      <c r="N652" s="1">
        <v>1974.69</v>
      </c>
      <c r="O652" s="3">
        <f t="shared" ref="O652:P652" si="656">sum(D652,G652,J652)</f>
        <v>1223.37</v>
      </c>
      <c r="P652" s="1">
        <f t="shared" si="656"/>
        <v>1239.97</v>
      </c>
      <c r="Q652" s="1"/>
      <c r="R652" s="1"/>
    </row>
    <row r="653">
      <c r="A653" s="2">
        <v>45640.0</v>
      </c>
      <c r="B653" s="1" t="s">
        <v>67</v>
      </c>
      <c r="C653" s="1" t="s">
        <v>37</v>
      </c>
      <c r="D653" s="1">
        <v>760.84</v>
      </c>
      <c r="E653" s="1">
        <v>795.95</v>
      </c>
      <c r="F653" s="1" t="s">
        <v>24</v>
      </c>
      <c r="G653" s="1">
        <v>287.3</v>
      </c>
      <c r="H653" s="1">
        <v>295.89</v>
      </c>
      <c r="I653" s="1" t="s">
        <v>34</v>
      </c>
      <c r="J653" s="1">
        <v>449.93</v>
      </c>
      <c r="K653" s="1">
        <v>481.32</v>
      </c>
      <c r="L653" s="1">
        <v>2698.6</v>
      </c>
      <c r="M653" s="1">
        <v>195.56</v>
      </c>
      <c r="N653" s="1">
        <v>1321.0</v>
      </c>
      <c r="O653" s="3">
        <f t="shared" ref="O653:P653" si="657">sum(D653,G653,J653)</f>
        <v>1498.07</v>
      </c>
      <c r="P653" s="1">
        <f t="shared" si="657"/>
        <v>1573.16</v>
      </c>
      <c r="Q653" s="1"/>
      <c r="R653" s="1"/>
    </row>
    <row r="654">
      <c r="A654" s="2">
        <v>45641.0</v>
      </c>
      <c r="B654" s="1" t="s">
        <v>67</v>
      </c>
      <c r="C654" s="1" t="s">
        <v>17</v>
      </c>
      <c r="D654" s="1">
        <v>595.59</v>
      </c>
      <c r="E654" s="1">
        <v>587.67</v>
      </c>
      <c r="F654" s="1" t="s">
        <v>46</v>
      </c>
      <c r="G654" s="1">
        <v>148.91</v>
      </c>
      <c r="H654" s="1">
        <v>141.83</v>
      </c>
      <c r="I654" s="1" t="s">
        <v>28</v>
      </c>
      <c r="J654" s="1">
        <v>26.59</v>
      </c>
      <c r="K654" s="1">
        <v>31.46</v>
      </c>
      <c r="L654" s="1">
        <v>4954.47</v>
      </c>
      <c r="M654" s="1">
        <v>848.64</v>
      </c>
      <c r="N654" s="1">
        <v>5042.15</v>
      </c>
      <c r="O654" s="3">
        <f t="shared" ref="O654:P654" si="658">sum(D654,G654,J654)</f>
        <v>771.09</v>
      </c>
      <c r="P654" s="1">
        <f t="shared" si="658"/>
        <v>760.96</v>
      </c>
      <c r="Q654" s="1"/>
      <c r="R654" s="1"/>
    </row>
    <row r="655">
      <c r="A655" s="2">
        <v>45641.0</v>
      </c>
      <c r="B655" s="1" t="s">
        <v>67</v>
      </c>
      <c r="C655" s="1" t="s">
        <v>29</v>
      </c>
      <c r="D655" s="1">
        <v>808.08</v>
      </c>
      <c r="E655" s="1">
        <v>872.6</v>
      </c>
      <c r="F655" s="1" t="s">
        <v>24</v>
      </c>
      <c r="G655" s="1">
        <v>142.4</v>
      </c>
      <c r="H655" s="1">
        <v>134.85</v>
      </c>
      <c r="I655" s="1" t="s">
        <v>25</v>
      </c>
      <c r="J655" s="1">
        <v>320.84</v>
      </c>
      <c r="K655" s="1">
        <v>262.56</v>
      </c>
      <c r="L655" s="1">
        <v>2367.77</v>
      </c>
      <c r="M655" s="1">
        <v>129.82</v>
      </c>
      <c r="N655" s="1">
        <v>1227.58</v>
      </c>
      <c r="O655" s="3">
        <f t="shared" ref="O655:P655" si="659">sum(D655,G655,J655)</f>
        <v>1271.32</v>
      </c>
      <c r="P655" s="1">
        <f t="shared" si="659"/>
        <v>1270.01</v>
      </c>
      <c r="Q655" s="1"/>
      <c r="R655" s="1"/>
    </row>
    <row r="656">
      <c r="A656" s="2">
        <v>45642.0</v>
      </c>
      <c r="B656" s="1" t="s">
        <v>67</v>
      </c>
      <c r="C656" s="1" t="s">
        <v>44</v>
      </c>
      <c r="D656" s="1">
        <v>408.17</v>
      </c>
      <c r="E656" s="1">
        <v>354.86</v>
      </c>
      <c r="F656" s="1" t="s">
        <v>21</v>
      </c>
      <c r="G656" s="1">
        <v>192.65</v>
      </c>
      <c r="H656" s="1">
        <v>206.51</v>
      </c>
      <c r="I656" s="1" t="s">
        <v>19</v>
      </c>
      <c r="J656" s="1">
        <v>75.66</v>
      </c>
      <c r="K656" s="1">
        <v>62.04</v>
      </c>
      <c r="L656" s="1">
        <v>2521.43</v>
      </c>
      <c r="M656" s="1">
        <v>116.53</v>
      </c>
      <c r="N656" s="1">
        <v>2014.55</v>
      </c>
      <c r="O656" s="3">
        <f t="shared" ref="O656:P656" si="660">sum(D656,G656,J656)</f>
        <v>676.48</v>
      </c>
      <c r="P656" s="1">
        <f t="shared" si="660"/>
        <v>623.41</v>
      </c>
      <c r="Q656" s="1"/>
      <c r="R656" s="1"/>
    </row>
    <row r="657">
      <c r="A657" s="2">
        <v>45642.0</v>
      </c>
      <c r="B657" s="1" t="s">
        <v>67</v>
      </c>
      <c r="C657" s="1" t="s">
        <v>45</v>
      </c>
      <c r="D657" s="1">
        <v>318.04</v>
      </c>
      <c r="E657" s="1">
        <v>338.56</v>
      </c>
      <c r="F657" s="1" t="s">
        <v>21</v>
      </c>
      <c r="G657" s="1">
        <v>428.69</v>
      </c>
      <c r="H657" s="1">
        <v>457.77</v>
      </c>
      <c r="I657" s="1" t="s">
        <v>31</v>
      </c>
      <c r="J657" s="1">
        <v>291.84</v>
      </c>
      <c r="K657" s="1">
        <v>235.3</v>
      </c>
      <c r="L657" s="1">
        <v>2688.83</v>
      </c>
      <c r="M657" s="1">
        <v>1308.37</v>
      </c>
      <c r="N657" s="1">
        <v>2965.57</v>
      </c>
      <c r="O657" s="3">
        <f t="shared" ref="O657:P657" si="661">sum(D657,G657,J657)</f>
        <v>1038.57</v>
      </c>
      <c r="P657" s="1">
        <f t="shared" si="661"/>
        <v>1031.63</v>
      </c>
      <c r="Q657" s="1"/>
      <c r="R657" s="1"/>
    </row>
    <row r="658">
      <c r="A658" s="2">
        <v>45642.0</v>
      </c>
      <c r="B658" s="1" t="s">
        <v>67</v>
      </c>
      <c r="C658" s="1" t="s">
        <v>17</v>
      </c>
      <c r="D658" s="1">
        <v>634.39</v>
      </c>
      <c r="E658" s="1">
        <v>654.3</v>
      </c>
      <c r="F658" s="1" t="s">
        <v>38</v>
      </c>
      <c r="G658" s="1">
        <v>172.11</v>
      </c>
      <c r="H658" s="1">
        <v>191.78</v>
      </c>
      <c r="I658" s="1" t="s">
        <v>34</v>
      </c>
      <c r="J658" s="1">
        <v>376.81</v>
      </c>
      <c r="K658" s="1">
        <v>314.04</v>
      </c>
      <c r="L658" s="1">
        <v>4655.39</v>
      </c>
      <c r="M658" s="1">
        <v>1800.86</v>
      </c>
      <c r="N658" s="1">
        <v>5296.13</v>
      </c>
      <c r="O658" s="3">
        <f t="shared" ref="O658:P658" si="662">sum(D658,G658,J658)</f>
        <v>1183.31</v>
      </c>
      <c r="P658" s="1">
        <f t="shared" si="662"/>
        <v>1160.12</v>
      </c>
      <c r="Q658" s="1"/>
      <c r="R658" s="1"/>
    </row>
    <row r="659">
      <c r="A659" s="2">
        <v>45643.0</v>
      </c>
      <c r="B659" s="1" t="s">
        <v>67</v>
      </c>
      <c r="C659" s="1" t="s">
        <v>44</v>
      </c>
      <c r="D659" s="1">
        <v>315.14</v>
      </c>
      <c r="E659" s="1">
        <v>375.89</v>
      </c>
      <c r="F659" s="1" t="s">
        <v>38</v>
      </c>
      <c r="G659" s="1">
        <v>401.92</v>
      </c>
      <c r="H659" s="1">
        <v>417.25</v>
      </c>
      <c r="I659" s="1" t="s">
        <v>19</v>
      </c>
      <c r="J659" s="1">
        <v>452.06</v>
      </c>
      <c r="K659" s="1">
        <v>518.14</v>
      </c>
      <c r="L659" s="1">
        <v>4063.26</v>
      </c>
      <c r="M659" s="1">
        <v>1625.25</v>
      </c>
      <c r="N659" s="1">
        <v>4377.23</v>
      </c>
      <c r="O659" s="3">
        <f t="shared" ref="O659:P659" si="663">sum(D659,G659,J659)</f>
        <v>1169.12</v>
      </c>
      <c r="P659" s="1">
        <f t="shared" si="663"/>
        <v>1311.28</v>
      </c>
      <c r="Q659" s="1"/>
      <c r="R659" s="1"/>
    </row>
    <row r="660">
      <c r="A660" s="2">
        <v>45643.0</v>
      </c>
      <c r="B660" s="1" t="s">
        <v>67</v>
      </c>
      <c r="C660" s="1" t="s">
        <v>26</v>
      </c>
      <c r="D660" s="1">
        <v>397.84</v>
      </c>
      <c r="E660" s="1">
        <v>392.22</v>
      </c>
      <c r="F660" s="1" t="s">
        <v>40</v>
      </c>
      <c r="G660" s="1">
        <v>54.68</v>
      </c>
      <c r="H660" s="1">
        <v>56.11</v>
      </c>
      <c r="I660" s="1" t="s">
        <v>25</v>
      </c>
      <c r="J660" s="1">
        <v>303.03</v>
      </c>
      <c r="K660" s="1">
        <v>326.23</v>
      </c>
      <c r="L660" s="1">
        <v>4652.26</v>
      </c>
      <c r="M660" s="1">
        <v>1910.4</v>
      </c>
      <c r="N660" s="1">
        <v>5788.1</v>
      </c>
      <c r="O660" s="3">
        <f t="shared" ref="O660:P660" si="664">sum(D660,G660,J660)</f>
        <v>755.55</v>
      </c>
      <c r="P660" s="1">
        <f t="shared" si="664"/>
        <v>774.56</v>
      </c>
      <c r="Q660" s="1"/>
      <c r="R660" s="1"/>
    </row>
    <row r="661">
      <c r="A661" s="2">
        <v>45643.0</v>
      </c>
      <c r="B661" s="1" t="s">
        <v>67</v>
      </c>
      <c r="C661" s="1" t="s">
        <v>44</v>
      </c>
      <c r="D661" s="1">
        <v>163.45</v>
      </c>
      <c r="E661" s="1">
        <v>176.83</v>
      </c>
      <c r="F661" s="1" t="s">
        <v>30</v>
      </c>
      <c r="G661" s="1">
        <v>460.1</v>
      </c>
      <c r="H661" s="1">
        <v>480.31</v>
      </c>
      <c r="I661" s="1" t="s">
        <v>28</v>
      </c>
      <c r="J661" s="1">
        <v>86.82</v>
      </c>
      <c r="K661" s="1">
        <v>71.29</v>
      </c>
      <c r="L661" s="1">
        <v>3495.95</v>
      </c>
      <c r="M661" s="1">
        <v>1086.69</v>
      </c>
      <c r="N661" s="1">
        <v>3854.21</v>
      </c>
      <c r="O661" s="3">
        <f t="shared" ref="O661:P661" si="665">sum(D661,G661,J661)</f>
        <v>710.37</v>
      </c>
      <c r="P661" s="1">
        <f t="shared" si="665"/>
        <v>728.43</v>
      </c>
      <c r="Q661" s="1"/>
      <c r="R661" s="1"/>
    </row>
    <row r="662">
      <c r="A662" s="2">
        <v>45643.0</v>
      </c>
      <c r="B662" s="1" t="s">
        <v>67</v>
      </c>
      <c r="C662" s="1" t="s">
        <v>45</v>
      </c>
      <c r="D662" s="1">
        <v>888.09</v>
      </c>
      <c r="E662" s="1">
        <v>1004.51</v>
      </c>
      <c r="F662" s="1" t="s">
        <v>24</v>
      </c>
      <c r="G662" s="1">
        <v>347.5</v>
      </c>
      <c r="H662" s="1">
        <v>365.95</v>
      </c>
      <c r="I662" s="1" t="s">
        <v>31</v>
      </c>
      <c r="J662" s="1">
        <v>252.16</v>
      </c>
      <c r="K662" s="1">
        <v>215.37</v>
      </c>
      <c r="L662" s="1">
        <v>2202.24</v>
      </c>
      <c r="M662" s="1">
        <v>1251.22</v>
      </c>
      <c r="N662" s="1">
        <v>1867.63</v>
      </c>
      <c r="O662" s="3">
        <f t="shared" ref="O662:P662" si="666">sum(D662,G662,J662)</f>
        <v>1487.75</v>
      </c>
      <c r="P662" s="1">
        <f t="shared" si="666"/>
        <v>1585.83</v>
      </c>
      <c r="Q662" s="1"/>
      <c r="R662" s="1"/>
    </row>
    <row r="663">
      <c r="A663" s="2">
        <v>45643.0</v>
      </c>
      <c r="B663" s="1" t="s">
        <v>67</v>
      </c>
      <c r="C663" s="1" t="s">
        <v>17</v>
      </c>
      <c r="D663" s="1">
        <v>269.6</v>
      </c>
      <c r="E663" s="1">
        <v>221.16</v>
      </c>
      <c r="F663" s="1" t="s">
        <v>38</v>
      </c>
      <c r="G663" s="1">
        <v>287.81</v>
      </c>
      <c r="H663" s="1">
        <v>251.6</v>
      </c>
      <c r="I663" s="1" t="s">
        <v>25</v>
      </c>
      <c r="J663" s="1">
        <v>292.71</v>
      </c>
      <c r="K663" s="1">
        <v>340.08</v>
      </c>
      <c r="L663" s="1">
        <v>4912.26</v>
      </c>
      <c r="M663" s="1">
        <v>1429.51</v>
      </c>
      <c r="N663" s="1">
        <v>5528.93</v>
      </c>
      <c r="O663" s="3">
        <f t="shared" ref="O663:P663" si="667">sum(D663,G663,J663)</f>
        <v>850.12</v>
      </c>
      <c r="P663" s="1">
        <f t="shared" si="667"/>
        <v>812.84</v>
      </c>
      <c r="Q663" s="1"/>
      <c r="R663" s="1"/>
    </row>
    <row r="664">
      <c r="A664" s="2">
        <v>45644.0</v>
      </c>
      <c r="B664" s="1" t="s">
        <v>67</v>
      </c>
      <c r="C664" s="1" t="s">
        <v>44</v>
      </c>
      <c r="D664" s="1">
        <v>982.55</v>
      </c>
      <c r="E664" s="1">
        <v>938.99</v>
      </c>
      <c r="F664" s="1" t="s">
        <v>21</v>
      </c>
      <c r="G664" s="1">
        <v>7.44</v>
      </c>
      <c r="H664" s="1">
        <v>8.46</v>
      </c>
      <c r="I664" s="1" t="s">
        <v>25</v>
      </c>
      <c r="J664" s="1">
        <v>163.48</v>
      </c>
      <c r="K664" s="1">
        <v>137.67</v>
      </c>
      <c r="L664" s="1">
        <v>3131.83</v>
      </c>
      <c r="M664" s="1">
        <v>643.11</v>
      </c>
      <c r="N664" s="1">
        <v>2689.82</v>
      </c>
      <c r="O664" s="3">
        <f t="shared" ref="O664:P664" si="668">sum(D664,G664,J664)</f>
        <v>1153.47</v>
      </c>
      <c r="P664" s="1">
        <f t="shared" si="668"/>
        <v>1085.12</v>
      </c>
      <c r="Q664" s="1"/>
      <c r="R664" s="1"/>
    </row>
    <row r="665">
      <c r="A665" s="2">
        <v>45644.0</v>
      </c>
      <c r="B665" s="1" t="s">
        <v>67</v>
      </c>
      <c r="C665" s="1" t="s">
        <v>26</v>
      </c>
      <c r="D665" s="1">
        <v>144.65</v>
      </c>
      <c r="E665" s="1">
        <v>126.67</v>
      </c>
      <c r="F665" s="1" t="s">
        <v>27</v>
      </c>
      <c r="G665" s="1">
        <v>385.51</v>
      </c>
      <c r="H665" s="1">
        <v>427.31</v>
      </c>
      <c r="I665" s="1" t="s">
        <v>34</v>
      </c>
      <c r="J665" s="1">
        <v>267.54</v>
      </c>
      <c r="K665" s="1">
        <v>269.82</v>
      </c>
      <c r="L665" s="1">
        <v>2906.92</v>
      </c>
      <c r="M665" s="1">
        <v>1550.54</v>
      </c>
      <c r="N665" s="1">
        <v>3633.66</v>
      </c>
      <c r="O665" s="3">
        <f t="shared" ref="O665:P665" si="669">sum(D665,G665,J665)</f>
        <v>797.7</v>
      </c>
      <c r="P665" s="1">
        <f t="shared" si="669"/>
        <v>823.8</v>
      </c>
      <c r="Q665" s="1"/>
      <c r="R665" s="1"/>
    </row>
    <row r="666">
      <c r="A666" s="2">
        <v>45644.0</v>
      </c>
      <c r="B666" s="1" t="s">
        <v>67</v>
      </c>
      <c r="C666" s="1" t="s">
        <v>29</v>
      </c>
      <c r="D666" s="1">
        <v>942.61</v>
      </c>
      <c r="E666" s="1">
        <v>814.65</v>
      </c>
      <c r="F666" s="1" t="s">
        <v>21</v>
      </c>
      <c r="G666" s="1">
        <v>309.34</v>
      </c>
      <c r="H666" s="1">
        <v>284.68</v>
      </c>
      <c r="I666" s="1" t="s">
        <v>25</v>
      </c>
      <c r="J666" s="1">
        <v>242.18</v>
      </c>
      <c r="K666" s="1">
        <v>235.95</v>
      </c>
      <c r="L666" s="1">
        <v>4063.87</v>
      </c>
      <c r="M666" s="1">
        <v>1141.96</v>
      </c>
      <c r="N666" s="1">
        <v>3870.55</v>
      </c>
      <c r="O666" s="3">
        <f t="shared" ref="O666:P666" si="670">sum(D666,G666,J666)</f>
        <v>1494.13</v>
      </c>
      <c r="P666" s="1">
        <f t="shared" si="670"/>
        <v>1335.28</v>
      </c>
      <c r="Q666" s="1"/>
      <c r="R666" s="1"/>
    </row>
    <row r="667">
      <c r="A667" s="2">
        <v>45645.0</v>
      </c>
      <c r="B667" s="1" t="s">
        <v>67</v>
      </c>
      <c r="C667" s="1" t="s">
        <v>17</v>
      </c>
      <c r="D667" s="1">
        <v>905.56</v>
      </c>
      <c r="E667" s="1">
        <v>866.88</v>
      </c>
      <c r="F667" s="1" t="s">
        <v>33</v>
      </c>
      <c r="G667" s="1">
        <v>350.91</v>
      </c>
      <c r="H667" s="1">
        <v>397.41</v>
      </c>
      <c r="I667" s="1" t="s">
        <v>36</v>
      </c>
      <c r="J667" s="1">
        <v>439.69</v>
      </c>
      <c r="K667" s="1">
        <v>444.91</v>
      </c>
      <c r="L667" s="1">
        <v>4066.47</v>
      </c>
      <c r="M667" s="1">
        <v>1476.01</v>
      </c>
      <c r="N667" s="1">
        <v>3833.28</v>
      </c>
      <c r="O667" s="3">
        <f t="shared" ref="O667:P667" si="671">sum(D667,G667,J667)</f>
        <v>1696.16</v>
      </c>
      <c r="P667" s="1">
        <f t="shared" si="671"/>
        <v>1709.2</v>
      </c>
      <c r="Q667" s="1"/>
      <c r="R667" s="1"/>
    </row>
    <row r="668">
      <c r="A668" s="2">
        <v>45645.0</v>
      </c>
      <c r="B668" s="1" t="s">
        <v>67</v>
      </c>
      <c r="C668" s="1" t="s">
        <v>44</v>
      </c>
      <c r="D668" s="1">
        <v>261.85</v>
      </c>
      <c r="E668" s="1">
        <v>313.42</v>
      </c>
      <c r="F668" s="1" t="s">
        <v>21</v>
      </c>
      <c r="G668" s="1">
        <v>383.79</v>
      </c>
      <c r="H668" s="1">
        <v>372.61</v>
      </c>
      <c r="I668" s="1" t="s">
        <v>31</v>
      </c>
      <c r="J668" s="1">
        <v>374.09</v>
      </c>
      <c r="K668" s="1">
        <v>312.57</v>
      </c>
      <c r="L668" s="1">
        <v>3353.29</v>
      </c>
      <c r="M668" s="1">
        <v>1031.29</v>
      </c>
      <c r="N668" s="1">
        <v>3385.98</v>
      </c>
      <c r="O668" s="3">
        <f t="shared" ref="O668:P668" si="672">sum(D668,G668,J668)</f>
        <v>1019.73</v>
      </c>
      <c r="P668" s="1">
        <f t="shared" si="672"/>
        <v>998.6</v>
      </c>
      <c r="Q668" s="1"/>
      <c r="R668" s="1"/>
    </row>
    <row r="669">
      <c r="A669" s="2">
        <v>45645.0</v>
      </c>
      <c r="B669" s="1" t="s">
        <v>67</v>
      </c>
      <c r="C669" s="1" t="s">
        <v>37</v>
      </c>
      <c r="D669" s="1">
        <v>683.1</v>
      </c>
      <c r="E669" s="1">
        <v>615.73</v>
      </c>
      <c r="F669" s="1" t="s">
        <v>33</v>
      </c>
      <c r="G669" s="1">
        <v>132.63</v>
      </c>
      <c r="H669" s="1">
        <v>123.45</v>
      </c>
      <c r="I669" s="1" t="s">
        <v>34</v>
      </c>
      <c r="J669" s="1">
        <v>286.67</v>
      </c>
      <c r="K669" s="1">
        <v>238.35</v>
      </c>
      <c r="L669" s="1">
        <v>2232.24</v>
      </c>
      <c r="M669" s="1">
        <v>1443.3</v>
      </c>
      <c r="N669" s="1">
        <v>2698.01</v>
      </c>
      <c r="O669" s="3">
        <f t="shared" ref="O669:P669" si="673">sum(D669,G669,J669)</f>
        <v>1102.4</v>
      </c>
      <c r="P669" s="1">
        <f t="shared" si="673"/>
        <v>977.53</v>
      </c>
      <c r="Q669" s="1"/>
      <c r="R669" s="1"/>
    </row>
    <row r="670">
      <c r="A670" s="2">
        <v>45645.0</v>
      </c>
      <c r="B670" s="1" t="s">
        <v>67</v>
      </c>
      <c r="C670" s="1" t="s">
        <v>45</v>
      </c>
      <c r="D670" s="1">
        <v>29.86</v>
      </c>
      <c r="E670" s="1">
        <v>30.4</v>
      </c>
      <c r="F670" s="1" t="s">
        <v>46</v>
      </c>
      <c r="G670" s="1">
        <v>59.93</v>
      </c>
      <c r="H670" s="1">
        <v>66.86</v>
      </c>
      <c r="I670" s="1" t="s">
        <v>31</v>
      </c>
      <c r="J670" s="1">
        <v>277.62</v>
      </c>
      <c r="K670" s="1">
        <v>323.41</v>
      </c>
      <c r="L670" s="1">
        <v>2622.98</v>
      </c>
      <c r="M670" s="1">
        <v>1158.89</v>
      </c>
      <c r="N670" s="1">
        <v>3361.2</v>
      </c>
      <c r="O670" s="3">
        <f t="shared" ref="O670:P670" si="674">sum(D670,G670,J670)</f>
        <v>367.41</v>
      </c>
      <c r="P670" s="1">
        <f t="shared" si="674"/>
        <v>420.67</v>
      </c>
      <c r="Q670" s="1"/>
      <c r="R670" s="1"/>
    </row>
    <row r="671">
      <c r="A671" s="2">
        <v>45646.0</v>
      </c>
      <c r="B671" s="1" t="s">
        <v>67</v>
      </c>
      <c r="C671" s="1" t="s">
        <v>44</v>
      </c>
      <c r="D671" s="1">
        <v>249.78</v>
      </c>
      <c r="E671" s="1">
        <v>275.41</v>
      </c>
      <c r="F671" s="1" t="s">
        <v>38</v>
      </c>
      <c r="G671" s="1">
        <v>38.58</v>
      </c>
      <c r="H671" s="1">
        <v>46.01</v>
      </c>
      <c r="I671" s="1" t="s">
        <v>19</v>
      </c>
      <c r="J671" s="1">
        <v>56.35</v>
      </c>
      <c r="K671" s="1">
        <v>46.6</v>
      </c>
      <c r="L671" s="1">
        <v>3778.55</v>
      </c>
      <c r="M671" s="1">
        <v>1781.44</v>
      </c>
      <c r="N671" s="1">
        <v>5191.97</v>
      </c>
      <c r="O671" s="3">
        <f t="shared" ref="O671:P671" si="675">sum(D671,G671,J671)</f>
        <v>344.71</v>
      </c>
      <c r="P671" s="1">
        <f t="shared" si="675"/>
        <v>368.02</v>
      </c>
      <c r="Q671" s="1"/>
      <c r="R671" s="1"/>
    </row>
    <row r="672">
      <c r="A672" s="2">
        <v>45646.0</v>
      </c>
      <c r="B672" s="1" t="s">
        <v>67</v>
      </c>
      <c r="C672" s="1" t="s">
        <v>41</v>
      </c>
      <c r="D672" s="1">
        <v>987.68</v>
      </c>
      <c r="E672" s="1">
        <v>1170.89</v>
      </c>
      <c r="F672" s="1" t="s">
        <v>46</v>
      </c>
      <c r="G672" s="1">
        <v>418.22</v>
      </c>
      <c r="H672" s="1">
        <v>482.47</v>
      </c>
      <c r="I672" s="1" t="s">
        <v>47</v>
      </c>
      <c r="J672" s="1">
        <v>352.93</v>
      </c>
      <c r="K672" s="1">
        <v>358.75</v>
      </c>
      <c r="L672" s="1">
        <v>4014.79</v>
      </c>
      <c r="M672" s="1">
        <v>695.82</v>
      </c>
      <c r="N672" s="1">
        <v>2698.5</v>
      </c>
      <c r="O672" s="3">
        <f t="shared" ref="O672:P672" si="676">sum(D672,G672,J672)</f>
        <v>1758.83</v>
      </c>
      <c r="P672" s="1">
        <f t="shared" si="676"/>
        <v>2012.11</v>
      </c>
      <c r="Q672" s="1"/>
      <c r="R672" s="1"/>
    </row>
    <row r="673">
      <c r="A673" s="2">
        <v>45647.0</v>
      </c>
      <c r="B673" s="1" t="s">
        <v>67</v>
      </c>
      <c r="C673" s="1" t="s">
        <v>37</v>
      </c>
      <c r="D673" s="1">
        <v>271.86</v>
      </c>
      <c r="E673" s="1">
        <v>311.13</v>
      </c>
      <c r="F673" s="1" t="s">
        <v>46</v>
      </c>
      <c r="G673" s="1">
        <v>81.37</v>
      </c>
      <c r="H673" s="1">
        <v>78.0</v>
      </c>
      <c r="I673" s="1" t="s">
        <v>47</v>
      </c>
      <c r="J673" s="1">
        <v>272.67</v>
      </c>
      <c r="K673" s="1">
        <v>311.24</v>
      </c>
      <c r="L673" s="1">
        <v>3598.97</v>
      </c>
      <c r="M673" s="1">
        <v>1280.76</v>
      </c>
      <c r="N673" s="1">
        <v>4179.36</v>
      </c>
      <c r="O673" s="3">
        <f t="shared" ref="O673:P673" si="677">sum(D673,G673,J673)</f>
        <v>625.9</v>
      </c>
      <c r="P673" s="1">
        <f t="shared" si="677"/>
        <v>700.37</v>
      </c>
      <c r="Q673" s="1"/>
      <c r="R673" s="1"/>
    </row>
    <row r="674">
      <c r="A674" s="2">
        <v>45648.0</v>
      </c>
      <c r="B674" s="1" t="s">
        <v>67</v>
      </c>
      <c r="C674" s="1" t="s">
        <v>41</v>
      </c>
      <c r="D674" s="1">
        <v>511.79</v>
      </c>
      <c r="E674" s="1">
        <v>537.19</v>
      </c>
      <c r="F674" s="1" t="s">
        <v>18</v>
      </c>
      <c r="G674" s="1">
        <v>323.31</v>
      </c>
      <c r="H674" s="1">
        <v>382.44</v>
      </c>
      <c r="I674" s="1" t="s">
        <v>31</v>
      </c>
      <c r="J674" s="1">
        <v>296.24</v>
      </c>
      <c r="K674" s="1">
        <v>252.63</v>
      </c>
      <c r="L674" s="1">
        <v>4469.71</v>
      </c>
      <c r="M674" s="1">
        <v>364.57</v>
      </c>
      <c r="N674" s="1">
        <v>3662.02</v>
      </c>
      <c r="O674" s="3">
        <f t="shared" ref="O674:P674" si="678">sum(D674,G674,J674)</f>
        <v>1131.34</v>
      </c>
      <c r="P674" s="1">
        <f t="shared" si="678"/>
        <v>1172.26</v>
      </c>
      <c r="Q674" s="1"/>
      <c r="R674" s="1"/>
    </row>
    <row r="675">
      <c r="A675" s="2">
        <v>45648.0</v>
      </c>
      <c r="B675" s="1" t="s">
        <v>67</v>
      </c>
      <c r="C675" s="1" t="s">
        <v>26</v>
      </c>
      <c r="D675" s="1">
        <v>578.09</v>
      </c>
      <c r="E675" s="1">
        <v>681.51</v>
      </c>
      <c r="F675" s="1" t="s">
        <v>33</v>
      </c>
      <c r="G675" s="1">
        <v>5.27</v>
      </c>
      <c r="H675" s="1">
        <v>6.0</v>
      </c>
      <c r="I675" s="1" t="s">
        <v>25</v>
      </c>
      <c r="J675" s="1">
        <v>103.25</v>
      </c>
      <c r="K675" s="1">
        <v>117.83</v>
      </c>
      <c r="L675" s="1">
        <v>2495.65</v>
      </c>
      <c r="M675" s="1">
        <v>1628.82</v>
      </c>
      <c r="N675" s="1">
        <v>3319.13</v>
      </c>
      <c r="O675" s="3">
        <f t="shared" ref="O675:P675" si="679">sum(D675,G675,J675)</f>
        <v>686.61</v>
      </c>
      <c r="P675" s="1">
        <f t="shared" si="679"/>
        <v>805.34</v>
      </c>
      <c r="Q675" s="1"/>
      <c r="R675" s="1"/>
    </row>
    <row r="676">
      <c r="A676" s="2">
        <v>45648.0</v>
      </c>
      <c r="B676" s="1" t="s">
        <v>67</v>
      </c>
      <c r="C676" s="1" t="s">
        <v>29</v>
      </c>
      <c r="D676" s="1">
        <v>317.79</v>
      </c>
      <c r="E676" s="1">
        <v>358.23</v>
      </c>
      <c r="F676" s="1" t="s">
        <v>38</v>
      </c>
      <c r="G676" s="1">
        <v>239.86</v>
      </c>
      <c r="H676" s="1">
        <v>285.86</v>
      </c>
      <c r="I676" s="1" t="s">
        <v>19</v>
      </c>
      <c r="J676" s="1">
        <v>479.91</v>
      </c>
      <c r="K676" s="1">
        <v>484.05</v>
      </c>
      <c r="L676" s="1">
        <v>4152.72</v>
      </c>
      <c r="M676" s="1">
        <v>408.94</v>
      </c>
      <c r="N676" s="1">
        <v>3433.52</v>
      </c>
      <c r="O676" s="3">
        <f t="shared" ref="O676:P676" si="680">sum(D676,G676,J676)</f>
        <v>1037.56</v>
      </c>
      <c r="P676" s="1">
        <f t="shared" si="680"/>
        <v>1128.14</v>
      </c>
      <c r="Q676" s="1"/>
      <c r="R676" s="1"/>
    </row>
    <row r="677">
      <c r="A677" s="2">
        <v>45649.0</v>
      </c>
      <c r="B677" s="1" t="s">
        <v>67</v>
      </c>
      <c r="C677" s="1" t="s">
        <v>37</v>
      </c>
      <c r="D677" s="1">
        <v>972.95</v>
      </c>
      <c r="E677" s="1">
        <v>810.81</v>
      </c>
      <c r="F677" s="1" t="s">
        <v>24</v>
      </c>
      <c r="G677" s="1">
        <v>352.96</v>
      </c>
      <c r="H677" s="1">
        <v>374.67</v>
      </c>
      <c r="I677" s="1" t="s">
        <v>19</v>
      </c>
      <c r="J677" s="1">
        <v>156.36</v>
      </c>
      <c r="K677" s="1">
        <v>177.6</v>
      </c>
      <c r="L677" s="1">
        <v>3967.85</v>
      </c>
      <c r="M677" s="1">
        <v>1214.12</v>
      </c>
      <c r="N677" s="1">
        <v>3818.89</v>
      </c>
      <c r="O677" s="3">
        <f t="shared" ref="O677:P677" si="681">sum(D677,G677,J677)</f>
        <v>1482.27</v>
      </c>
      <c r="P677" s="1">
        <f t="shared" si="681"/>
        <v>1363.08</v>
      </c>
      <c r="Q677" s="1"/>
      <c r="R677" s="1"/>
    </row>
    <row r="678">
      <c r="A678" s="2">
        <v>45649.0</v>
      </c>
      <c r="B678" s="1" t="s">
        <v>67</v>
      </c>
      <c r="C678" s="1" t="s">
        <v>39</v>
      </c>
      <c r="D678" s="1">
        <v>526.86</v>
      </c>
      <c r="E678" s="1">
        <v>583.19</v>
      </c>
      <c r="F678" s="1" t="s">
        <v>33</v>
      </c>
      <c r="G678" s="1">
        <v>495.93</v>
      </c>
      <c r="H678" s="1">
        <v>519.32</v>
      </c>
      <c r="I678" s="1" t="s">
        <v>25</v>
      </c>
      <c r="J678" s="1">
        <v>162.07</v>
      </c>
      <c r="K678" s="1">
        <v>178.35</v>
      </c>
      <c r="L678" s="1">
        <v>4295.27</v>
      </c>
      <c r="M678" s="1">
        <v>1096.12</v>
      </c>
      <c r="N678" s="1">
        <v>4110.53</v>
      </c>
      <c r="O678" s="3">
        <f t="shared" ref="O678:P678" si="682">sum(D678,G678,J678)</f>
        <v>1184.86</v>
      </c>
      <c r="P678" s="1">
        <f t="shared" si="682"/>
        <v>1280.86</v>
      </c>
      <c r="Q678" s="1"/>
      <c r="R678" s="1"/>
    </row>
    <row r="679">
      <c r="A679" s="2">
        <v>45649.0</v>
      </c>
      <c r="B679" s="1" t="s">
        <v>67</v>
      </c>
      <c r="C679" s="1" t="s">
        <v>44</v>
      </c>
      <c r="D679" s="1">
        <v>952.69</v>
      </c>
      <c r="E679" s="1">
        <v>805.54</v>
      </c>
      <c r="F679" s="1" t="s">
        <v>46</v>
      </c>
      <c r="G679" s="1">
        <v>176.85</v>
      </c>
      <c r="H679" s="1">
        <v>186.02</v>
      </c>
      <c r="I679" s="1" t="s">
        <v>36</v>
      </c>
      <c r="J679" s="1">
        <v>203.54</v>
      </c>
      <c r="K679" s="1">
        <v>205.48</v>
      </c>
      <c r="L679" s="1">
        <v>3932.26</v>
      </c>
      <c r="M679" s="1">
        <v>963.61</v>
      </c>
      <c r="N679" s="1">
        <v>3698.83</v>
      </c>
      <c r="O679" s="3">
        <f t="shared" ref="O679:P679" si="683">sum(D679,G679,J679)</f>
        <v>1333.08</v>
      </c>
      <c r="P679" s="1">
        <f t="shared" si="683"/>
        <v>1197.04</v>
      </c>
      <c r="Q679" s="1"/>
      <c r="R679" s="1"/>
    </row>
    <row r="680">
      <c r="A680" s="2">
        <v>45649.0</v>
      </c>
      <c r="B680" s="1" t="s">
        <v>67</v>
      </c>
      <c r="C680" s="1" t="s">
        <v>43</v>
      </c>
      <c r="D680" s="1">
        <v>418.22</v>
      </c>
      <c r="E680" s="1">
        <v>446.26</v>
      </c>
      <c r="F680" s="1" t="s">
        <v>40</v>
      </c>
      <c r="G680" s="1">
        <v>69.34</v>
      </c>
      <c r="H680" s="1">
        <v>81.75</v>
      </c>
      <c r="I680" s="1" t="s">
        <v>36</v>
      </c>
      <c r="J680" s="1">
        <v>472.75</v>
      </c>
      <c r="K680" s="1">
        <v>456.07</v>
      </c>
      <c r="L680" s="1">
        <v>4144.65</v>
      </c>
      <c r="M680" s="1">
        <v>827.51</v>
      </c>
      <c r="N680" s="1">
        <v>3988.08</v>
      </c>
      <c r="O680" s="3">
        <f t="shared" ref="O680:P680" si="684">sum(D680,G680,J680)</f>
        <v>960.31</v>
      </c>
      <c r="P680" s="1">
        <f t="shared" si="684"/>
        <v>984.08</v>
      </c>
      <c r="Q680" s="1"/>
      <c r="R680" s="1"/>
    </row>
    <row r="681">
      <c r="A681" s="2">
        <v>45649.0</v>
      </c>
      <c r="B681" s="1" t="s">
        <v>67</v>
      </c>
      <c r="C681" s="1" t="s">
        <v>43</v>
      </c>
      <c r="D681" s="1">
        <v>238.48</v>
      </c>
      <c r="E681" s="1">
        <v>236.87</v>
      </c>
      <c r="F681" s="1" t="s">
        <v>30</v>
      </c>
      <c r="G681" s="1">
        <v>444.63</v>
      </c>
      <c r="H681" s="1">
        <v>357.89</v>
      </c>
      <c r="I681" s="1" t="s">
        <v>36</v>
      </c>
      <c r="J681" s="1">
        <v>432.31</v>
      </c>
      <c r="K681" s="1">
        <v>400.0</v>
      </c>
      <c r="L681" s="1">
        <v>3778.28</v>
      </c>
      <c r="M681" s="1">
        <v>411.46</v>
      </c>
      <c r="N681" s="1">
        <v>3194.98</v>
      </c>
      <c r="O681" s="3">
        <f t="shared" ref="O681:P681" si="685">sum(D681,G681,J681)</f>
        <v>1115.42</v>
      </c>
      <c r="P681" s="1">
        <f t="shared" si="685"/>
        <v>994.76</v>
      </c>
      <c r="Q681" s="1"/>
      <c r="R681" s="1"/>
    </row>
    <row r="682">
      <c r="A682" s="2">
        <v>45649.0</v>
      </c>
      <c r="B682" s="1" t="s">
        <v>67</v>
      </c>
      <c r="C682" s="1" t="s">
        <v>20</v>
      </c>
      <c r="D682" s="1">
        <v>500.11</v>
      </c>
      <c r="E682" s="1">
        <v>589.01</v>
      </c>
      <c r="F682" s="1" t="s">
        <v>38</v>
      </c>
      <c r="G682" s="1">
        <v>464.32</v>
      </c>
      <c r="H682" s="1">
        <v>394.76</v>
      </c>
      <c r="I682" s="1" t="s">
        <v>36</v>
      </c>
      <c r="J682" s="1">
        <v>379.64</v>
      </c>
      <c r="K682" s="1">
        <v>310.18</v>
      </c>
      <c r="L682" s="1">
        <v>2947.89</v>
      </c>
      <c r="M682" s="1">
        <v>1270.03</v>
      </c>
      <c r="N682" s="1">
        <v>2923.97</v>
      </c>
      <c r="O682" s="3">
        <f t="shared" ref="O682:P682" si="686">sum(D682,G682,J682)</f>
        <v>1344.07</v>
      </c>
      <c r="P682" s="1">
        <f t="shared" si="686"/>
        <v>1293.95</v>
      </c>
      <c r="Q682" s="1"/>
      <c r="R682" s="1"/>
    </row>
    <row r="683">
      <c r="A683" s="2">
        <v>45650.0</v>
      </c>
      <c r="B683" s="1" t="s">
        <v>67</v>
      </c>
      <c r="C683" s="1" t="s">
        <v>26</v>
      </c>
      <c r="D683" s="1">
        <v>380.21</v>
      </c>
      <c r="E683" s="1">
        <v>354.36</v>
      </c>
      <c r="F683" s="1" t="s">
        <v>30</v>
      </c>
      <c r="G683" s="1">
        <v>112.19</v>
      </c>
      <c r="H683" s="1">
        <v>124.99</v>
      </c>
      <c r="I683" s="1" t="s">
        <v>36</v>
      </c>
      <c r="J683" s="1">
        <v>341.3</v>
      </c>
      <c r="K683" s="1">
        <v>396.53</v>
      </c>
      <c r="L683" s="1">
        <v>2340.66</v>
      </c>
      <c r="M683" s="1">
        <v>188.33</v>
      </c>
      <c r="N683" s="1">
        <v>1653.11</v>
      </c>
      <c r="O683" s="3">
        <f t="shared" ref="O683:P683" si="687">sum(D683,G683,J683)</f>
        <v>833.7</v>
      </c>
      <c r="P683" s="1">
        <f t="shared" si="687"/>
        <v>875.88</v>
      </c>
      <c r="Q683" s="1"/>
      <c r="R683" s="1"/>
    </row>
    <row r="684">
      <c r="A684" s="2">
        <v>45650.0</v>
      </c>
      <c r="B684" s="1" t="s">
        <v>67</v>
      </c>
      <c r="C684" s="1" t="s">
        <v>43</v>
      </c>
      <c r="D684" s="1">
        <v>603.34</v>
      </c>
      <c r="E684" s="1">
        <v>582.53</v>
      </c>
      <c r="F684" s="1" t="s">
        <v>24</v>
      </c>
      <c r="G684" s="1">
        <v>50.23</v>
      </c>
      <c r="H684" s="1">
        <v>54.43</v>
      </c>
      <c r="I684" s="1" t="s">
        <v>36</v>
      </c>
      <c r="J684" s="1">
        <v>43.81</v>
      </c>
      <c r="K684" s="1">
        <v>43.2</v>
      </c>
      <c r="L684" s="1">
        <v>4180.2</v>
      </c>
      <c r="M684" s="1">
        <v>1111.83</v>
      </c>
      <c r="N684" s="1">
        <v>4611.87</v>
      </c>
      <c r="O684" s="3">
        <f t="shared" ref="O684:P684" si="688">sum(D684,G684,J684)</f>
        <v>697.38</v>
      </c>
      <c r="P684" s="1">
        <f t="shared" si="688"/>
        <v>680.16</v>
      </c>
      <c r="Q684" s="1"/>
      <c r="R684" s="1"/>
    </row>
    <row r="685">
      <c r="A685" s="2">
        <v>45651.0</v>
      </c>
      <c r="B685" s="1" t="s">
        <v>67</v>
      </c>
      <c r="C685" s="1" t="s">
        <v>26</v>
      </c>
      <c r="D685" s="1">
        <v>566.99</v>
      </c>
      <c r="E685" s="1">
        <v>597.43</v>
      </c>
      <c r="F685" s="1" t="s">
        <v>18</v>
      </c>
      <c r="G685" s="1">
        <v>442.2</v>
      </c>
      <c r="H685" s="1">
        <v>402.1</v>
      </c>
      <c r="I685" s="1" t="s">
        <v>28</v>
      </c>
      <c r="J685" s="1">
        <v>489.62</v>
      </c>
      <c r="K685" s="1">
        <v>544.38</v>
      </c>
      <c r="L685" s="1">
        <v>2560.96</v>
      </c>
      <c r="M685" s="1">
        <v>1850.91</v>
      </c>
      <c r="N685" s="1">
        <v>2867.96</v>
      </c>
      <c r="O685" s="3">
        <f t="shared" ref="O685:P685" si="689">sum(D685,G685,J685)</f>
        <v>1498.81</v>
      </c>
      <c r="P685" s="1">
        <f t="shared" si="689"/>
        <v>1543.91</v>
      </c>
      <c r="Q685" s="1"/>
      <c r="R685" s="1"/>
    </row>
    <row r="686">
      <c r="A686" s="2">
        <v>45652.0</v>
      </c>
      <c r="B686" s="1" t="s">
        <v>67</v>
      </c>
      <c r="C686" s="1" t="s">
        <v>23</v>
      </c>
      <c r="D686" s="1">
        <v>767.74</v>
      </c>
      <c r="E686" s="1">
        <v>625.75</v>
      </c>
      <c r="F686" s="1" t="s">
        <v>24</v>
      </c>
      <c r="G686" s="1">
        <v>441.71</v>
      </c>
      <c r="H686" s="1">
        <v>405.39</v>
      </c>
      <c r="I686" s="1" t="s">
        <v>25</v>
      </c>
      <c r="J686" s="1">
        <v>284.75</v>
      </c>
      <c r="K686" s="1">
        <v>298.39</v>
      </c>
      <c r="L686" s="1">
        <v>4386.12</v>
      </c>
      <c r="M686" s="1">
        <v>1617.65</v>
      </c>
      <c r="N686" s="1">
        <v>4674.24</v>
      </c>
      <c r="O686" s="3">
        <f t="shared" ref="O686:P686" si="690">sum(D686,G686,J686)</f>
        <v>1494.2</v>
      </c>
      <c r="P686" s="1">
        <f t="shared" si="690"/>
        <v>1329.53</v>
      </c>
      <c r="Q686" s="1"/>
      <c r="R686" s="1"/>
    </row>
    <row r="687">
      <c r="A687" s="2">
        <v>45652.0</v>
      </c>
      <c r="B687" s="1" t="s">
        <v>67</v>
      </c>
      <c r="C687" s="1" t="s">
        <v>43</v>
      </c>
      <c r="D687" s="1">
        <v>684.96</v>
      </c>
      <c r="E687" s="1">
        <v>597.69</v>
      </c>
      <c r="F687" s="1" t="s">
        <v>38</v>
      </c>
      <c r="G687" s="1">
        <v>362.95</v>
      </c>
      <c r="H687" s="1">
        <v>392.2</v>
      </c>
      <c r="I687" s="1" t="s">
        <v>28</v>
      </c>
      <c r="J687" s="1">
        <v>263.22</v>
      </c>
      <c r="K687" s="1">
        <v>277.66</v>
      </c>
      <c r="L687" s="1">
        <v>3152.93</v>
      </c>
      <c r="M687" s="1">
        <v>1025.25</v>
      </c>
      <c r="N687" s="1">
        <v>2910.63</v>
      </c>
      <c r="O687" s="3">
        <f t="shared" ref="O687:P687" si="691">sum(D687,G687,J687)</f>
        <v>1311.13</v>
      </c>
      <c r="P687" s="1">
        <f t="shared" si="691"/>
        <v>1267.55</v>
      </c>
      <c r="Q687" s="1"/>
      <c r="R687" s="1"/>
    </row>
    <row r="688">
      <c r="A688" s="2">
        <v>45652.0</v>
      </c>
      <c r="B688" s="1" t="s">
        <v>67</v>
      </c>
      <c r="C688" s="1" t="s">
        <v>44</v>
      </c>
      <c r="D688" s="1">
        <v>895.08</v>
      </c>
      <c r="E688" s="1">
        <v>879.74</v>
      </c>
      <c r="F688" s="1" t="s">
        <v>42</v>
      </c>
      <c r="G688" s="1">
        <v>493.84</v>
      </c>
      <c r="H688" s="1">
        <v>586.42</v>
      </c>
      <c r="I688" s="1" t="s">
        <v>19</v>
      </c>
      <c r="J688" s="1">
        <v>377.15</v>
      </c>
      <c r="K688" s="1">
        <v>336.01</v>
      </c>
      <c r="L688" s="1">
        <v>2048.7</v>
      </c>
      <c r="M688" s="1">
        <v>391.43</v>
      </c>
      <c r="N688" s="1">
        <v>637.96</v>
      </c>
      <c r="O688" s="3">
        <f t="shared" ref="O688:P688" si="692">sum(D688,G688,J688)</f>
        <v>1766.07</v>
      </c>
      <c r="P688" s="1">
        <f t="shared" si="692"/>
        <v>1802.17</v>
      </c>
      <c r="Q688" s="1"/>
      <c r="R688" s="1"/>
    </row>
    <row r="689">
      <c r="A689" s="2">
        <v>45652.0</v>
      </c>
      <c r="B689" s="1" t="s">
        <v>67</v>
      </c>
      <c r="C689" s="1" t="s">
        <v>43</v>
      </c>
      <c r="D689" s="1">
        <v>392.34</v>
      </c>
      <c r="E689" s="1">
        <v>364.16</v>
      </c>
      <c r="F689" s="1" t="s">
        <v>30</v>
      </c>
      <c r="G689" s="1">
        <v>113.88</v>
      </c>
      <c r="H689" s="1">
        <v>132.92</v>
      </c>
      <c r="I689" s="1" t="s">
        <v>22</v>
      </c>
      <c r="J689" s="1">
        <v>417.58</v>
      </c>
      <c r="K689" s="1">
        <v>478.71</v>
      </c>
      <c r="L689" s="1">
        <v>3511.59</v>
      </c>
      <c r="M689" s="1">
        <v>1689.29</v>
      </c>
      <c r="N689" s="1">
        <v>4225.09</v>
      </c>
      <c r="O689" s="3">
        <f t="shared" ref="O689:P689" si="693">sum(D689,G689,J689)</f>
        <v>923.8</v>
      </c>
      <c r="P689" s="1">
        <f t="shared" si="693"/>
        <v>975.79</v>
      </c>
      <c r="Q689" s="1"/>
      <c r="R689" s="1"/>
    </row>
    <row r="690">
      <c r="A690" s="2">
        <v>45652.0</v>
      </c>
      <c r="B690" s="1" t="s">
        <v>67</v>
      </c>
      <c r="C690" s="1" t="s">
        <v>43</v>
      </c>
      <c r="D690" s="1">
        <v>652.67</v>
      </c>
      <c r="E690" s="1">
        <v>677.0</v>
      </c>
      <c r="F690" s="1" t="s">
        <v>40</v>
      </c>
      <c r="G690" s="1">
        <v>150.56</v>
      </c>
      <c r="H690" s="1">
        <v>167.83</v>
      </c>
      <c r="I690" s="1" t="s">
        <v>19</v>
      </c>
      <c r="J690" s="1">
        <v>53.81</v>
      </c>
      <c r="K690" s="1">
        <v>48.1</v>
      </c>
      <c r="L690" s="1">
        <v>2091.55</v>
      </c>
      <c r="M690" s="1">
        <v>1402.7</v>
      </c>
      <c r="N690" s="1">
        <v>2601.32</v>
      </c>
      <c r="O690" s="3">
        <f t="shared" ref="O690:P690" si="694">sum(D690,G690,J690)</f>
        <v>857.04</v>
      </c>
      <c r="P690" s="1">
        <f t="shared" si="694"/>
        <v>892.93</v>
      </c>
      <c r="Q690" s="1"/>
      <c r="R690" s="1"/>
    </row>
    <row r="691">
      <c r="A691" s="2">
        <v>45653.0</v>
      </c>
      <c r="B691" s="1" t="s">
        <v>67</v>
      </c>
      <c r="C691" s="1" t="s">
        <v>43</v>
      </c>
      <c r="D691" s="1">
        <v>293.12</v>
      </c>
      <c r="E691" s="1">
        <v>323.32</v>
      </c>
      <c r="F691" s="1" t="s">
        <v>27</v>
      </c>
      <c r="G691" s="1">
        <v>293.59</v>
      </c>
      <c r="H691" s="1">
        <v>247.3</v>
      </c>
      <c r="I691" s="1" t="s">
        <v>25</v>
      </c>
      <c r="J691" s="1">
        <v>201.45</v>
      </c>
      <c r="K691" s="1">
        <v>213.63</v>
      </c>
      <c r="L691" s="1">
        <v>3674.72</v>
      </c>
      <c r="M691" s="1">
        <v>560.47</v>
      </c>
      <c r="N691" s="1">
        <v>3450.94</v>
      </c>
      <c r="O691" s="3">
        <f t="shared" ref="O691:P691" si="695">sum(D691,G691,J691)</f>
        <v>788.16</v>
      </c>
      <c r="P691" s="1">
        <f t="shared" si="695"/>
        <v>784.25</v>
      </c>
      <c r="Q691" s="1"/>
      <c r="R691" s="1"/>
    </row>
    <row r="692">
      <c r="A692" s="2">
        <v>45653.0</v>
      </c>
      <c r="B692" s="1" t="s">
        <v>67</v>
      </c>
      <c r="C692" s="1" t="s">
        <v>17</v>
      </c>
      <c r="D692" s="1">
        <v>417.92</v>
      </c>
      <c r="E692" s="1">
        <v>451.3</v>
      </c>
      <c r="F692" s="1" t="s">
        <v>21</v>
      </c>
      <c r="G692" s="1">
        <v>74.97</v>
      </c>
      <c r="H692" s="1">
        <v>73.42</v>
      </c>
      <c r="I692" s="1" t="s">
        <v>34</v>
      </c>
      <c r="J692" s="1">
        <v>27.61</v>
      </c>
      <c r="K692" s="1">
        <v>23.33</v>
      </c>
      <c r="L692" s="1">
        <v>4689.88</v>
      </c>
      <c r="M692" s="1">
        <v>1757.63</v>
      </c>
      <c r="N692" s="1">
        <v>5899.46</v>
      </c>
      <c r="O692" s="3">
        <f t="shared" ref="O692:P692" si="696">sum(D692,G692,J692)</f>
        <v>520.5</v>
      </c>
      <c r="P692" s="1">
        <f t="shared" si="696"/>
        <v>548.05</v>
      </c>
      <c r="Q692" s="1"/>
      <c r="R692" s="1"/>
    </row>
    <row r="693">
      <c r="A693" s="2">
        <v>45653.0</v>
      </c>
      <c r="B693" s="1" t="s">
        <v>67</v>
      </c>
      <c r="C693" s="1" t="s">
        <v>41</v>
      </c>
      <c r="D693" s="1">
        <v>230.26</v>
      </c>
      <c r="E693" s="1">
        <v>221.97</v>
      </c>
      <c r="F693" s="1" t="s">
        <v>33</v>
      </c>
      <c r="G693" s="1">
        <v>300.83</v>
      </c>
      <c r="H693" s="1">
        <v>304.36</v>
      </c>
      <c r="I693" s="1" t="s">
        <v>36</v>
      </c>
      <c r="J693" s="1">
        <v>399.59</v>
      </c>
      <c r="K693" s="1">
        <v>341.59</v>
      </c>
      <c r="L693" s="1">
        <v>2249.56</v>
      </c>
      <c r="M693" s="1">
        <v>1247.87</v>
      </c>
      <c r="N693" s="1">
        <v>2629.51</v>
      </c>
      <c r="O693" s="3">
        <f t="shared" ref="O693:P693" si="697">sum(D693,G693,J693)</f>
        <v>930.68</v>
      </c>
      <c r="P693" s="1">
        <f t="shared" si="697"/>
        <v>867.92</v>
      </c>
      <c r="Q693" s="1"/>
      <c r="R693" s="1"/>
    </row>
    <row r="694">
      <c r="A694" s="2">
        <v>45654.0</v>
      </c>
      <c r="B694" s="1" t="s">
        <v>67</v>
      </c>
      <c r="C694" s="1" t="s">
        <v>44</v>
      </c>
      <c r="D694" s="1">
        <v>32.15</v>
      </c>
      <c r="E694" s="1">
        <v>27.1</v>
      </c>
      <c r="F694" s="1" t="s">
        <v>46</v>
      </c>
      <c r="G694" s="1">
        <v>443.32</v>
      </c>
      <c r="H694" s="1">
        <v>407.0</v>
      </c>
      <c r="I694" s="1" t="s">
        <v>28</v>
      </c>
      <c r="J694" s="1">
        <v>499.34</v>
      </c>
      <c r="K694" s="1">
        <v>550.4</v>
      </c>
      <c r="L694" s="1">
        <v>2316.73</v>
      </c>
      <c r="M694" s="1">
        <v>1732.82</v>
      </c>
      <c r="N694" s="1">
        <v>3065.05</v>
      </c>
      <c r="O694" s="3">
        <f t="shared" ref="O694:P694" si="698">sum(D694,G694,J694)</f>
        <v>974.81</v>
      </c>
      <c r="P694" s="1">
        <f t="shared" si="698"/>
        <v>984.5</v>
      </c>
      <c r="Q694" s="1"/>
      <c r="R694" s="1"/>
    </row>
    <row r="695">
      <c r="A695" s="2">
        <v>45654.0</v>
      </c>
      <c r="B695" s="1" t="s">
        <v>67</v>
      </c>
      <c r="C695" s="1" t="s">
        <v>44</v>
      </c>
      <c r="D695" s="1">
        <v>342.15</v>
      </c>
      <c r="E695" s="1">
        <v>287.97</v>
      </c>
      <c r="F695" s="1" t="s">
        <v>21</v>
      </c>
      <c r="G695" s="1">
        <v>349.65</v>
      </c>
      <c r="H695" s="1">
        <v>382.89</v>
      </c>
      <c r="I695" s="1" t="s">
        <v>28</v>
      </c>
      <c r="J695" s="1">
        <v>484.4</v>
      </c>
      <c r="K695" s="1">
        <v>485.64</v>
      </c>
      <c r="L695" s="1">
        <v>4407.06</v>
      </c>
      <c r="M695" s="1">
        <v>1427.58</v>
      </c>
      <c r="N695" s="1">
        <v>4678.14</v>
      </c>
      <c r="O695" s="3">
        <f t="shared" ref="O695:P695" si="699">sum(D695,G695,J695)</f>
        <v>1176.2</v>
      </c>
      <c r="P695" s="1">
        <f t="shared" si="699"/>
        <v>1156.5</v>
      </c>
      <c r="Q695" s="1"/>
      <c r="R695" s="1"/>
    </row>
    <row r="696">
      <c r="A696" s="2">
        <v>45655.0</v>
      </c>
      <c r="B696" s="1" t="s">
        <v>67</v>
      </c>
      <c r="C696" s="1" t="s">
        <v>41</v>
      </c>
      <c r="D696" s="1">
        <v>668.12</v>
      </c>
      <c r="E696" s="1">
        <v>689.93</v>
      </c>
      <c r="F696" s="1" t="s">
        <v>38</v>
      </c>
      <c r="G696" s="1">
        <v>50.8</v>
      </c>
      <c r="H696" s="1">
        <v>45.35</v>
      </c>
      <c r="I696" s="1" t="s">
        <v>47</v>
      </c>
      <c r="J696" s="1">
        <v>124.84</v>
      </c>
      <c r="K696" s="1">
        <v>132.71</v>
      </c>
      <c r="L696" s="1">
        <v>4650.18</v>
      </c>
      <c r="M696" s="1">
        <v>1163.48</v>
      </c>
      <c r="N696" s="1">
        <v>4945.67</v>
      </c>
      <c r="O696" s="3">
        <f t="shared" ref="O696:P696" si="700">sum(D696,G696,J696)</f>
        <v>843.76</v>
      </c>
      <c r="P696" s="1">
        <f t="shared" si="700"/>
        <v>867.99</v>
      </c>
      <c r="Q696" s="1"/>
      <c r="R696" s="1"/>
      <c r="S696" s="1" t="s">
        <v>68</v>
      </c>
      <c r="T696" s="3">
        <f>sum(L:L)</f>
        <v>3501838.15</v>
      </c>
      <c r="U696" s="3">
        <f>sum(L:L)</f>
        <v>3501838.15</v>
      </c>
    </row>
    <row r="697">
      <c r="A697" s="2">
        <v>45655.0</v>
      </c>
      <c r="B697" s="1" t="s">
        <v>67</v>
      </c>
      <c r="C697" s="1" t="s">
        <v>17</v>
      </c>
      <c r="D697" s="1">
        <v>613.76</v>
      </c>
      <c r="E697" s="1">
        <v>712.92</v>
      </c>
      <c r="F697" s="1" t="s">
        <v>33</v>
      </c>
      <c r="G697" s="1">
        <v>149.52</v>
      </c>
      <c r="H697" s="1">
        <v>129.56</v>
      </c>
      <c r="I697" s="1" t="s">
        <v>25</v>
      </c>
      <c r="J697" s="1">
        <v>167.69</v>
      </c>
      <c r="K697" s="1">
        <v>142.92</v>
      </c>
      <c r="L697" s="1">
        <v>4794.99</v>
      </c>
      <c r="M697" s="1">
        <v>1097.53</v>
      </c>
      <c r="N697" s="1">
        <v>4907.12</v>
      </c>
      <c r="O697" s="3">
        <f t="shared" ref="O697:P697" si="701">sum(D697,G697,J697)</f>
        <v>930.97</v>
      </c>
      <c r="P697" s="1">
        <f t="shared" si="701"/>
        <v>985.4</v>
      </c>
      <c r="Q697" s="1"/>
      <c r="R697" s="1"/>
    </row>
    <row r="698">
      <c r="A698" s="2">
        <v>45656.0</v>
      </c>
      <c r="B698" s="1" t="s">
        <v>67</v>
      </c>
      <c r="C698" s="1" t="s">
        <v>17</v>
      </c>
      <c r="D698" s="1">
        <v>816.36</v>
      </c>
      <c r="E698" s="1">
        <v>891.79</v>
      </c>
      <c r="F698" s="1" t="s">
        <v>42</v>
      </c>
      <c r="G698" s="1">
        <v>28.1</v>
      </c>
      <c r="H698" s="1">
        <v>32.46</v>
      </c>
      <c r="I698" s="1" t="s">
        <v>25</v>
      </c>
      <c r="J698" s="1">
        <v>278.77</v>
      </c>
      <c r="K698" s="1">
        <v>258.62</v>
      </c>
      <c r="L698" s="1">
        <v>2539.89</v>
      </c>
      <c r="M698" s="1">
        <v>1230.01</v>
      </c>
      <c r="N698" s="1">
        <v>2587.03</v>
      </c>
      <c r="O698" s="3">
        <f t="shared" ref="O698:P698" si="702">sum(D698,G698,J698)</f>
        <v>1123.23</v>
      </c>
      <c r="P698" s="1">
        <f t="shared" si="702"/>
        <v>1182.87</v>
      </c>
      <c r="Q698" s="1"/>
      <c r="R698" s="1"/>
    </row>
    <row r="699">
      <c r="A699" s="2">
        <v>45656.0</v>
      </c>
      <c r="B699" s="1" t="s">
        <v>67</v>
      </c>
      <c r="C699" s="1" t="s">
        <v>20</v>
      </c>
      <c r="D699" s="1">
        <v>516.82</v>
      </c>
      <c r="E699" s="1">
        <v>594.69</v>
      </c>
      <c r="F699" s="1" t="s">
        <v>42</v>
      </c>
      <c r="G699" s="1">
        <v>179.16</v>
      </c>
      <c r="H699" s="1">
        <v>149.69</v>
      </c>
      <c r="I699" s="1" t="s">
        <v>31</v>
      </c>
      <c r="J699" s="1">
        <v>151.82</v>
      </c>
      <c r="K699" s="1">
        <v>135.12</v>
      </c>
      <c r="L699" s="1">
        <v>4298.13</v>
      </c>
      <c r="M699" s="1">
        <v>1151.49</v>
      </c>
      <c r="N699" s="1">
        <v>4570.12</v>
      </c>
      <c r="O699" s="3">
        <f t="shared" ref="O699:P699" si="703">sum(D699,G699,J699)</f>
        <v>847.8</v>
      </c>
      <c r="P699" s="1">
        <f t="shared" si="703"/>
        <v>879.5</v>
      </c>
      <c r="Q699" s="1"/>
      <c r="R699" s="1"/>
    </row>
    <row r="700">
      <c r="A700" s="2">
        <v>45656.0</v>
      </c>
      <c r="B700" s="1" t="s">
        <v>67</v>
      </c>
      <c r="C700" s="1" t="s">
        <v>17</v>
      </c>
      <c r="D700" s="1">
        <v>818.66</v>
      </c>
      <c r="E700" s="1">
        <v>745.01</v>
      </c>
      <c r="F700" s="1" t="s">
        <v>24</v>
      </c>
      <c r="G700" s="1">
        <v>203.88</v>
      </c>
      <c r="H700" s="1">
        <v>229.11</v>
      </c>
      <c r="I700" s="1" t="s">
        <v>22</v>
      </c>
      <c r="J700" s="1">
        <v>262.41</v>
      </c>
      <c r="K700" s="1">
        <v>286.65</v>
      </c>
      <c r="L700" s="1">
        <v>2385.08</v>
      </c>
      <c r="M700" s="1">
        <v>1630.82</v>
      </c>
      <c r="N700" s="1">
        <v>2755.13</v>
      </c>
      <c r="O700" s="3">
        <f t="shared" ref="O700:P700" si="704">sum(D700,G700,J700)</f>
        <v>1284.95</v>
      </c>
      <c r="P700" s="1">
        <f t="shared" si="704"/>
        <v>1260.77</v>
      </c>
      <c r="Q700" s="1"/>
      <c r="R700" s="1"/>
    </row>
    <row r="701">
      <c r="A701" s="2">
        <v>45656.0</v>
      </c>
      <c r="B701" s="1" t="s">
        <v>67</v>
      </c>
      <c r="C701" s="1" t="s">
        <v>26</v>
      </c>
      <c r="D701" s="1">
        <v>90.27</v>
      </c>
      <c r="E701" s="1">
        <v>92.11</v>
      </c>
      <c r="F701" s="1" t="s">
        <v>40</v>
      </c>
      <c r="G701" s="1">
        <v>372.88</v>
      </c>
      <c r="H701" s="1">
        <v>370.62</v>
      </c>
      <c r="I701" s="1" t="s">
        <v>36</v>
      </c>
      <c r="J701" s="1">
        <v>53.86</v>
      </c>
      <c r="K701" s="1">
        <v>60.87</v>
      </c>
      <c r="L701" s="1">
        <v>2976.81</v>
      </c>
      <c r="M701" s="1">
        <v>1577.08</v>
      </c>
      <c r="N701" s="1">
        <v>4030.29</v>
      </c>
      <c r="O701" s="3">
        <f t="shared" ref="O701:P701" si="705">sum(D701,G701,J701)</f>
        <v>517.01</v>
      </c>
      <c r="P701" s="1">
        <f t="shared" si="705"/>
        <v>523.6</v>
      </c>
      <c r="Q701" s="1"/>
      <c r="R701" s="1"/>
    </row>
    <row r="702">
      <c r="A702" s="2">
        <v>45657.0</v>
      </c>
      <c r="B702" s="1" t="s">
        <v>67</v>
      </c>
      <c r="C702" s="1" t="s">
        <v>39</v>
      </c>
      <c r="D702" s="1">
        <v>273.79</v>
      </c>
      <c r="E702" s="1">
        <v>307.53</v>
      </c>
      <c r="F702" s="1" t="s">
        <v>24</v>
      </c>
      <c r="G702" s="1">
        <v>223.57</v>
      </c>
      <c r="H702" s="1">
        <v>229.12</v>
      </c>
      <c r="I702" s="1" t="s">
        <v>36</v>
      </c>
      <c r="J702" s="1">
        <v>101.04</v>
      </c>
      <c r="K702" s="1">
        <v>97.36</v>
      </c>
      <c r="L702" s="1">
        <v>3225.99</v>
      </c>
      <c r="M702" s="1">
        <v>1367.7</v>
      </c>
      <c r="N702" s="1">
        <v>3959.68</v>
      </c>
      <c r="O702" s="3">
        <f t="shared" ref="O702:P702" si="706">sum(D702,G702,J702)</f>
        <v>598.4</v>
      </c>
      <c r="P702" s="1">
        <f t="shared" si="706"/>
        <v>634.01</v>
      </c>
      <c r="Q702" s="1"/>
      <c r="R702" s="1"/>
    </row>
    <row r="703">
      <c r="A703" s="2">
        <v>45657.0</v>
      </c>
      <c r="B703" s="1" t="s">
        <v>67</v>
      </c>
      <c r="C703" s="1" t="s">
        <v>37</v>
      </c>
      <c r="D703" s="1">
        <v>229.12</v>
      </c>
      <c r="E703" s="1">
        <v>263.73</v>
      </c>
      <c r="F703" s="1" t="s">
        <v>38</v>
      </c>
      <c r="G703" s="1">
        <v>257.3</v>
      </c>
      <c r="H703" s="1">
        <v>301.31</v>
      </c>
      <c r="I703" s="1" t="s">
        <v>19</v>
      </c>
      <c r="J703" s="1">
        <v>303.46</v>
      </c>
      <c r="K703" s="1">
        <v>249.62</v>
      </c>
      <c r="L703" s="1">
        <v>4451.4</v>
      </c>
      <c r="M703" s="1">
        <v>719.78</v>
      </c>
      <c r="N703" s="1">
        <v>4356.52</v>
      </c>
      <c r="O703" s="3">
        <f t="shared" ref="O703:P703" si="707">sum(D703,G703,J703)</f>
        <v>789.88</v>
      </c>
      <c r="P703" s="1">
        <f t="shared" si="707"/>
        <v>814.66</v>
      </c>
      <c r="Q703" s="1"/>
      <c r="R703" s="1"/>
    </row>
    <row r="704">
      <c r="A704" s="2">
        <v>45657.0</v>
      </c>
      <c r="B704" s="1" t="s">
        <v>67</v>
      </c>
      <c r="C704" s="1" t="s">
        <v>17</v>
      </c>
      <c r="D704" s="1">
        <v>804.49</v>
      </c>
      <c r="E704" s="1">
        <v>778.48</v>
      </c>
      <c r="F704" s="1" t="s">
        <v>42</v>
      </c>
      <c r="G704" s="1">
        <v>376.1</v>
      </c>
      <c r="H704" s="1">
        <v>339.67</v>
      </c>
      <c r="I704" s="1" t="s">
        <v>47</v>
      </c>
      <c r="J704" s="1">
        <v>361.04</v>
      </c>
      <c r="K704" s="1">
        <v>321.95</v>
      </c>
      <c r="L704" s="1">
        <v>3477.7</v>
      </c>
      <c r="M704" s="1">
        <v>1742.51</v>
      </c>
      <c r="N704" s="1">
        <v>3780.11</v>
      </c>
      <c r="O704" s="3">
        <f t="shared" ref="O704:P704" si="708">sum(D704,G704,J704)</f>
        <v>1541.63</v>
      </c>
      <c r="P704" s="1">
        <f t="shared" si="708"/>
        <v>1440.1</v>
      </c>
      <c r="Q704" s="1"/>
      <c r="R704" s="1"/>
    </row>
    <row r="705">
      <c r="A705" s="2">
        <v>45657.0</v>
      </c>
      <c r="B705" s="1" t="s">
        <v>67</v>
      </c>
      <c r="C705" s="1" t="s">
        <v>20</v>
      </c>
      <c r="D705" s="1">
        <v>38.6</v>
      </c>
      <c r="E705" s="1">
        <v>36.09</v>
      </c>
      <c r="F705" s="1" t="s">
        <v>46</v>
      </c>
      <c r="G705" s="1">
        <v>27.81</v>
      </c>
      <c r="H705" s="1">
        <v>27.59</v>
      </c>
      <c r="I705" s="1" t="s">
        <v>34</v>
      </c>
      <c r="J705" s="1">
        <v>42.25</v>
      </c>
      <c r="K705" s="1">
        <v>34.23</v>
      </c>
      <c r="L705" s="1">
        <v>4241.73</v>
      </c>
      <c r="M705" s="1">
        <v>1213.9</v>
      </c>
      <c r="N705" s="1">
        <v>5357.72</v>
      </c>
      <c r="O705" s="3">
        <f t="shared" ref="O705:P705" si="709">sum(D705,G705,J705)</f>
        <v>108.66</v>
      </c>
      <c r="P705" s="1">
        <f t="shared" si="709"/>
        <v>97.91</v>
      </c>
      <c r="Q705" s="1"/>
      <c r="R705" s="1"/>
    </row>
    <row r="706">
      <c r="A706" s="2">
        <v>45657.0</v>
      </c>
      <c r="B706" s="1" t="s">
        <v>67</v>
      </c>
      <c r="C706" s="1" t="s">
        <v>37</v>
      </c>
      <c r="D706" s="1">
        <v>732.37</v>
      </c>
      <c r="E706" s="1">
        <v>812.23</v>
      </c>
      <c r="F706" s="1" t="s">
        <v>46</v>
      </c>
      <c r="G706" s="1">
        <v>297.64</v>
      </c>
      <c r="H706" s="1">
        <v>248.24</v>
      </c>
      <c r="I706" s="1" t="s">
        <v>19</v>
      </c>
      <c r="J706" s="1">
        <v>130.86</v>
      </c>
      <c r="K706" s="1">
        <v>149.52</v>
      </c>
      <c r="L706" s="1">
        <v>4951.89</v>
      </c>
      <c r="M706" s="1">
        <v>307.5</v>
      </c>
      <c r="N706" s="1">
        <v>4049.4</v>
      </c>
      <c r="O706" s="3">
        <f t="shared" ref="O706:P706" si="710">sum(D706,G706,J706)</f>
        <v>1160.87</v>
      </c>
      <c r="P706" s="1">
        <f t="shared" si="710"/>
        <v>1209.99</v>
      </c>
      <c r="Q706" s="1"/>
      <c r="R706" s="1"/>
    </row>
    <row r="707">
      <c r="A707" s="2">
        <v>45658.0</v>
      </c>
      <c r="B707" s="1" t="s">
        <v>69</v>
      </c>
      <c r="C707" s="1" t="s">
        <v>44</v>
      </c>
      <c r="D707" s="1">
        <v>999.32</v>
      </c>
      <c r="E707" s="1">
        <v>1113.93</v>
      </c>
      <c r="F707" s="1" t="s">
        <v>46</v>
      </c>
      <c r="G707" s="1">
        <v>43.62</v>
      </c>
      <c r="H707" s="1">
        <v>36.91</v>
      </c>
      <c r="I707" s="1" t="s">
        <v>22</v>
      </c>
      <c r="J707" s="1">
        <v>340.47</v>
      </c>
      <c r="K707" s="1">
        <v>309.37</v>
      </c>
      <c r="L707" s="1">
        <v>2388.64</v>
      </c>
      <c r="M707" s="1">
        <v>708.7</v>
      </c>
      <c r="N707" s="1">
        <v>1637.13</v>
      </c>
      <c r="O707" s="3">
        <f t="shared" ref="O707:P707" si="711">sum(D707,G707,J707)</f>
        <v>1383.41</v>
      </c>
      <c r="P707" s="1">
        <f t="shared" si="711"/>
        <v>1460.21</v>
      </c>
      <c r="Q707" s="1"/>
      <c r="R707" s="1"/>
    </row>
    <row r="708">
      <c r="A708" s="2">
        <v>45658.0</v>
      </c>
      <c r="B708" s="1" t="s">
        <v>69</v>
      </c>
      <c r="C708" s="1" t="s">
        <v>43</v>
      </c>
      <c r="D708" s="1">
        <v>615.34</v>
      </c>
      <c r="E708" s="1">
        <v>630.36</v>
      </c>
      <c r="F708" s="1" t="s">
        <v>46</v>
      </c>
      <c r="G708" s="1">
        <v>186.7</v>
      </c>
      <c r="H708" s="1">
        <v>180.41</v>
      </c>
      <c r="I708" s="1" t="s">
        <v>34</v>
      </c>
      <c r="J708" s="1">
        <v>194.58</v>
      </c>
      <c r="K708" s="1">
        <v>184.02</v>
      </c>
      <c r="L708" s="1">
        <v>4121.23</v>
      </c>
      <c r="M708" s="1">
        <v>1704.17</v>
      </c>
      <c r="N708" s="1">
        <v>4830.61</v>
      </c>
      <c r="O708" s="3">
        <f t="shared" ref="O708:P708" si="712">sum(D708,G708,J708)</f>
        <v>996.62</v>
      </c>
      <c r="P708" s="1">
        <f t="shared" si="712"/>
        <v>994.79</v>
      </c>
      <c r="Q708" s="1"/>
      <c r="R708" s="1"/>
    </row>
    <row r="709">
      <c r="A709" s="2">
        <v>45658.0</v>
      </c>
      <c r="B709" s="1" t="s">
        <v>69</v>
      </c>
      <c r="C709" s="1" t="s">
        <v>44</v>
      </c>
      <c r="D709" s="1">
        <v>256.0</v>
      </c>
      <c r="E709" s="1">
        <v>271.9</v>
      </c>
      <c r="F709" s="1" t="s">
        <v>24</v>
      </c>
      <c r="G709" s="1">
        <v>362.5</v>
      </c>
      <c r="H709" s="1">
        <v>306.94</v>
      </c>
      <c r="I709" s="1" t="s">
        <v>36</v>
      </c>
      <c r="J709" s="1">
        <v>224.9</v>
      </c>
      <c r="K709" s="1">
        <v>230.92</v>
      </c>
      <c r="L709" s="1">
        <v>3991.67</v>
      </c>
      <c r="M709" s="1">
        <v>186.54</v>
      </c>
      <c r="N709" s="1">
        <v>3368.45</v>
      </c>
      <c r="O709" s="3">
        <f t="shared" ref="O709:P709" si="713">sum(D709,G709,J709)</f>
        <v>843.4</v>
      </c>
      <c r="P709" s="1">
        <f t="shared" si="713"/>
        <v>809.76</v>
      </c>
      <c r="Q709" s="1"/>
      <c r="R709" s="1"/>
    </row>
    <row r="710">
      <c r="A710" s="2">
        <v>45660.0</v>
      </c>
      <c r="B710" s="1" t="s">
        <v>69</v>
      </c>
      <c r="C710" s="1" t="s">
        <v>37</v>
      </c>
      <c r="D710" s="1">
        <v>730.38</v>
      </c>
      <c r="E710" s="1">
        <v>859.1</v>
      </c>
      <c r="F710" s="1" t="s">
        <v>27</v>
      </c>
      <c r="G710" s="1">
        <v>463.13</v>
      </c>
      <c r="H710" s="1">
        <v>497.1</v>
      </c>
      <c r="I710" s="1" t="s">
        <v>34</v>
      </c>
      <c r="J710" s="1">
        <v>294.79</v>
      </c>
      <c r="K710" s="1">
        <v>306.29</v>
      </c>
      <c r="L710" s="1">
        <v>4016.23</v>
      </c>
      <c r="M710" s="1">
        <v>360.4</v>
      </c>
      <c r="N710" s="1">
        <v>2714.14</v>
      </c>
      <c r="O710" s="3">
        <f t="shared" ref="O710:P710" si="714">sum(D710,G710,J710)</f>
        <v>1488.3</v>
      </c>
      <c r="P710" s="1">
        <f t="shared" si="714"/>
        <v>1662.49</v>
      </c>
      <c r="Q710" s="1"/>
      <c r="R710" s="1"/>
    </row>
    <row r="711">
      <c r="A711" s="2">
        <v>45662.0</v>
      </c>
      <c r="B711" s="1" t="s">
        <v>69</v>
      </c>
      <c r="C711" s="1" t="s">
        <v>43</v>
      </c>
      <c r="D711" s="1">
        <v>710.56</v>
      </c>
      <c r="E711" s="1">
        <v>831.27</v>
      </c>
      <c r="F711" s="1" t="s">
        <v>46</v>
      </c>
      <c r="G711" s="1">
        <v>483.78</v>
      </c>
      <c r="H711" s="1">
        <v>487.03</v>
      </c>
      <c r="I711" s="1" t="s">
        <v>34</v>
      </c>
      <c r="J711" s="1">
        <v>395.79</v>
      </c>
      <c r="K711" s="1">
        <v>471.44</v>
      </c>
      <c r="L711" s="1">
        <v>4327.27</v>
      </c>
      <c r="M711" s="1">
        <v>335.25</v>
      </c>
      <c r="N711" s="1">
        <v>2872.78</v>
      </c>
      <c r="O711" s="3">
        <f t="shared" ref="O711:P711" si="715">sum(D711,G711,J711)</f>
        <v>1590.13</v>
      </c>
      <c r="P711" s="1">
        <f t="shared" si="715"/>
        <v>1789.74</v>
      </c>
      <c r="Q711" s="1"/>
      <c r="R711" s="1"/>
    </row>
    <row r="712">
      <c r="A712" s="2">
        <v>45662.0</v>
      </c>
      <c r="B712" s="1" t="s">
        <v>69</v>
      </c>
      <c r="C712" s="1" t="s">
        <v>43</v>
      </c>
      <c r="D712" s="1">
        <v>810.81</v>
      </c>
      <c r="E712" s="1">
        <v>786.98</v>
      </c>
      <c r="F712" s="1" t="s">
        <v>21</v>
      </c>
      <c r="G712" s="1">
        <v>464.61</v>
      </c>
      <c r="H712" s="1">
        <v>529.59</v>
      </c>
      <c r="I712" s="1" t="s">
        <v>28</v>
      </c>
      <c r="J712" s="1">
        <v>359.37</v>
      </c>
      <c r="K712" s="1">
        <v>299.83</v>
      </c>
      <c r="L712" s="1">
        <v>2694.6</v>
      </c>
      <c r="M712" s="1">
        <v>361.32</v>
      </c>
      <c r="N712" s="1">
        <v>1439.52</v>
      </c>
      <c r="O712" s="3">
        <f t="shared" ref="O712:P712" si="716">sum(D712,G712,J712)</f>
        <v>1634.79</v>
      </c>
      <c r="P712" s="1">
        <f t="shared" si="716"/>
        <v>1616.4</v>
      </c>
      <c r="Q712" s="1"/>
      <c r="R712" s="1"/>
    </row>
    <row r="713">
      <c r="A713" s="2">
        <v>45663.0</v>
      </c>
      <c r="B713" s="1" t="s">
        <v>69</v>
      </c>
      <c r="C713" s="1" t="s">
        <v>43</v>
      </c>
      <c r="D713" s="1">
        <v>207.07</v>
      </c>
      <c r="E713" s="1">
        <v>174.1</v>
      </c>
      <c r="F713" s="1" t="s">
        <v>40</v>
      </c>
      <c r="G713" s="1">
        <v>37.62</v>
      </c>
      <c r="H713" s="1">
        <v>34.83</v>
      </c>
      <c r="I713" s="1" t="s">
        <v>22</v>
      </c>
      <c r="J713" s="1">
        <v>126.69</v>
      </c>
      <c r="K713" s="1">
        <v>108.61</v>
      </c>
      <c r="L713" s="1">
        <v>3079.78</v>
      </c>
      <c r="M713" s="1">
        <v>1399.3</v>
      </c>
      <c r="N713" s="1">
        <v>4161.54</v>
      </c>
      <c r="O713" s="3">
        <f t="shared" ref="O713:P713" si="717">sum(D713,G713,J713)</f>
        <v>371.38</v>
      </c>
      <c r="P713" s="1">
        <f t="shared" si="717"/>
        <v>317.54</v>
      </c>
      <c r="Q713" s="1"/>
      <c r="R713" s="1"/>
    </row>
    <row r="714">
      <c r="A714" s="2">
        <v>45663.0</v>
      </c>
      <c r="B714" s="1" t="s">
        <v>69</v>
      </c>
      <c r="C714" s="1" t="s">
        <v>17</v>
      </c>
      <c r="D714" s="1">
        <v>160.5</v>
      </c>
      <c r="E714" s="1">
        <v>141.09</v>
      </c>
      <c r="F714" s="1" t="s">
        <v>30</v>
      </c>
      <c r="G714" s="1">
        <v>470.84</v>
      </c>
      <c r="H714" s="1">
        <v>406.15</v>
      </c>
      <c r="I714" s="1" t="s">
        <v>25</v>
      </c>
      <c r="J714" s="1">
        <v>286.24</v>
      </c>
      <c r="K714" s="1">
        <v>237.66</v>
      </c>
      <c r="L714" s="1">
        <v>3606.86</v>
      </c>
      <c r="M714" s="1">
        <v>677.69</v>
      </c>
      <c r="N714" s="1">
        <v>3499.65</v>
      </c>
      <c r="O714" s="3">
        <f t="shared" ref="O714:P714" si="718">sum(D714,G714,J714)</f>
        <v>917.58</v>
      </c>
      <c r="P714" s="1">
        <f t="shared" si="718"/>
        <v>784.9</v>
      </c>
      <c r="Q714" s="1"/>
      <c r="R714" s="1"/>
    </row>
    <row r="715">
      <c r="A715" s="2">
        <v>45663.0</v>
      </c>
      <c r="B715" s="1" t="s">
        <v>69</v>
      </c>
      <c r="C715" s="1" t="s">
        <v>23</v>
      </c>
      <c r="D715" s="1">
        <v>112.1</v>
      </c>
      <c r="E715" s="1">
        <v>127.98</v>
      </c>
      <c r="F715" s="1" t="s">
        <v>40</v>
      </c>
      <c r="G715" s="1">
        <v>493.52</v>
      </c>
      <c r="H715" s="1">
        <v>504.56</v>
      </c>
      <c r="I715" s="1" t="s">
        <v>36</v>
      </c>
      <c r="J715" s="1">
        <v>62.99</v>
      </c>
      <c r="K715" s="1">
        <v>61.35</v>
      </c>
      <c r="L715" s="1">
        <v>4185.44</v>
      </c>
      <c r="M715" s="1">
        <v>1534.0</v>
      </c>
      <c r="N715" s="1">
        <v>5025.55</v>
      </c>
      <c r="O715" s="3">
        <f t="shared" ref="O715:P715" si="719">sum(D715,G715,J715)</f>
        <v>668.61</v>
      </c>
      <c r="P715" s="1">
        <f t="shared" si="719"/>
        <v>693.89</v>
      </c>
      <c r="Q715" s="1"/>
      <c r="R715" s="1"/>
    </row>
    <row r="716">
      <c r="A716" s="2">
        <v>45663.0</v>
      </c>
      <c r="B716" s="1" t="s">
        <v>69</v>
      </c>
      <c r="C716" s="1" t="s">
        <v>17</v>
      </c>
      <c r="D716" s="1">
        <v>929.89</v>
      </c>
      <c r="E716" s="1">
        <v>831.56</v>
      </c>
      <c r="F716" s="1" t="s">
        <v>18</v>
      </c>
      <c r="G716" s="1">
        <v>76.01</v>
      </c>
      <c r="H716" s="1">
        <v>70.24</v>
      </c>
      <c r="I716" s="1" t="s">
        <v>25</v>
      </c>
      <c r="J716" s="1">
        <v>87.74</v>
      </c>
      <c r="K716" s="1">
        <v>100.34</v>
      </c>
      <c r="L716" s="1">
        <v>4645.92</v>
      </c>
      <c r="M716" s="1">
        <v>758.17</v>
      </c>
      <c r="N716" s="1">
        <v>4401.95</v>
      </c>
      <c r="O716" s="3">
        <f t="shared" ref="O716:P716" si="720">sum(D716,G716,J716)</f>
        <v>1093.64</v>
      </c>
      <c r="P716" s="1">
        <f t="shared" si="720"/>
        <v>1002.14</v>
      </c>
      <c r="Q716" s="1"/>
      <c r="R716" s="1"/>
    </row>
    <row r="717">
      <c r="A717" s="2">
        <v>45664.0</v>
      </c>
      <c r="B717" s="1" t="s">
        <v>69</v>
      </c>
      <c r="C717" s="1" t="s">
        <v>45</v>
      </c>
      <c r="D717" s="1">
        <v>458.79</v>
      </c>
      <c r="E717" s="1">
        <v>487.43</v>
      </c>
      <c r="F717" s="1" t="s">
        <v>33</v>
      </c>
      <c r="G717" s="1">
        <v>42.33</v>
      </c>
      <c r="H717" s="1">
        <v>38.59</v>
      </c>
      <c r="I717" s="1" t="s">
        <v>22</v>
      </c>
      <c r="J717" s="1">
        <v>19.62</v>
      </c>
      <c r="K717" s="1">
        <v>15.76</v>
      </c>
      <c r="L717" s="1">
        <v>3833.57</v>
      </c>
      <c r="M717" s="1">
        <v>1153.74</v>
      </c>
      <c r="N717" s="1">
        <v>4445.53</v>
      </c>
      <c r="O717" s="3">
        <f t="shared" ref="O717:P717" si="721">sum(D717,G717,J717)</f>
        <v>520.74</v>
      </c>
      <c r="P717" s="1">
        <f t="shared" si="721"/>
        <v>541.78</v>
      </c>
      <c r="Q717" s="1"/>
      <c r="R717" s="1"/>
    </row>
    <row r="718">
      <c r="A718" s="2">
        <v>45664.0</v>
      </c>
      <c r="B718" s="1" t="s">
        <v>69</v>
      </c>
      <c r="C718" s="1" t="s">
        <v>26</v>
      </c>
      <c r="D718" s="1">
        <v>246.22</v>
      </c>
      <c r="E718" s="1">
        <v>207.87</v>
      </c>
      <c r="F718" s="1" t="s">
        <v>33</v>
      </c>
      <c r="G718" s="1">
        <v>387.45</v>
      </c>
      <c r="H718" s="1">
        <v>380.51</v>
      </c>
      <c r="I718" s="1" t="s">
        <v>25</v>
      </c>
      <c r="J718" s="1">
        <v>238.2</v>
      </c>
      <c r="K718" s="1">
        <v>235.93</v>
      </c>
      <c r="L718" s="1">
        <v>3763.61</v>
      </c>
      <c r="M718" s="1">
        <v>929.54</v>
      </c>
      <c r="N718" s="1">
        <v>3868.84</v>
      </c>
      <c r="O718" s="3">
        <f t="shared" ref="O718:P718" si="722">sum(D718,G718,J718)</f>
        <v>871.87</v>
      </c>
      <c r="P718" s="1">
        <f t="shared" si="722"/>
        <v>824.31</v>
      </c>
      <c r="Q718" s="1"/>
      <c r="R718" s="1"/>
    </row>
    <row r="719">
      <c r="A719" s="2">
        <v>45664.0</v>
      </c>
      <c r="B719" s="1" t="s">
        <v>69</v>
      </c>
      <c r="C719" s="1" t="s">
        <v>41</v>
      </c>
      <c r="D719" s="1">
        <v>648.56</v>
      </c>
      <c r="E719" s="1">
        <v>728.99</v>
      </c>
      <c r="F719" s="1" t="s">
        <v>38</v>
      </c>
      <c r="G719" s="1">
        <v>251.5</v>
      </c>
      <c r="H719" s="1">
        <v>285.95</v>
      </c>
      <c r="I719" s="1" t="s">
        <v>25</v>
      </c>
      <c r="J719" s="1">
        <v>380.09</v>
      </c>
      <c r="K719" s="1">
        <v>399.89</v>
      </c>
      <c r="L719" s="1">
        <v>3870.58</v>
      </c>
      <c r="M719" s="1">
        <v>951.44</v>
      </c>
      <c r="N719" s="1">
        <v>3407.19</v>
      </c>
      <c r="O719" s="3">
        <f t="shared" ref="O719:P719" si="723">sum(D719,G719,J719)</f>
        <v>1280.15</v>
      </c>
      <c r="P719" s="1">
        <f t="shared" si="723"/>
        <v>1414.83</v>
      </c>
      <c r="Q719" s="1"/>
      <c r="R719" s="1"/>
    </row>
    <row r="720">
      <c r="A720" s="2">
        <v>45665.0</v>
      </c>
      <c r="B720" s="1" t="s">
        <v>69</v>
      </c>
      <c r="C720" s="1" t="s">
        <v>39</v>
      </c>
      <c r="D720" s="1">
        <v>350.37</v>
      </c>
      <c r="E720" s="1">
        <v>393.28</v>
      </c>
      <c r="F720" s="1" t="s">
        <v>27</v>
      </c>
      <c r="G720" s="1">
        <v>169.46</v>
      </c>
      <c r="H720" s="1">
        <v>180.8</v>
      </c>
      <c r="I720" s="1" t="s">
        <v>28</v>
      </c>
      <c r="J720" s="1">
        <v>475.36</v>
      </c>
      <c r="K720" s="1">
        <v>466.45</v>
      </c>
      <c r="L720" s="1">
        <v>3935.91</v>
      </c>
      <c r="M720" s="1">
        <v>1826.57</v>
      </c>
      <c r="N720" s="1">
        <v>4721.95</v>
      </c>
      <c r="O720" s="3">
        <f t="shared" ref="O720:P720" si="724">sum(D720,G720,J720)</f>
        <v>995.19</v>
      </c>
      <c r="P720" s="1">
        <f t="shared" si="724"/>
        <v>1040.53</v>
      </c>
      <c r="Q720" s="1"/>
      <c r="R720" s="1"/>
    </row>
    <row r="721">
      <c r="A721" s="2">
        <v>45665.0</v>
      </c>
      <c r="B721" s="1" t="s">
        <v>69</v>
      </c>
      <c r="C721" s="1" t="s">
        <v>43</v>
      </c>
      <c r="D721" s="1">
        <v>209.35</v>
      </c>
      <c r="E721" s="1">
        <v>186.92</v>
      </c>
      <c r="F721" s="1" t="s">
        <v>33</v>
      </c>
      <c r="G721" s="1">
        <v>161.64</v>
      </c>
      <c r="H721" s="1">
        <v>136.54</v>
      </c>
      <c r="I721" s="1" t="s">
        <v>31</v>
      </c>
      <c r="J721" s="1">
        <v>447.46</v>
      </c>
      <c r="K721" s="1">
        <v>534.19</v>
      </c>
      <c r="L721" s="1">
        <v>4407.75</v>
      </c>
      <c r="M721" s="1">
        <v>1625.54</v>
      </c>
      <c r="N721" s="1">
        <v>5175.64</v>
      </c>
      <c r="O721" s="3">
        <f t="shared" ref="O721:P721" si="725">sum(D721,G721,J721)</f>
        <v>818.45</v>
      </c>
      <c r="P721" s="1">
        <f t="shared" si="725"/>
        <v>857.65</v>
      </c>
      <c r="Q721" s="1"/>
      <c r="R721" s="1"/>
    </row>
    <row r="722">
      <c r="A722" s="2">
        <v>45666.0</v>
      </c>
      <c r="B722" s="1" t="s">
        <v>69</v>
      </c>
      <c r="C722" s="1" t="s">
        <v>20</v>
      </c>
      <c r="D722" s="1">
        <v>685.56</v>
      </c>
      <c r="E722" s="1">
        <v>634.42</v>
      </c>
      <c r="F722" s="1" t="s">
        <v>30</v>
      </c>
      <c r="G722" s="1">
        <v>233.72</v>
      </c>
      <c r="H722" s="1">
        <v>205.55</v>
      </c>
      <c r="I722" s="1" t="s">
        <v>47</v>
      </c>
      <c r="J722" s="1">
        <v>162.7</v>
      </c>
      <c r="K722" s="1">
        <v>142.39</v>
      </c>
      <c r="L722" s="1">
        <v>2520.73</v>
      </c>
      <c r="M722" s="1">
        <v>143.86</v>
      </c>
      <c r="N722" s="1">
        <v>1682.23</v>
      </c>
      <c r="O722" s="3">
        <f t="shared" ref="O722:P722" si="726">sum(D722,G722,J722)</f>
        <v>1081.98</v>
      </c>
      <c r="P722" s="1">
        <f t="shared" si="726"/>
        <v>982.36</v>
      </c>
      <c r="Q722" s="1"/>
      <c r="R722" s="1"/>
    </row>
    <row r="723">
      <c r="A723" s="2">
        <v>45666.0</v>
      </c>
      <c r="B723" s="1" t="s">
        <v>69</v>
      </c>
      <c r="C723" s="1" t="s">
        <v>29</v>
      </c>
      <c r="D723" s="1">
        <v>474.55</v>
      </c>
      <c r="E723" s="1">
        <v>458.37</v>
      </c>
      <c r="F723" s="1" t="s">
        <v>40</v>
      </c>
      <c r="G723" s="1">
        <v>290.99</v>
      </c>
      <c r="H723" s="1">
        <v>342.24</v>
      </c>
      <c r="I723" s="1" t="s">
        <v>31</v>
      </c>
      <c r="J723" s="1">
        <v>59.08</v>
      </c>
      <c r="K723" s="1">
        <v>51.17</v>
      </c>
      <c r="L723" s="1">
        <v>2630.59</v>
      </c>
      <c r="M723" s="1">
        <v>1689.66</v>
      </c>
      <c r="N723" s="1">
        <v>3468.47</v>
      </c>
      <c r="O723" s="3">
        <f t="shared" ref="O723:P723" si="727">sum(D723,G723,J723)</f>
        <v>824.62</v>
      </c>
      <c r="P723" s="1">
        <f t="shared" si="727"/>
        <v>851.78</v>
      </c>
      <c r="Q723" s="1"/>
      <c r="R723" s="1"/>
    </row>
    <row r="724">
      <c r="A724" s="2">
        <v>45666.0</v>
      </c>
      <c r="B724" s="1" t="s">
        <v>69</v>
      </c>
      <c r="C724" s="1" t="s">
        <v>37</v>
      </c>
      <c r="D724" s="1">
        <v>731.65</v>
      </c>
      <c r="E724" s="1">
        <v>768.54</v>
      </c>
      <c r="F724" s="1" t="s">
        <v>42</v>
      </c>
      <c r="G724" s="1">
        <v>269.65</v>
      </c>
      <c r="H724" s="1">
        <v>234.57</v>
      </c>
      <c r="I724" s="1" t="s">
        <v>34</v>
      </c>
      <c r="J724" s="1">
        <v>250.03</v>
      </c>
      <c r="K724" s="1">
        <v>202.08</v>
      </c>
      <c r="L724" s="1">
        <v>3281.98</v>
      </c>
      <c r="M724" s="1">
        <v>1274.55</v>
      </c>
      <c r="N724" s="1">
        <v>3351.34</v>
      </c>
      <c r="O724" s="3">
        <f t="shared" ref="O724:P724" si="728">sum(D724,G724,J724)</f>
        <v>1251.33</v>
      </c>
      <c r="P724" s="1">
        <f t="shared" si="728"/>
        <v>1205.19</v>
      </c>
      <c r="Q724" s="1"/>
      <c r="R724" s="1"/>
    </row>
    <row r="725">
      <c r="A725" s="2">
        <v>45666.0</v>
      </c>
      <c r="B725" s="1" t="s">
        <v>69</v>
      </c>
      <c r="C725" s="1" t="s">
        <v>37</v>
      </c>
      <c r="D725" s="1">
        <v>96.22</v>
      </c>
      <c r="E725" s="1">
        <v>85.24</v>
      </c>
      <c r="F725" s="1" t="s">
        <v>18</v>
      </c>
      <c r="G725" s="1">
        <v>360.46</v>
      </c>
      <c r="H725" s="1">
        <v>424.33</v>
      </c>
      <c r="I725" s="1" t="s">
        <v>19</v>
      </c>
      <c r="J725" s="1">
        <v>202.34</v>
      </c>
      <c r="K725" s="1">
        <v>184.09</v>
      </c>
      <c r="L725" s="1">
        <v>4306.01</v>
      </c>
      <c r="M725" s="1">
        <v>984.49</v>
      </c>
      <c r="N725" s="1">
        <v>4596.84</v>
      </c>
      <c r="O725" s="3">
        <f t="shared" ref="O725:P725" si="729">sum(D725,G725,J725)</f>
        <v>659.02</v>
      </c>
      <c r="P725" s="1">
        <f t="shared" si="729"/>
        <v>693.66</v>
      </c>
      <c r="Q725" s="1"/>
      <c r="R725" s="1"/>
    </row>
    <row r="726">
      <c r="A726" s="2">
        <v>45667.0</v>
      </c>
      <c r="B726" s="1" t="s">
        <v>69</v>
      </c>
      <c r="C726" s="1" t="s">
        <v>29</v>
      </c>
      <c r="D726" s="1">
        <v>629.17</v>
      </c>
      <c r="E726" s="1">
        <v>574.21</v>
      </c>
      <c r="F726" s="1" t="s">
        <v>27</v>
      </c>
      <c r="G726" s="1">
        <v>307.28</v>
      </c>
      <c r="H726" s="1">
        <v>362.03</v>
      </c>
      <c r="I726" s="1" t="s">
        <v>47</v>
      </c>
      <c r="J726" s="1">
        <v>19.85</v>
      </c>
      <c r="K726" s="1">
        <v>16.38</v>
      </c>
      <c r="L726" s="1">
        <v>2615.49</v>
      </c>
      <c r="M726" s="1">
        <v>1885.82</v>
      </c>
      <c r="N726" s="1">
        <v>3548.69</v>
      </c>
      <c r="O726" s="3">
        <f t="shared" ref="O726:P726" si="730">sum(D726,G726,J726)</f>
        <v>956.3</v>
      </c>
      <c r="P726" s="1">
        <f t="shared" si="730"/>
        <v>952.62</v>
      </c>
      <c r="Q726" s="1"/>
      <c r="R726" s="1"/>
    </row>
    <row r="727">
      <c r="A727" s="2">
        <v>45668.0</v>
      </c>
      <c r="B727" s="1" t="s">
        <v>69</v>
      </c>
      <c r="C727" s="1" t="s">
        <v>37</v>
      </c>
      <c r="D727" s="1">
        <v>470.77</v>
      </c>
      <c r="E727" s="1">
        <v>431.11</v>
      </c>
      <c r="F727" s="1" t="s">
        <v>27</v>
      </c>
      <c r="G727" s="1">
        <v>254.59</v>
      </c>
      <c r="H727" s="1">
        <v>263.67</v>
      </c>
      <c r="I727" s="1" t="s">
        <v>31</v>
      </c>
      <c r="J727" s="1">
        <v>237.25</v>
      </c>
      <c r="K727" s="1">
        <v>225.6</v>
      </c>
      <c r="L727" s="1">
        <v>2351.42</v>
      </c>
      <c r="M727" s="1">
        <v>1803.99</v>
      </c>
      <c r="N727" s="1">
        <v>3235.03</v>
      </c>
      <c r="O727" s="3">
        <f t="shared" ref="O727:P727" si="731">sum(D727,G727,J727)</f>
        <v>962.61</v>
      </c>
      <c r="P727" s="1">
        <f t="shared" si="731"/>
        <v>920.38</v>
      </c>
      <c r="Q727" s="1"/>
      <c r="R727" s="1"/>
    </row>
    <row r="728">
      <c r="A728" s="2">
        <v>45668.0</v>
      </c>
      <c r="B728" s="1" t="s">
        <v>69</v>
      </c>
      <c r="C728" s="1" t="s">
        <v>45</v>
      </c>
      <c r="D728" s="1">
        <v>291.71</v>
      </c>
      <c r="E728" s="1">
        <v>269.16</v>
      </c>
      <c r="F728" s="1" t="s">
        <v>21</v>
      </c>
      <c r="G728" s="1">
        <v>252.65</v>
      </c>
      <c r="H728" s="1">
        <v>295.83</v>
      </c>
      <c r="I728" s="1" t="s">
        <v>28</v>
      </c>
      <c r="J728" s="1">
        <v>421.22</v>
      </c>
      <c r="K728" s="1">
        <v>435.21</v>
      </c>
      <c r="L728" s="1">
        <v>4167.19</v>
      </c>
      <c r="M728" s="1">
        <v>1611.05</v>
      </c>
      <c r="N728" s="1">
        <v>4778.04</v>
      </c>
      <c r="O728" s="3">
        <f t="shared" ref="O728:P728" si="732">sum(D728,G728,J728)</f>
        <v>965.58</v>
      </c>
      <c r="P728" s="1">
        <f t="shared" si="732"/>
        <v>1000.2</v>
      </c>
      <c r="Q728" s="1"/>
      <c r="R728" s="1"/>
    </row>
    <row r="729">
      <c r="A729" s="2">
        <v>45669.0</v>
      </c>
      <c r="B729" s="1" t="s">
        <v>69</v>
      </c>
      <c r="C729" s="1" t="s">
        <v>44</v>
      </c>
      <c r="D729" s="1">
        <v>709.34</v>
      </c>
      <c r="E729" s="1">
        <v>838.1</v>
      </c>
      <c r="F729" s="1" t="s">
        <v>27</v>
      </c>
      <c r="G729" s="1">
        <v>345.88</v>
      </c>
      <c r="H729" s="1">
        <v>323.86</v>
      </c>
      <c r="I729" s="1" t="s">
        <v>25</v>
      </c>
      <c r="J729" s="1">
        <v>12.96</v>
      </c>
      <c r="K729" s="1">
        <v>15.44</v>
      </c>
      <c r="L729" s="1">
        <v>3908.54</v>
      </c>
      <c r="M729" s="1">
        <v>1440.2</v>
      </c>
      <c r="N729" s="1">
        <v>4171.34</v>
      </c>
      <c r="O729" s="3">
        <f t="shared" ref="O729:P729" si="733">sum(D729,G729,J729)</f>
        <v>1068.18</v>
      </c>
      <c r="P729" s="1">
        <f t="shared" si="733"/>
        <v>1177.4</v>
      </c>
      <c r="Q729" s="1"/>
      <c r="R729" s="1"/>
    </row>
    <row r="730">
      <c r="A730" s="2">
        <v>45669.0</v>
      </c>
      <c r="B730" s="1" t="s">
        <v>69</v>
      </c>
      <c r="C730" s="1" t="s">
        <v>44</v>
      </c>
      <c r="D730" s="1">
        <v>512.56</v>
      </c>
      <c r="E730" s="1">
        <v>600.07</v>
      </c>
      <c r="F730" s="1" t="s">
        <v>33</v>
      </c>
      <c r="G730" s="1">
        <v>277.64</v>
      </c>
      <c r="H730" s="1">
        <v>307.21</v>
      </c>
      <c r="I730" s="1" t="s">
        <v>19</v>
      </c>
      <c r="J730" s="1">
        <v>382.55</v>
      </c>
      <c r="K730" s="1">
        <v>371.99</v>
      </c>
      <c r="L730" s="1">
        <v>4259.3</v>
      </c>
      <c r="M730" s="1">
        <v>1789.15</v>
      </c>
      <c r="N730" s="1">
        <v>4769.18</v>
      </c>
      <c r="O730" s="3">
        <f t="shared" ref="O730:P730" si="734">sum(D730,G730,J730)</f>
        <v>1172.75</v>
      </c>
      <c r="P730" s="1">
        <f t="shared" si="734"/>
        <v>1279.27</v>
      </c>
      <c r="Q730" s="1"/>
      <c r="R730" s="1"/>
    </row>
    <row r="731">
      <c r="A731" s="2">
        <v>45669.0</v>
      </c>
      <c r="B731" s="1" t="s">
        <v>69</v>
      </c>
      <c r="C731" s="1" t="s">
        <v>41</v>
      </c>
      <c r="D731" s="1">
        <v>943.08</v>
      </c>
      <c r="E731" s="1">
        <v>1050.56</v>
      </c>
      <c r="F731" s="1" t="s">
        <v>30</v>
      </c>
      <c r="G731" s="1">
        <v>42.4</v>
      </c>
      <c r="H731" s="1">
        <v>34.19</v>
      </c>
      <c r="I731" s="1" t="s">
        <v>22</v>
      </c>
      <c r="J731" s="1">
        <v>446.45</v>
      </c>
      <c r="K731" s="1">
        <v>424.8</v>
      </c>
      <c r="L731" s="1">
        <v>2434.66</v>
      </c>
      <c r="M731" s="1">
        <v>1636.35</v>
      </c>
      <c r="N731" s="1">
        <v>2561.46</v>
      </c>
      <c r="O731" s="3">
        <f t="shared" ref="O731:P731" si="735">sum(D731,G731,J731)</f>
        <v>1431.93</v>
      </c>
      <c r="P731" s="1">
        <f t="shared" si="735"/>
        <v>1509.55</v>
      </c>
      <c r="Q731" s="1"/>
      <c r="R731" s="1"/>
    </row>
    <row r="732">
      <c r="A732" s="2">
        <v>45669.0</v>
      </c>
      <c r="B732" s="1" t="s">
        <v>69</v>
      </c>
      <c r="C732" s="1" t="s">
        <v>43</v>
      </c>
      <c r="D732" s="1">
        <v>89.71</v>
      </c>
      <c r="E732" s="1">
        <v>95.19</v>
      </c>
      <c r="F732" s="1" t="s">
        <v>42</v>
      </c>
      <c r="G732" s="1">
        <v>430.98</v>
      </c>
      <c r="H732" s="1">
        <v>382.25</v>
      </c>
      <c r="I732" s="1" t="s">
        <v>22</v>
      </c>
      <c r="J732" s="1">
        <v>325.01</v>
      </c>
      <c r="K732" s="1">
        <v>268.13</v>
      </c>
      <c r="L732" s="1">
        <v>2488.49</v>
      </c>
      <c r="M732" s="1">
        <v>1307.16</v>
      </c>
      <c r="N732" s="1">
        <v>3050.08</v>
      </c>
      <c r="O732" s="3">
        <f t="shared" ref="O732:P732" si="736">sum(D732,G732,J732)</f>
        <v>845.7</v>
      </c>
      <c r="P732" s="1">
        <f t="shared" si="736"/>
        <v>745.57</v>
      </c>
      <c r="Q732" s="1"/>
      <c r="R732" s="1"/>
    </row>
    <row r="733">
      <c r="A733" s="2">
        <v>45669.0</v>
      </c>
      <c r="B733" s="1" t="s">
        <v>69</v>
      </c>
      <c r="C733" s="1" t="s">
        <v>43</v>
      </c>
      <c r="D733" s="1">
        <v>391.88</v>
      </c>
      <c r="E733" s="1">
        <v>394.05</v>
      </c>
      <c r="F733" s="1" t="s">
        <v>21</v>
      </c>
      <c r="G733" s="1">
        <v>393.24</v>
      </c>
      <c r="H733" s="1">
        <v>412.32</v>
      </c>
      <c r="I733" s="1" t="s">
        <v>31</v>
      </c>
      <c r="J733" s="1">
        <v>406.69</v>
      </c>
      <c r="K733" s="1">
        <v>359.08</v>
      </c>
      <c r="L733" s="1">
        <v>3550.58</v>
      </c>
      <c r="M733" s="1">
        <v>107.43</v>
      </c>
      <c r="N733" s="1">
        <v>2492.56</v>
      </c>
      <c r="O733" s="3">
        <f t="shared" ref="O733:P733" si="737">sum(D733,G733,J733)</f>
        <v>1191.81</v>
      </c>
      <c r="P733" s="1">
        <f t="shared" si="737"/>
        <v>1165.45</v>
      </c>
      <c r="Q733" s="1"/>
      <c r="R733" s="1"/>
    </row>
    <row r="734">
      <c r="A734" s="2">
        <v>45669.0</v>
      </c>
      <c r="B734" s="1" t="s">
        <v>69</v>
      </c>
      <c r="C734" s="1" t="s">
        <v>23</v>
      </c>
      <c r="D734" s="1">
        <v>558.58</v>
      </c>
      <c r="E734" s="1">
        <v>473.92</v>
      </c>
      <c r="F734" s="1" t="s">
        <v>30</v>
      </c>
      <c r="G734" s="1">
        <v>371.27</v>
      </c>
      <c r="H734" s="1">
        <v>424.43</v>
      </c>
      <c r="I734" s="1" t="s">
        <v>19</v>
      </c>
      <c r="J734" s="1">
        <v>145.79</v>
      </c>
      <c r="K734" s="1">
        <v>118.03</v>
      </c>
      <c r="L734" s="1">
        <v>3629.28</v>
      </c>
      <c r="M734" s="1">
        <v>1865.41</v>
      </c>
      <c r="N734" s="1">
        <v>4478.31</v>
      </c>
      <c r="O734" s="3">
        <f t="shared" ref="O734:P734" si="738">sum(D734,G734,J734)</f>
        <v>1075.64</v>
      </c>
      <c r="P734" s="1">
        <f t="shared" si="738"/>
        <v>1016.38</v>
      </c>
      <c r="Q734" s="1"/>
      <c r="R734" s="1"/>
    </row>
    <row r="735">
      <c r="A735" s="2">
        <v>45669.0</v>
      </c>
      <c r="B735" s="1" t="s">
        <v>69</v>
      </c>
      <c r="C735" s="1" t="s">
        <v>43</v>
      </c>
      <c r="D735" s="1">
        <v>535.29</v>
      </c>
      <c r="E735" s="1">
        <v>595.31</v>
      </c>
      <c r="F735" s="1" t="s">
        <v>24</v>
      </c>
      <c r="G735" s="1">
        <v>87.18</v>
      </c>
      <c r="H735" s="1">
        <v>101.6</v>
      </c>
      <c r="I735" s="1" t="s">
        <v>19</v>
      </c>
      <c r="J735" s="1">
        <v>113.12</v>
      </c>
      <c r="K735" s="1">
        <v>100.91</v>
      </c>
      <c r="L735" s="1">
        <v>4037.15</v>
      </c>
      <c r="M735" s="1">
        <v>682.62</v>
      </c>
      <c r="N735" s="1">
        <v>3921.95</v>
      </c>
      <c r="O735" s="3">
        <f t="shared" ref="O735:P735" si="739">sum(D735,G735,J735)</f>
        <v>735.59</v>
      </c>
      <c r="P735" s="1">
        <f t="shared" si="739"/>
        <v>797.82</v>
      </c>
      <c r="Q735" s="1"/>
      <c r="R735" s="1"/>
    </row>
    <row r="736">
      <c r="A736" s="2">
        <v>45670.0</v>
      </c>
      <c r="B736" s="1" t="s">
        <v>69</v>
      </c>
      <c r="C736" s="1" t="s">
        <v>26</v>
      </c>
      <c r="D736" s="1">
        <v>74.91</v>
      </c>
      <c r="E736" s="1">
        <v>74.42</v>
      </c>
      <c r="F736" s="1" t="s">
        <v>46</v>
      </c>
      <c r="G736" s="1">
        <v>251.39</v>
      </c>
      <c r="H736" s="1">
        <v>298.01</v>
      </c>
      <c r="I736" s="1" t="s">
        <v>34</v>
      </c>
      <c r="J736" s="1">
        <v>84.94</v>
      </c>
      <c r="K736" s="1">
        <v>87.19</v>
      </c>
      <c r="L736" s="1">
        <v>2764.1</v>
      </c>
      <c r="M736" s="1">
        <v>1874.71</v>
      </c>
      <c r="N736" s="1">
        <v>4179.19</v>
      </c>
      <c r="O736" s="3">
        <f t="shared" ref="O736:P736" si="740">sum(D736,G736,J736)</f>
        <v>411.24</v>
      </c>
      <c r="P736" s="1">
        <f t="shared" si="740"/>
        <v>459.62</v>
      </c>
      <c r="Q736" s="1"/>
      <c r="R736" s="1"/>
    </row>
    <row r="737">
      <c r="A737" s="2">
        <v>45670.0</v>
      </c>
      <c r="B737" s="1" t="s">
        <v>69</v>
      </c>
      <c r="C737" s="1" t="s">
        <v>39</v>
      </c>
      <c r="D737" s="1">
        <v>707.93</v>
      </c>
      <c r="E737" s="1">
        <v>663.24</v>
      </c>
      <c r="F737" s="1" t="s">
        <v>38</v>
      </c>
      <c r="G737" s="1">
        <v>119.37</v>
      </c>
      <c r="H737" s="1">
        <v>114.08</v>
      </c>
      <c r="I737" s="1" t="s">
        <v>47</v>
      </c>
      <c r="J737" s="1">
        <v>124.16</v>
      </c>
      <c r="K737" s="1">
        <v>107.31</v>
      </c>
      <c r="L737" s="1">
        <v>3696.9</v>
      </c>
      <c r="M737" s="1">
        <v>1095.62</v>
      </c>
      <c r="N737" s="1">
        <v>3907.89</v>
      </c>
      <c r="O737" s="3">
        <f t="shared" ref="O737:P737" si="741">sum(D737,G737,J737)</f>
        <v>951.46</v>
      </c>
      <c r="P737" s="1">
        <f t="shared" si="741"/>
        <v>884.63</v>
      </c>
      <c r="Q737" s="1"/>
      <c r="R737" s="1"/>
    </row>
    <row r="738">
      <c r="A738" s="2">
        <v>45671.0</v>
      </c>
      <c r="B738" s="1" t="s">
        <v>69</v>
      </c>
      <c r="C738" s="1" t="s">
        <v>29</v>
      </c>
      <c r="D738" s="1">
        <v>576.6</v>
      </c>
      <c r="E738" s="1">
        <v>592.37</v>
      </c>
      <c r="F738" s="1" t="s">
        <v>38</v>
      </c>
      <c r="G738" s="1">
        <v>440.07</v>
      </c>
      <c r="H738" s="1">
        <v>478.86</v>
      </c>
      <c r="I738" s="1" t="s">
        <v>34</v>
      </c>
      <c r="J738" s="1">
        <v>312.53</v>
      </c>
      <c r="K738" s="1">
        <v>346.92</v>
      </c>
      <c r="L738" s="1">
        <v>2757.43</v>
      </c>
      <c r="M738" s="1">
        <v>823.54</v>
      </c>
      <c r="N738" s="1">
        <v>2162.82</v>
      </c>
      <c r="O738" s="3">
        <f t="shared" ref="O738:P738" si="742">sum(D738,G738,J738)</f>
        <v>1329.2</v>
      </c>
      <c r="P738" s="1">
        <f t="shared" si="742"/>
        <v>1418.15</v>
      </c>
      <c r="Q738" s="1"/>
      <c r="R738" s="1"/>
    </row>
    <row r="739">
      <c r="A739" s="2">
        <v>45672.0</v>
      </c>
      <c r="B739" s="1" t="s">
        <v>69</v>
      </c>
      <c r="C739" s="1" t="s">
        <v>29</v>
      </c>
      <c r="D739" s="1">
        <v>970.55</v>
      </c>
      <c r="E739" s="1">
        <v>954.88</v>
      </c>
      <c r="F739" s="1" t="s">
        <v>18</v>
      </c>
      <c r="G739" s="1">
        <v>493.77</v>
      </c>
      <c r="H739" s="1">
        <v>533.53</v>
      </c>
      <c r="I739" s="1" t="s">
        <v>25</v>
      </c>
      <c r="J739" s="1">
        <v>496.86</v>
      </c>
      <c r="K739" s="1">
        <v>519.74</v>
      </c>
      <c r="L739" s="1">
        <v>3632.84</v>
      </c>
      <c r="M739" s="1">
        <v>541.75</v>
      </c>
      <c r="N739" s="1">
        <v>2166.44</v>
      </c>
      <c r="O739" s="3">
        <f t="shared" ref="O739:P739" si="743">sum(D739,G739,J739)</f>
        <v>1961.18</v>
      </c>
      <c r="P739" s="1">
        <f t="shared" si="743"/>
        <v>2008.15</v>
      </c>
      <c r="Q739" s="1"/>
      <c r="R739" s="1"/>
    </row>
    <row r="740">
      <c r="A740" s="2">
        <v>45672.0</v>
      </c>
      <c r="B740" s="1" t="s">
        <v>69</v>
      </c>
      <c r="C740" s="1" t="s">
        <v>45</v>
      </c>
      <c r="D740" s="1">
        <v>738.59</v>
      </c>
      <c r="E740" s="1">
        <v>616.55</v>
      </c>
      <c r="F740" s="1" t="s">
        <v>46</v>
      </c>
      <c r="G740" s="1">
        <v>329.35</v>
      </c>
      <c r="H740" s="1">
        <v>270.84</v>
      </c>
      <c r="I740" s="1" t="s">
        <v>31</v>
      </c>
      <c r="J740" s="1">
        <v>64.09</v>
      </c>
      <c r="K740" s="1">
        <v>64.4</v>
      </c>
      <c r="L740" s="1">
        <v>4552.6</v>
      </c>
      <c r="M740" s="1">
        <v>850.61</v>
      </c>
      <c r="N740" s="1">
        <v>4451.42</v>
      </c>
      <c r="O740" s="3">
        <f t="shared" ref="O740:P740" si="744">sum(D740,G740,J740)</f>
        <v>1132.03</v>
      </c>
      <c r="P740" s="1">
        <f t="shared" si="744"/>
        <v>951.79</v>
      </c>
      <c r="Q740" s="1"/>
      <c r="R740" s="1"/>
    </row>
    <row r="741">
      <c r="A741" s="2">
        <v>45672.0</v>
      </c>
      <c r="B741" s="1" t="s">
        <v>69</v>
      </c>
      <c r="C741" s="1" t="s">
        <v>20</v>
      </c>
      <c r="D741" s="1">
        <v>993.2</v>
      </c>
      <c r="E741" s="1">
        <v>852.23</v>
      </c>
      <c r="F741" s="1" t="s">
        <v>30</v>
      </c>
      <c r="G741" s="1">
        <v>371.01</v>
      </c>
      <c r="H741" s="1">
        <v>334.63</v>
      </c>
      <c r="I741" s="1" t="s">
        <v>25</v>
      </c>
      <c r="J741" s="1">
        <v>497.72</v>
      </c>
      <c r="K741" s="1">
        <v>434.36</v>
      </c>
      <c r="L741" s="1">
        <v>2519.8</v>
      </c>
      <c r="M741" s="1">
        <v>591.79</v>
      </c>
      <c r="N741" s="1">
        <v>1490.37</v>
      </c>
      <c r="O741" s="3">
        <f t="shared" ref="O741:P741" si="745">sum(D741,G741,J741)</f>
        <v>1861.93</v>
      </c>
      <c r="P741" s="1">
        <f t="shared" si="745"/>
        <v>1621.22</v>
      </c>
      <c r="Q741" s="1"/>
      <c r="R741" s="1"/>
    </row>
    <row r="742">
      <c r="A742" s="2">
        <v>45673.0</v>
      </c>
      <c r="B742" s="1" t="s">
        <v>69</v>
      </c>
      <c r="C742" s="1" t="s">
        <v>17</v>
      </c>
      <c r="D742" s="1">
        <v>276.52</v>
      </c>
      <c r="E742" s="1">
        <v>313.74</v>
      </c>
      <c r="F742" s="1" t="s">
        <v>24</v>
      </c>
      <c r="G742" s="1">
        <v>30.05</v>
      </c>
      <c r="H742" s="1">
        <v>33.22</v>
      </c>
      <c r="I742" s="1" t="s">
        <v>28</v>
      </c>
      <c r="J742" s="1">
        <v>11.32</v>
      </c>
      <c r="K742" s="1">
        <v>10.42</v>
      </c>
      <c r="L742" s="1">
        <v>3048.6</v>
      </c>
      <c r="M742" s="1">
        <v>1867.95</v>
      </c>
      <c r="N742" s="1">
        <v>4559.17</v>
      </c>
      <c r="O742" s="3">
        <f t="shared" ref="O742:P742" si="746">sum(D742,G742,J742)</f>
        <v>317.89</v>
      </c>
      <c r="P742" s="1">
        <f t="shared" si="746"/>
        <v>357.38</v>
      </c>
      <c r="Q742" s="1"/>
      <c r="R742" s="1"/>
    </row>
    <row r="743">
      <c r="A743" s="2">
        <v>45673.0</v>
      </c>
      <c r="B743" s="1" t="s">
        <v>69</v>
      </c>
      <c r="C743" s="1" t="s">
        <v>41</v>
      </c>
      <c r="D743" s="1">
        <v>81.73</v>
      </c>
      <c r="E743" s="1">
        <v>86.81</v>
      </c>
      <c r="F743" s="1" t="s">
        <v>38</v>
      </c>
      <c r="G743" s="1">
        <v>305.01</v>
      </c>
      <c r="H743" s="1">
        <v>300.64</v>
      </c>
      <c r="I743" s="1" t="s">
        <v>31</v>
      </c>
      <c r="J743" s="1">
        <v>405.75</v>
      </c>
      <c r="K743" s="1">
        <v>406.33</v>
      </c>
      <c r="L743" s="1">
        <v>4354.77</v>
      </c>
      <c r="M743" s="1">
        <v>1098.7</v>
      </c>
      <c r="N743" s="1">
        <v>4659.69</v>
      </c>
      <c r="O743" s="3">
        <f t="shared" ref="O743:P743" si="747">sum(D743,G743,J743)</f>
        <v>792.49</v>
      </c>
      <c r="P743" s="1">
        <f t="shared" si="747"/>
        <v>793.78</v>
      </c>
      <c r="Q743" s="1"/>
      <c r="R743" s="1"/>
    </row>
    <row r="744">
      <c r="A744" s="2">
        <v>45674.0</v>
      </c>
      <c r="B744" s="1" t="s">
        <v>69</v>
      </c>
      <c r="C744" s="1" t="s">
        <v>44</v>
      </c>
      <c r="D744" s="1">
        <v>660.88</v>
      </c>
      <c r="E744" s="1">
        <v>765.53</v>
      </c>
      <c r="F744" s="1" t="s">
        <v>21</v>
      </c>
      <c r="G744" s="1">
        <v>177.14</v>
      </c>
      <c r="H744" s="1">
        <v>158.92</v>
      </c>
      <c r="I744" s="1" t="s">
        <v>22</v>
      </c>
      <c r="J744" s="1">
        <v>478.31</v>
      </c>
      <c r="K744" s="1">
        <v>536.02</v>
      </c>
      <c r="L744" s="1">
        <v>3283.38</v>
      </c>
      <c r="M744" s="1">
        <v>672.63</v>
      </c>
      <c r="N744" s="1">
        <v>2495.54</v>
      </c>
      <c r="O744" s="3">
        <f t="shared" ref="O744:P744" si="748">sum(D744,G744,J744)</f>
        <v>1316.33</v>
      </c>
      <c r="P744" s="1">
        <f t="shared" si="748"/>
        <v>1460.47</v>
      </c>
      <c r="Q744" s="1"/>
      <c r="R744" s="1"/>
    </row>
    <row r="745">
      <c r="A745" s="2">
        <v>45675.0</v>
      </c>
      <c r="B745" s="1" t="s">
        <v>69</v>
      </c>
      <c r="C745" s="1" t="s">
        <v>29</v>
      </c>
      <c r="D745" s="1">
        <v>206.48</v>
      </c>
      <c r="E745" s="1">
        <v>216.56</v>
      </c>
      <c r="F745" s="1" t="s">
        <v>21</v>
      </c>
      <c r="G745" s="1">
        <v>155.54</v>
      </c>
      <c r="H745" s="1">
        <v>124.99</v>
      </c>
      <c r="I745" s="1" t="s">
        <v>28</v>
      </c>
      <c r="J745" s="1">
        <v>82.2</v>
      </c>
      <c r="K745" s="1">
        <v>87.23</v>
      </c>
      <c r="L745" s="1">
        <v>2055.05</v>
      </c>
      <c r="M745" s="1">
        <v>528.09</v>
      </c>
      <c r="N745" s="1">
        <v>2154.36</v>
      </c>
      <c r="O745" s="3">
        <f t="shared" ref="O745:P745" si="749">sum(D745,G745,J745)</f>
        <v>444.22</v>
      </c>
      <c r="P745" s="1">
        <f t="shared" si="749"/>
        <v>428.78</v>
      </c>
      <c r="Q745" s="1"/>
      <c r="R745" s="1"/>
    </row>
    <row r="746">
      <c r="A746" s="2">
        <v>45675.0</v>
      </c>
      <c r="B746" s="1" t="s">
        <v>69</v>
      </c>
      <c r="C746" s="1" t="s">
        <v>44</v>
      </c>
      <c r="D746" s="1">
        <v>568.34</v>
      </c>
      <c r="E746" s="1">
        <v>498.26</v>
      </c>
      <c r="F746" s="1" t="s">
        <v>33</v>
      </c>
      <c r="G746" s="1">
        <v>94.97</v>
      </c>
      <c r="H746" s="1">
        <v>99.67</v>
      </c>
      <c r="I746" s="1" t="s">
        <v>19</v>
      </c>
      <c r="J746" s="1">
        <v>285.56</v>
      </c>
      <c r="K746" s="1">
        <v>238.7</v>
      </c>
      <c r="L746" s="1">
        <v>4916.01</v>
      </c>
      <c r="M746" s="1">
        <v>1975.84</v>
      </c>
      <c r="N746" s="1">
        <v>6055.22</v>
      </c>
      <c r="O746" s="3">
        <f t="shared" ref="O746:P746" si="750">sum(D746,G746,J746)</f>
        <v>948.87</v>
      </c>
      <c r="P746" s="1">
        <f t="shared" si="750"/>
        <v>836.63</v>
      </c>
      <c r="Q746" s="1"/>
      <c r="R746" s="1"/>
    </row>
    <row r="747">
      <c r="A747" s="2">
        <v>45675.0</v>
      </c>
      <c r="B747" s="1" t="s">
        <v>69</v>
      </c>
      <c r="C747" s="1" t="s">
        <v>41</v>
      </c>
      <c r="D747" s="1">
        <v>869.07</v>
      </c>
      <c r="E747" s="1">
        <v>769.67</v>
      </c>
      <c r="F747" s="1" t="s">
        <v>27</v>
      </c>
      <c r="G747" s="1">
        <v>478.09</v>
      </c>
      <c r="H747" s="1">
        <v>413.59</v>
      </c>
      <c r="I747" s="1" t="s">
        <v>28</v>
      </c>
      <c r="J747" s="1">
        <v>416.95</v>
      </c>
      <c r="K747" s="1">
        <v>450.46</v>
      </c>
      <c r="L747" s="1">
        <v>2779.4</v>
      </c>
      <c r="M747" s="1">
        <v>783.78</v>
      </c>
      <c r="N747" s="1">
        <v>1929.46</v>
      </c>
      <c r="O747" s="3">
        <f t="shared" ref="O747:P747" si="751">sum(D747,G747,J747)</f>
        <v>1764.11</v>
      </c>
      <c r="P747" s="1">
        <f t="shared" si="751"/>
        <v>1633.72</v>
      </c>
      <c r="Q747" s="1"/>
      <c r="R747" s="1"/>
    </row>
    <row r="748">
      <c r="A748" s="2">
        <v>45675.0</v>
      </c>
      <c r="B748" s="1" t="s">
        <v>69</v>
      </c>
      <c r="C748" s="1" t="s">
        <v>44</v>
      </c>
      <c r="D748" s="1">
        <v>744.49</v>
      </c>
      <c r="E748" s="1">
        <v>821.12</v>
      </c>
      <c r="F748" s="1" t="s">
        <v>33</v>
      </c>
      <c r="G748" s="1">
        <v>211.12</v>
      </c>
      <c r="H748" s="1">
        <v>179.03</v>
      </c>
      <c r="I748" s="1" t="s">
        <v>28</v>
      </c>
      <c r="J748" s="1">
        <v>359.35</v>
      </c>
      <c r="K748" s="1">
        <v>411.69</v>
      </c>
      <c r="L748" s="1">
        <v>3490.03</v>
      </c>
      <c r="M748" s="1">
        <v>400.32</v>
      </c>
      <c r="N748" s="1">
        <v>2478.51</v>
      </c>
      <c r="O748" s="3">
        <f t="shared" ref="O748:P748" si="752">sum(D748,G748,J748)</f>
        <v>1314.96</v>
      </c>
      <c r="P748" s="1">
        <f t="shared" si="752"/>
        <v>1411.84</v>
      </c>
      <c r="Q748" s="1"/>
      <c r="R748" s="1"/>
    </row>
    <row r="749">
      <c r="A749" s="2">
        <v>45676.0</v>
      </c>
      <c r="B749" s="1" t="s">
        <v>69</v>
      </c>
      <c r="C749" s="1" t="s">
        <v>37</v>
      </c>
      <c r="D749" s="1">
        <v>303.07</v>
      </c>
      <c r="E749" s="1">
        <v>330.36</v>
      </c>
      <c r="F749" s="1" t="s">
        <v>42</v>
      </c>
      <c r="G749" s="1">
        <v>431.57</v>
      </c>
      <c r="H749" s="1">
        <v>409.73</v>
      </c>
      <c r="I749" s="1" t="s">
        <v>25</v>
      </c>
      <c r="J749" s="1">
        <v>357.09</v>
      </c>
      <c r="K749" s="1">
        <v>317.1</v>
      </c>
      <c r="L749" s="1">
        <v>3888.9</v>
      </c>
      <c r="M749" s="1">
        <v>746.72</v>
      </c>
      <c r="N749" s="1">
        <v>3578.43</v>
      </c>
      <c r="O749" s="3">
        <f t="shared" ref="O749:P749" si="753">sum(D749,G749,J749)</f>
        <v>1091.73</v>
      </c>
      <c r="P749" s="1">
        <f t="shared" si="753"/>
        <v>1057.19</v>
      </c>
      <c r="Q749" s="1"/>
      <c r="R749" s="1"/>
    </row>
    <row r="750">
      <c r="A750" s="2">
        <v>45676.0</v>
      </c>
      <c r="B750" s="1" t="s">
        <v>69</v>
      </c>
      <c r="C750" s="1" t="s">
        <v>41</v>
      </c>
      <c r="D750" s="1">
        <v>259.76</v>
      </c>
      <c r="E750" s="1">
        <v>286.99</v>
      </c>
      <c r="F750" s="1" t="s">
        <v>38</v>
      </c>
      <c r="G750" s="1">
        <v>130.12</v>
      </c>
      <c r="H750" s="1">
        <v>151.45</v>
      </c>
      <c r="I750" s="1" t="s">
        <v>22</v>
      </c>
      <c r="J750" s="1">
        <v>499.5</v>
      </c>
      <c r="K750" s="1">
        <v>457.28</v>
      </c>
      <c r="L750" s="1">
        <v>3729.81</v>
      </c>
      <c r="M750" s="1">
        <v>1999.47</v>
      </c>
      <c r="N750" s="1">
        <v>4833.56</v>
      </c>
      <c r="O750" s="3">
        <f t="shared" ref="O750:P750" si="754">sum(D750,G750,J750)</f>
        <v>889.38</v>
      </c>
      <c r="P750" s="1">
        <f t="shared" si="754"/>
        <v>895.72</v>
      </c>
      <c r="Q750" s="1"/>
      <c r="R750" s="1"/>
    </row>
    <row r="751">
      <c r="A751" s="2">
        <v>45676.0</v>
      </c>
      <c r="B751" s="1" t="s">
        <v>69</v>
      </c>
      <c r="C751" s="1" t="s">
        <v>29</v>
      </c>
      <c r="D751" s="1">
        <v>411.19</v>
      </c>
      <c r="E751" s="1">
        <v>473.87</v>
      </c>
      <c r="F751" s="1" t="s">
        <v>18</v>
      </c>
      <c r="G751" s="1">
        <v>219.84</v>
      </c>
      <c r="H751" s="1">
        <v>239.58</v>
      </c>
      <c r="I751" s="1" t="s">
        <v>22</v>
      </c>
      <c r="J751" s="1">
        <v>396.6</v>
      </c>
      <c r="K751" s="1">
        <v>402.48</v>
      </c>
      <c r="L751" s="1">
        <v>2875.45</v>
      </c>
      <c r="M751" s="1">
        <v>1569.16</v>
      </c>
      <c r="N751" s="1">
        <v>3328.68</v>
      </c>
      <c r="O751" s="3">
        <f t="shared" ref="O751:P751" si="755">sum(D751,G751,J751)</f>
        <v>1027.63</v>
      </c>
      <c r="P751" s="1">
        <f t="shared" si="755"/>
        <v>1115.93</v>
      </c>
      <c r="Q751" s="1"/>
      <c r="R751" s="1"/>
    </row>
    <row r="752">
      <c r="A752" s="2">
        <v>45677.0</v>
      </c>
      <c r="B752" s="1" t="s">
        <v>69</v>
      </c>
      <c r="C752" s="1" t="s">
        <v>45</v>
      </c>
      <c r="D752" s="1">
        <v>389.32</v>
      </c>
      <c r="E752" s="1">
        <v>426.04</v>
      </c>
      <c r="F752" s="1" t="s">
        <v>27</v>
      </c>
      <c r="G752" s="1">
        <v>190.55</v>
      </c>
      <c r="H752" s="1">
        <v>203.16</v>
      </c>
      <c r="I752" s="1" t="s">
        <v>25</v>
      </c>
      <c r="J752" s="1">
        <v>67.57</v>
      </c>
      <c r="K752" s="1">
        <v>66.59</v>
      </c>
      <c r="L752" s="1">
        <v>3952.75</v>
      </c>
      <c r="M752" s="1">
        <v>1498.94</v>
      </c>
      <c r="N752" s="1">
        <v>4755.9</v>
      </c>
      <c r="O752" s="3">
        <f t="shared" ref="O752:P752" si="756">sum(D752,G752,J752)</f>
        <v>647.44</v>
      </c>
      <c r="P752" s="1">
        <f t="shared" si="756"/>
        <v>695.79</v>
      </c>
      <c r="Q752" s="1"/>
      <c r="R752" s="1"/>
    </row>
    <row r="753">
      <c r="A753" s="2">
        <v>45677.0</v>
      </c>
      <c r="B753" s="1" t="s">
        <v>69</v>
      </c>
      <c r="C753" s="1" t="s">
        <v>23</v>
      </c>
      <c r="D753" s="1">
        <v>929.33</v>
      </c>
      <c r="E753" s="1">
        <v>764.16</v>
      </c>
      <c r="F753" s="1" t="s">
        <v>18</v>
      </c>
      <c r="G753" s="1">
        <v>322.55</v>
      </c>
      <c r="H753" s="1">
        <v>269.11</v>
      </c>
      <c r="I753" s="1" t="s">
        <v>36</v>
      </c>
      <c r="J753" s="1">
        <v>493.82</v>
      </c>
      <c r="K753" s="1">
        <v>443.85</v>
      </c>
      <c r="L753" s="1">
        <v>2644.92</v>
      </c>
      <c r="M753" s="1">
        <v>1419.09</v>
      </c>
      <c r="N753" s="1">
        <v>2586.89</v>
      </c>
      <c r="O753" s="3">
        <f t="shared" ref="O753:P753" si="757">sum(D753,G753,J753)</f>
        <v>1745.7</v>
      </c>
      <c r="P753" s="1">
        <f t="shared" si="757"/>
        <v>1477.12</v>
      </c>
      <c r="Q753" s="1"/>
      <c r="R753" s="1"/>
    </row>
    <row r="754">
      <c r="A754" s="2">
        <v>45677.0</v>
      </c>
      <c r="B754" s="1" t="s">
        <v>69</v>
      </c>
      <c r="C754" s="1" t="s">
        <v>17</v>
      </c>
      <c r="D754" s="1">
        <v>698.46</v>
      </c>
      <c r="E754" s="1">
        <v>755.58</v>
      </c>
      <c r="F754" s="1" t="s">
        <v>18</v>
      </c>
      <c r="G754" s="1">
        <v>161.02</v>
      </c>
      <c r="H754" s="1">
        <v>153.15</v>
      </c>
      <c r="I754" s="1" t="s">
        <v>25</v>
      </c>
      <c r="J754" s="1">
        <v>465.14</v>
      </c>
      <c r="K754" s="1">
        <v>465.09</v>
      </c>
      <c r="L754" s="1">
        <v>2758.53</v>
      </c>
      <c r="M754" s="1">
        <v>151.02</v>
      </c>
      <c r="N754" s="1">
        <v>1535.73</v>
      </c>
      <c r="O754" s="3">
        <f t="shared" ref="O754:P754" si="758">sum(D754,G754,J754)</f>
        <v>1324.62</v>
      </c>
      <c r="P754" s="1">
        <f t="shared" si="758"/>
        <v>1373.82</v>
      </c>
      <c r="Q754" s="1"/>
      <c r="R754" s="1"/>
    </row>
    <row r="755">
      <c r="A755" s="2">
        <v>45677.0</v>
      </c>
      <c r="B755" s="1" t="s">
        <v>69</v>
      </c>
      <c r="C755" s="1" t="s">
        <v>29</v>
      </c>
      <c r="D755" s="1">
        <v>141.01</v>
      </c>
      <c r="E755" s="1">
        <v>115.89</v>
      </c>
      <c r="F755" s="1" t="s">
        <v>40</v>
      </c>
      <c r="G755" s="1">
        <v>375.65</v>
      </c>
      <c r="H755" s="1">
        <v>407.12</v>
      </c>
      <c r="I755" s="1" t="s">
        <v>47</v>
      </c>
      <c r="J755" s="1">
        <v>360.74</v>
      </c>
      <c r="K755" s="1">
        <v>353.89</v>
      </c>
      <c r="L755" s="1">
        <v>4067.29</v>
      </c>
      <c r="M755" s="1">
        <v>1020.52</v>
      </c>
      <c r="N755" s="1">
        <v>4210.91</v>
      </c>
      <c r="O755" s="3">
        <f t="shared" ref="O755:P755" si="759">sum(D755,G755,J755)</f>
        <v>877.4</v>
      </c>
      <c r="P755" s="1">
        <f t="shared" si="759"/>
        <v>876.9</v>
      </c>
      <c r="Q755" s="1"/>
      <c r="R755" s="1"/>
    </row>
    <row r="756">
      <c r="A756" s="2">
        <v>45678.0</v>
      </c>
      <c r="B756" s="1" t="s">
        <v>69</v>
      </c>
      <c r="C756" s="1" t="s">
        <v>37</v>
      </c>
      <c r="D756" s="1">
        <v>899.62</v>
      </c>
      <c r="E756" s="1">
        <v>780.19</v>
      </c>
      <c r="F756" s="1" t="s">
        <v>42</v>
      </c>
      <c r="G756" s="1">
        <v>166.18</v>
      </c>
      <c r="H756" s="1">
        <v>182.37</v>
      </c>
      <c r="I756" s="1" t="s">
        <v>22</v>
      </c>
      <c r="J756" s="1">
        <v>384.63</v>
      </c>
      <c r="K756" s="1">
        <v>455.2</v>
      </c>
      <c r="L756" s="1">
        <v>4458.18</v>
      </c>
      <c r="M756" s="1">
        <v>1898.44</v>
      </c>
      <c r="N756" s="1">
        <v>4938.86</v>
      </c>
      <c r="O756" s="3">
        <f t="shared" ref="O756:P756" si="760">sum(D756,G756,J756)</f>
        <v>1450.43</v>
      </c>
      <c r="P756" s="1">
        <f t="shared" si="760"/>
        <v>1417.76</v>
      </c>
      <c r="Q756" s="1"/>
      <c r="R756" s="1"/>
    </row>
    <row r="757">
      <c r="A757" s="2">
        <v>45678.0</v>
      </c>
      <c r="B757" s="1" t="s">
        <v>69</v>
      </c>
      <c r="C757" s="1" t="s">
        <v>23</v>
      </c>
      <c r="D757" s="1">
        <v>214.95</v>
      </c>
      <c r="E757" s="1">
        <v>207.97</v>
      </c>
      <c r="F757" s="1" t="s">
        <v>24</v>
      </c>
      <c r="G757" s="1">
        <v>331.85</v>
      </c>
      <c r="H757" s="1">
        <v>311.09</v>
      </c>
      <c r="I757" s="1" t="s">
        <v>28</v>
      </c>
      <c r="J757" s="1">
        <v>109.06</v>
      </c>
      <c r="K757" s="1">
        <v>128.01</v>
      </c>
      <c r="L757" s="1">
        <v>4072.27</v>
      </c>
      <c r="M757" s="1">
        <v>558.87</v>
      </c>
      <c r="N757" s="1">
        <v>3984.07</v>
      </c>
      <c r="O757" s="3">
        <f t="shared" ref="O757:P757" si="761">sum(D757,G757,J757)</f>
        <v>655.86</v>
      </c>
      <c r="P757" s="1">
        <f t="shared" si="761"/>
        <v>647.07</v>
      </c>
      <c r="Q757" s="1"/>
      <c r="R757" s="1"/>
    </row>
    <row r="758">
      <c r="A758" s="2">
        <v>45678.0</v>
      </c>
      <c r="B758" s="1" t="s">
        <v>69</v>
      </c>
      <c r="C758" s="1" t="s">
        <v>23</v>
      </c>
      <c r="D758" s="1">
        <v>743.51</v>
      </c>
      <c r="E758" s="1">
        <v>614.32</v>
      </c>
      <c r="F758" s="1" t="s">
        <v>33</v>
      </c>
      <c r="G758" s="1">
        <v>73.65</v>
      </c>
      <c r="H758" s="1">
        <v>69.72</v>
      </c>
      <c r="I758" s="1" t="s">
        <v>36</v>
      </c>
      <c r="J758" s="1">
        <v>64.07</v>
      </c>
      <c r="K758" s="1">
        <v>58.04</v>
      </c>
      <c r="L758" s="1">
        <v>3603.91</v>
      </c>
      <c r="M758" s="1">
        <v>240.19</v>
      </c>
      <c r="N758" s="1">
        <v>3102.02</v>
      </c>
      <c r="O758" s="3">
        <f t="shared" ref="O758:P758" si="762">sum(D758,G758,J758)</f>
        <v>881.23</v>
      </c>
      <c r="P758" s="1">
        <f t="shared" si="762"/>
        <v>742.08</v>
      </c>
      <c r="Q758" s="1"/>
      <c r="R758" s="1"/>
    </row>
    <row r="759">
      <c r="A759" s="2">
        <v>45679.0</v>
      </c>
      <c r="B759" s="1" t="s">
        <v>69</v>
      </c>
      <c r="C759" s="1" t="s">
        <v>23</v>
      </c>
      <c r="D759" s="1">
        <v>294.03</v>
      </c>
      <c r="E759" s="1">
        <v>289.46</v>
      </c>
      <c r="F759" s="1" t="s">
        <v>40</v>
      </c>
      <c r="G759" s="1">
        <v>23.32</v>
      </c>
      <c r="H759" s="1">
        <v>25.76</v>
      </c>
      <c r="I759" s="1" t="s">
        <v>22</v>
      </c>
      <c r="J759" s="1">
        <v>66.25</v>
      </c>
      <c r="K759" s="1">
        <v>57.53</v>
      </c>
      <c r="L759" s="1">
        <v>3028.43</v>
      </c>
      <c r="M759" s="1">
        <v>1009.13</v>
      </c>
      <c r="N759" s="1">
        <v>3664.81</v>
      </c>
      <c r="O759" s="3">
        <f t="shared" ref="O759:P759" si="763">sum(D759,G759,J759)</f>
        <v>383.6</v>
      </c>
      <c r="P759" s="1">
        <f t="shared" si="763"/>
        <v>372.75</v>
      </c>
      <c r="Q759" s="1"/>
      <c r="R759" s="1"/>
    </row>
    <row r="760">
      <c r="A760" s="2">
        <v>45679.0</v>
      </c>
      <c r="B760" s="1" t="s">
        <v>69</v>
      </c>
      <c r="C760" s="1" t="s">
        <v>44</v>
      </c>
      <c r="D760" s="1">
        <v>188.28</v>
      </c>
      <c r="E760" s="1">
        <v>195.44</v>
      </c>
      <c r="F760" s="1" t="s">
        <v>24</v>
      </c>
      <c r="G760" s="1">
        <v>284.3</v>
      </c>
      <c r="H760" s="1">
        <v>258.32</v>
      </c>
      <c r="I760" s="1" t="s">
        <v>25</v>
      </c>
      <c r="J760" s="1">
        <v>286.69</v>
      </c>
      <c r="K760" s="1">
        <v>236.69</v>
      </c>
      <c r="L760" s="1">
        <v>4060.39</v>
      </c>
      <c r="M760" s="1">
        <v>968.14</v>
      </c>
      <c r="N760" s="1">
        <v>4338.08</v>
      </c>
      <c r="O760" s="3">
        <f t="shared" ref="O760:P760" si="764">sum(D760,G760,J760)</f>
        <v>759.27</v>
      </c>
      <c r="P760" s="1">
        <f t="shared" si="764"/>
        <v>690.45</v>
      </c>
      <c r="Q760" s="1"/>
      <c r="R760" s="1"/>
    </row>
    <row r="761">
      <c r="A761" s="2">
        <v>45679.0</v>
      </c>
      <c r="B761" s="1" t="s">
        <v>69</v>
      </c>
      <c r="C761" s="1" t="s">
        <v>20</v>
      </c>
      <c r="D761" s="1">
        <v>811.18</v>
      </c>
      <c r="E761" s="1">
        <v>885.57</v>
      </c>
      <c r="F761" s="1" t="s">
        <v>21</v>
      </c>
      <c r="G761" s="1">
        <v>35.4</v>
      </c>
      <c r="H761" s="1">
        <v>40.16</v>
      </c>
      <c r="I761" s="1" t="s">
        <v>25</v>
      </c>
      <c r="J761" s="1">
        <v>125.97</v>
      </c>
      <c r="K761" s="1">
        <v>135.8</v>
      </c>
      <c r="L761" s="1">
        <v>2557.9</v>
      </c>
      <c r="M761" s="1">
        <v>1640.11</v>
      </c>
      <c r="N761" s="1">
        <v>3136.48</v>
      </c>
      <c r="O761" s="3">
        <f t="shared" ref="O761:P761" si="765">sum(D761,G761,J761)</f>
        <v>972.55</v>
      </c>
      <c r="P761" s="1">
        <f t="shared" si="765"/>
        <v>1061.53</v>
      </c>
      <c r="Q761" s="1"/>
      <c r="R761" s="1"/>
    </row>
    <row r="762">
      <c r="A762" s="2">
        <v>45679.0</v>
      </c>
      <c r="B762" s="1" t="s">
        <v>69</v>
      </c>
      <c r="C762" s="1" t="s">
        <v>26</v>
      </c>
      <c r="D762" s="1">
        <v>593.0</v>
      </c>
      <c r="E762" s="1">
        <v>689.5</v>
      </c>
      <c r="F762" s="1" t="s">
        <v>33</v>
      </c>
      <c r="G762" s="1">
        <v>7.86</v>
      </c>
      <c r="H762" s="1">
        <v>8.69</v>
      </c>
      <c r="I762" s="1" t="s">
        <v>36</v>
      </c>
      <c r="J762" s="1">
        <v>127.11</v>
      </c>
      <c r="K762" s="1">
        <v>149.1</v>
      </c>
      <c r="L762" s="1">
        <v>4973.51</v>
      </c>
      <c r="M762" s="1">
        <v>543.63</v>
      </c>
      <c r="N762" s="1">
        <v>4669.85</v>
      </c>
      <c r="O762" s="3">
        <f t="shared" ref="O762:P762" si="766">sum(D762,G762,J762)</f>
        <v>727.97</v>
      </c>
      <c r="P762" s="1">
        <f t="shared" si="766"/>
        <v>847.29</v>
      </c>
      <c r="Q762" s="1"/>
      <c r="R762" s="1"/>
    </row>
    <row r="763">
      <c r="A763" s="2">
        <v>45680.0</v>
      </c>
      <c r="B763" s="1" t="s">
        <v>69</v>
      </c>
      <c r="C763" s="1" t="s">
        <v>44</v>
      </c>
      <c r="D763" s="1">
        <v>224.32</v>
      </c>
      <c r="E763" s="1">
        <v>225.9</v>
      </c>
      <c r="F763" s="1" t="s">
        <v>38</v>
      </c>
      <c r="G763" s="1">
        <v>391.75</v>
      </c>
      <c r="H763" s="1">
        <v>445.15</v>
      </c>
      <c r="I763" s="1" t="s">
        <v>31</v>
      </c>
      <c r="J763" s="1">
        <v>109.39</v>
      </c>
      <c r="K763" s="1">
        <v>117.9</v>
      </c>
      <c r="L763" s="1">
        <v>2522.62</v>
      </c>
      <c r="M763" s="1">
        <v>724.38</v>
      </c>
      <c r="N763" s="1">
        <v>2458.05</v>
      </c>
      <c r="O763" s="3">
        <f t="shared" ref="O763:P763" si="767">sum(D763,G763,J763)</f>
        <v>725.46</v>
      </c>
      <c r="P763" s="1">
        <f t="shared" si="767"/>
        <v>788.95</v>
      </c>
      <c r="Q763" s="1"/>
      <c r="R763" s="1"/>
    </row>
    <row r="764">
      <c r="A764" s="2">
        <v>45680.0</v>
      </c>
      <c r="B764" s="1" t="s">
        <v>69</v>
      </c>
      <c r="C764" s="1" t="s">
        <v>20</v>
      </c>
      <c r="D764" s="1">
        <v>397.41</v>
      </c>
      <c r="E764" s="1">
        <v>436.5</v>
      </c>
      <c r="F764" s="1" t="s">
        <v>18</v>
      </c>
      <c r="G764" s="1">
        <v>379.52</v>
      </c>
      <c r="H764" s="1">
        <v>388.21</v>
      </c>
      <c r="I764" s="1" t="s">
        <v>19</v>
      </c>
      <c r="J764" s="1">
        <v>60.59</v>
      </c>
      <c r="K764" s="1">
        <v>64.31</v>
      </c>
      <c r="L764" s="1">
        <v>2892.87</v>
      </c>
      <c r="M764" s="1">
        <v>1424.52</v>
      </c>
      <c r="N764" s="1">
        <v>3428.37</v>
      </c>
      <c r="O764" s="3">
        <f t="shared" ref="O764:P764" si="768">sum(D764,G764,J764)</f>
        <v>837.52</v>
      </c>
      <c r="P764" s="1">
        <f t="shared" si="768"/>
        <v>889.02</v>
      </c>
      <c r="Q764" s="1"/>
      <c r="R764" s="1"/>
    </row>
    <row r="765">
      <c r="A765" s="2">
        <v>45680.0</v>
      </c>
      <c r="B765" s="1" t="s">
        <v>69</v>
      </c>
      <c r="C765" s="1" t="s">
        <v>29</v>
      </c>
      <c r="D765" s="1">
        <v>568.52</v>
      </c>
      <c r="E765" s="1">
        <v>646.54</v>
      </c>
      <c r="F765" s="1" t="s">
        <v>40</v>
      </c>
      <c r="G765" s="1">
        <v>150.33</v>
      </c>
      <c r="H765" s="1">
        <v>158.87</v>
      </c>
      <c r="I765" s="1" t="s">
        <v>47</v>
      </c>
      <c r="J765" s="1">
        <v>35.95</v>
      </c>
      <c r="K765" s="1">
        <v>38.52</v>
      </c>
      <c r="L765" s="1">
        <v>2832.18</v>
      </c>
      <c r="M765" s="1">
        <v>1554.23</v>
      </c>
      <c r="N765" s="1">
        <v>3542.48</v>
      </c>
      <c r="O765" s="3">
        <f t="shared" ref="O765:P765" si="769">sum(D765,G765,J765)</f>
        <v>754.8</v>
      </c>
      <c r="P765" s="1">
        <f t="shared" si="769"/>
        <v>843.93</v>
      </c>
      <c r="Q765" s="1"/>
      <c r="R765" s="1"/>
    </row>
    <row r="766">
      <c r="A766" s="2">
        <v>45680.0</v>
      </c>
      <c r="B766" s="1" t="s">
        <v>69</v>
      </c>
      <c r="C766" s="1" t="s">
        <v>29</v>
      </c>
      <c r="D766" s="1">
        <v>936.71</v>
      </c>
      <c r="E766" s="1">
        <v>818.79</v>
      </c>
      <c r="F766" s="1" t="s">
        <v>27</v>
      </c>
      <c r="G766" s="1">
        <v>147.84</v>
      </c>
      <c r="H766" s="1">
        <v>118.88</v>
      </c>
      <c r="I766" s="1" t="s">
        <v>19</v>
      </c>
      <c r="J766" s="1">
        <v>314.82</v>
      </c>
      <c r="K766" s="1">
        <v>302.68</v>
      </c>
      <c r="L766" s="1">
        <v>3491.16</v>
      </c>
      <c r="M766" s="1">
        <v>1679.12</v>
      </c>
      <c r="N766" s="1">
        <v>3929.93</v>
      </c>
      <c r="O766" s="3">
        <f t="shared" ref="O766:P766" si="770">sum(D766,G766,J766)</f>
        <v>1399.37</v>
      </c>
      <c r="P766" s="1">
        <f t="shared" si="770"/>
        <v>1240.35</v>
      </c>
      <c r="Q766" s="1"/>
      <c r="R766" s="1"/>
    </row>
    <row r="767">
      <c r="A767" s="2">
        <v>45681.0</v>
      </c>
      <c r="B767" s="1" t="s">
        <v>69</v>
      </c>
      <c r="C767" s="1" t="s">
        <v>43</v>
      </c>
      <c r="D767" s="1">
        <v>868.5</v>
      </c>
      <c r="E767" s="1">
        <v>1019.72</v>
      </c>
      <c r="F767" s="1" t="s">
        <v>27</v>
      </c>
      <c r="G767" s="1">
        <v>139.87</v>
      </c>
      <c r="H767" s="1">
        <v>116.99</v>
      </c>
      <c r="I767" s="1" t="s">
        <v>19</v>
      </c>
      <c r="J767" s="1">
        <v>75.84</v>
      </c>
      <c r="K767" s="1">
        <v>66.58</v>
      </c>
      <c r="L767" s="1">
        <v>3927.11</v>
      </c>
      <c r="M767" s="1">
        <v>298.08</v>
      </c>
      <c r="N767" s="1">
        <v>3021.9</v>
      </c>
      <c r="O767" s="3">
        <f t="shared" ref="O767:P767" si="771">sum(D767,G767,J767)</f>
        <v>1084.21</v>
      </c>
      <c r="P767" s="1">
        <f t="shared" si="771"/>
        <v>1203.29</v>
      </c>
      <c r="Q767" s="1"/>
      <c r="R767" s="1"/>
    </row>
    <row r="768">
      <c r="A768" s="2">
        <v>45681.0</v>
      </c>
      <c r="B768" s="1" t="s">
        <v>69</v>
      </c>
      <c r="C768" s="1" t="s">
        <v>29</v>
      </c>
      <c r="D768" s="1">
        <v>340.32</v>
      </c>
      <c r="E768" s="1">
        <v>349.67</v>
      </c>
      <c r="F768" s="1" t="s">
        <v>30</v>
      </c>
      <c r="G768" s="1">
        <v>468.55</v>
      </c>
      <c r="H768" s="1">
        <v>471.24</v>
      </c>
      <c r="I768" s="1" t="s">
        <v>34</v>
      </c>
      <c r="J768" s="1">
        <v>266.81</v>
      </c>
      <c r="K768" s="1">
        <v>218.96</v>
      </c>
      <c r="L768" s="1">
        <v>2538.03</v>
      </c>
      <c r="M768" s="1">
        <v>1259.32</v>
      </c>
      <c r="N768" s="1">
        <v>2757.48</v>
      </c>
      <c r="O768" s="3">
        <f t="shared" ref="O768:P768" si="772">sum(D768,G768,J768)</f>
        <v>1075.68</v>
      </c>
      <c r="P768" s="1">
        <f t="shared" si="772"/>
        <v>1039.87</v>
      </c>
      <c r="Q768" s="1"/>
      <c r="R768" s="1"/>
    </row>
    <row r="769">
      <c r="A769" s="2">
        <v>45682.0</v>
      </c>
      <c r="B769" s="1" t="s">
        <v>69</v>
      </c>
      <c r="C769" s="1" t="s">
        <v>23</v>
      </c>
      <c r="D769" s="1">
        <v>804.49</v>
      </c>
      <c r="E769" s="1">
        <v>909.97</v>
      </c>
      <c r="F769" s="1" t="s">
        <v>18</v>
      </c>
      <c r="G769" s="1">
        <v>79.84</v>
      </c>
      <c r="H769" s="1">
        <v>73.8</v>
      </c>
      <c r="I769" s="1" t="s">
        <v>36</v>
      </c>
      <c r="J769" s="1">
        <v>161.61</v>
      </c>
      <c r="K769" s="1">
        <v>174.13</v>
      </c>
      <c r="L769" s="1">
        <v>4886.83</v>
      </c>
      <c r="M769" s="1">
        <v>636.6</v>
      </c>
      <c r="N769" s="1">
        <v>4365.53</v>
      </c>
      <c r="O769" s="3">
        <f t="shared" ref="O769:P769" si="773">sum(D769,G769,J769)</f>
        <v>1045.94</v>
      </c>
      <c r="P769" s="1">
        <f t="shared" si="773"/>
        <v>1157.9</v>
      </c>
      <c r="Q769" s="1"/>
      <c r="R769" s="1"/>
    </row>
    <row r="770">
      <c r="A770" s="2">
        <v>45682.0</v>
      </c>
      <c r="B770" s="1" t="s">
        <v>69</v>
      </c>
      <c r="C770" s="1" t="s">
        <v>44</v>
      </c>
      <c r="D770" s="1">
        <v>536.58</v>
      </c>
      <c r="E770" s="1">
        <v>506.74</v>
      </c>
      <c r="F770" s="1" t="s">
        <v>40</v>
      </c>
      <c r="G770" s="1">
        <v>260.48</v>
      </c>
      <c r="H770" s="1">
        <v>237.67</v>
      </c>
      <c r="I770" s="1" t="s">
        <v>28</v>
      </c>
      <c r="J770" s="1">
        <v>75.59</v>
      </c>
      <c r="K770" s="1">
        <v>81.6</v>
      </c>
      <c r="L770" s="1">
        <v>3666.69</v>
      </c>
      <c r="M770" s="1">
        <v>794.85</v>
      </c>
      <c r="N770" s="1">
        <v>3635.53</v>
      </c>
      <c r="O770" s="3">
        <f t="shared" ref="O770:P770" si="774">sum(D770,G770,J770)</f>
        <v>872.65</v>
      </c>
      <c r="P770" s="1">
        <f t="shared" si="774"/>
        <v>826.01</v>
      </c>
      <c r="Q770" s="1"/>
      <c r="R770" s="1"/>
    </row>
    <row r="771">
      <c r="A771" s="2">
        <v>45684.0</v>
      </c>
      <c r="B771" s="1" t="s">
        <v>69</v>
      </c>
      <c r="C771" s="1" t="s">
        <v>44</v>
      </c>
      <c r="D771" s="1">
        <v>795.86</v>
      </c>
      <c r="E771" s="1">
        <v>924.07</v>
      </c>
      <c r="F771" s="1" t="s">
        <v>40</v>
      </c>
      <c r="G771" s="1">
        <v>447.65</v>
      </c>
      <c r="H771" s="1">
        <v>409.01</v>
      </c>
      <c r="I771" s="1" t="s">
        <v>31</v>
      </c>
      <c r="J771" s="1">
        <v>425.05</v>
      </c>
      <c r="K771" s="1">
        <v>450.43</v>
      </c>
      <c r="L771" s="1">
        <v>2448.54</v>
      </c>
      <c r="M771" s="1">
        <v>785.64</v>
      </c>
      <c r="N771" s="1">
        <v>1450.67</v>
      </c>
      <c r="O771" s="3">
        <f t="shared" ref="O771:P771" si="775">sum(D771,G771,J771)</f>
        <v>1668.56</v>
      </c>
      <c r="P771" s="1">
        <f t="shared" si="775"/>
        <v>1783.51</v>
      </c>
      <c r="Q771" s="1"/>
      <c r="R771" s="1"/>
    </row>
    <row r="772">
      <c r="A772" s="2">
        <v>45684.0</v>
      </c>
      <c r="B772" s="1" t="s">
        <v>69</v>
      </c>
      <c r="C772" s="1" t="s">
        <v>29</v>
      </c>
      <c r="D772" s="1">
        <v>480.89</v>
      </c>
      <c r="E772" s="1">
        <v>418.24</v>
      </c>
      <c r="F772" s="1" t="s">
        <v>30</v>
      </c>
      <c r="G772" s="1">
        <v>493.99</v>
      </c>
      <c r="H772" s="1">
        <v>494.9</v>
      </c>
      <c r="I772" s="1" t="s">
        <v>34</v>
      </c>
      <c r="J772" s="1">
        <v>472.48</v>
      </c>
      <c r="K772" s="1">
        <v>418.75</v>
      </c>
      <c r="L772" s="1">
        <v>3858.87</v>
      </c>
      <c r="M772" s="1">
        <v>1073.86</v>
      </c>
      <c r="N772" s="1">
        <v>3600.84</v>
      </c>
      <c r="O772" s="3">
        <f t="shared" ref="O772:P772" si="776">sum(D772,G772,J772)</f>
        <v>1447.36</v>
      </c>
      <c r="P772" s="1">
        <f t="shared" si="776"/>
        <v>1331.89</v>
      </c>
      <c r="Q772" s="1"/>
      <c r="R772" s="1"/>
    </row>
    <row r="773">
      <c r="A773" s="2">
        <v>45684.0</v>
      </c>
      <c r="B773" s="1" t="s">
        <v>69</v>
      </c>
      <c r="C773" s="1" t="s">
        <v>41</v>
      </c>
      <c r="D773" s="1">
        <v>873.59</v>
      </c>
      <c r="E773" s="1">
        <v>857.61</v>
      </c>
      <c r="F773" s="1" t="s">
        <v>27</v>
      </c>
      <c r="G773" s="1">
        <v>425.83</v>
      </c>
      <c r="H773" s="1">
        <v>509.89</v>
      </c>
      <c r="I773" s="1" t="s">
        <v>28</v>
      </c>
      <c r="J773" s="1">
        <v>268.39</v>
      </c>
      <c r="K773" s="1">
        <v>242.46</v>
      </c>
      <c r="L773" s="1">
        <v>3612.32</v>
      </c>
      <c r="M773" s="1">
        <v>671.84</v>
      </c>
      <c r="N773" s="1">
        <v>2674.2</v>
      </c>
      <c r="O773" s="3">
        <f t="shared" ref="O773:P773" si="777">sum(D773,G773,J773)</f>
        <v>1567.81</v>
      </c>
      <c r="P773" s="1">
        <f t="shared" si="777"/>
        <v>1609.96</v>
      </c>
      <c r="Q773" s="1"/>
      <c r="R773" s="1"/>
    </row>
    <row r="774">
      <c r="A774" s="2">
        <v>45685.0</v>
      </c>
      <c r="B774" s="1" t="s">
        <v>69</v>
      </c>
      <c r="C774" s="1" t="s">
        <v>45</v>
      </c>
      <c r="D774" s="1">
        <v>499.89</v>
      </c>
      <c r="E774" s="1">
        <v>477.53</v>
      </c>
      <c r="F774" s="1" t="s">
        <v>27</v>
      </c>
      <c r="G774" s="1">
        <v>208.51</v>
      </c>
      <c r="H774" s="1">
        <v>219.04</v>
      </c>
      <c r="I774" s="1" t="s">
        <v>31</v>
      </c>
      <c r="J774" s="1">
        <v>112.85</v>
      </c>
      <c r="K774" s="1">
        <v>102.2</v>
      </c>
      <c r="L774" s="1">
        <v>4515.12</v>
      </c>
      <c r="M774" s="1">
        <v>1945.88</v>
      </c>
      <c r="N774" s="1">
        <v>5662.23</v>
      </c>
      <c r="O774" s="3">
        <f t="shared" ref="O774:P774" si="778">sum(D774,G774,J774)</f>
        <v>821.25</v>
      </c>
      <c r="P774" s="1">
        <f t="shared" si="778"/>
        <v>798.77</v>
      </c>
      <c r="Q774" s="1"/>
      <c r="R774" s="1"/>
    </row>
    <row r="775">
      <c r="A775" s="2">
        <v>45685.0</v>
      </c>
      <c r="B775" s="1" t="s">
        <v>69</v>
      </c>
      <c r="C775" s="1" t="s">
        <v>26</v>
      </c>
      <c r="D775" s="1">
        <v>264.31</v>
      </c>
      <c r="E775" s="1">
        <v>295.22</v>
      </c>
      <c r="F775" s="1" t="s">
        <v>24</v>
      </c>
      <c r="G775" s="1">
        <v>303.35</v>
      </c>
      <c r="H775" s="1">
        <v>267.28</v>
      </c>
      <c r="I775" s="1" t="s">
        <v>25</v>
      </c>
      <c r="J775" s="1">
        <v>88.21</v>
      </c>
      <c r="K775" s="1">
        <v>102.57</v>
      </c>
      <c r="L775" s="1">
        <v>4273.13</v>
      </c>
      <c r="M775" s="1">
        <v>861.04</v>
      </c>
      <c r="N775" s="1">
        <v>4469.1</v>
      </c>
      <c r="O775" s="3">
        <f t="shared" ref="O775:P775" si="779">sum(D775,G775,J775)</f>
        <v>655.87</v>
      </c>
      <c r="P775" s="1">
        <f t="shared" si="779"/>
        <v>665.07</v>
      </c>
      <c r="Q775" s="1"/>
      <c r="R775" s="1"/>
    </row>
    <row r="776">
      <c r="A776" s="2">
        <v>45685.0</v>
      </c>
      <c r="B776" s="1" t="s">
        <v>69</v>
      </c>
      <c r="C776" s="1" t="s">
        <v>43</v>
      </c>
      <c r="D776" s="1">
        <v>571.69</v>
      </c>
      <c r="E776" s="1">
        <v>469.71</v>
      </c>
      <c r="F776" s="1" t="s">
        <v>40</v>
      </c>
      <c r="G776" s="1">
        <v>90.89</v>
      </c>
      <c r="H776" s="1">
        <v>104.42</v>
      </c>
      <c r="I776" s="1" t="s">
        <v>28</v>
      </c>
      <c r="J776" s="1">
        <v>438.87</v>
      </c>
      <c r="K776" s="1">
        <v>516.94</v>
      </c>
      <c r="L776" s="1">
        <v>3744.09</v>
      </c>
      <c r="M776" s="1">
        <v>277.78</v>
      </c>
      <c r="N776" s="1">
        <v>2930.8</v>
      </c>
      <c r="O776" s="3">
        <f t="shared" ref="O776:P776" si="780">sum(D776,G776,J776)</f>
        <v>1101.45</v>
      </c>
      <c r="P776" s="1">
        <f t="shared" si="780"/>
        <v>1091.07</v>
      </c>
      <c r="Q776" s="1"/>
      <c r="R776" s="1"/>
    </row>
    <row r="777">
      <c r="A777" s="2">
        <v>45685.0</v>
      </c>
      <c r="B777" s="1" t="s">
        <v>69</v>
      </c>
      <c r="C777" s="1" t="s">
        <v>37</v>
      </c>
      <c r="D777" s="1">
        <v>900.1</v>
      </c>
      <c r="E777" s="1">
        <v>863.91</v>
      </c>
      <c r="F777" s="1" t="s">
        <v>46</v>
      </c>
      <c r="G777" s="1">
        <v>183.88</v>
      </c>
      <c r="H777" s="1">
        <v>151.87</v>
      </c>
      <c r="I777" s="1" t="s">
        <v>22</v>
      </c>
      <c r="J777" s="1">
        <v>15.05</v>
      </c>
      <c r="K777" s="1">
        <v>12.9</v>
      </c>
      <c r="L777" s="1">
        <v>3728.36</v>
      </c>
      <c r="M777" s="1">
        <v>555.57</v>
      </c>
      <c r="N777" s="1">
        <v>3255.25</v>
      </c>
      <c r="O777" s="3">
        <f t="shared" ref="O777:P777" si="781">sum(D777,G777,J777)</f>
        <v>1099.03</v>
      </c>
      <c r="P777" s="1">
        <f t="shared" si="781"/>
        <v>1028.68</v>
      </c>
      <c r="Q777" s="1"/>
      <c r="R777" s="1"/>
    </row>
    <row r="778">
      <c r="A778" s="2">
        <v>45686.0</v>
      </c>
      <c r="B778" s="1" t="s">
        <v>69</v>
      </c>
      <c r="C778" s="1" t="s">
        <v>20</v>
      </c>
      <c r="D778" s="1">
        <v>103.1</v>
      </c>
      <c r="E778" s="1">
        <v>97.33</v>
      </c>
      <c r="F778" s="1" t="s">
        <v>21</v>
      </c>
      <c r="G778" s="1">
        <v>366.92</v>
      </c>
      <c r="H778" s="1">
        <v>318.05</v>
      </c>
      <c r="I778" s="1" t="s">
        <v>22</v>
      </c>
      <c r="J778" s="1">
        <v>444.98</v>
      </c>
      <c r="K778" s="1">
        <v>377.05</v>
      </c>
      <c r="L778" s="1">
        <v>3478.94</v>
      </c>
      <c r="M778" s="1">
        <v>1470.77</v>
      </c>
      <c r="N778" s="1">
        <v>4157.28</v>
      </c>
      <c r="O778" s="3">
        <f t="shared" ref="O778:P778" si="782">sum(D778,G778,J778)</f>
        <v>915</v>
      </c>
      <c r="P778" s="1">
        <f t="shared" si="782"/>
        <v>792.43</v>
      </c>
      <c r="Q778" s="1"/>
      <c r="R778" s="1"/>
    </row>
    <row r="779">
      <c r="A779" s="2">
        <v>45686.0</v>
      </c>
      <c r="B779" s="1" t="s">
        <v>69</v>
      </c>
      <c r="C779" s="1" t="s">
        <v>41</v>
      </c>
      <c r="D779" s="1">
        <v>108.69</v>
      </c>
      <c r="E779" s="1">
        <v>109.41</v>
      </c>
      <c r="F779" s="1" t="s">
        <v>27</v>
      </c>
      <c r="G779" s="1">
        <v>400.99</v>
      </c>
      <c r="H779" s="1">
        <v>354.28</v>
      </c>
      <c r="I779" s="1" t="s">
        <v>19</v>
      </c>
      <c r="J779" s="1">
        <v>205.06</v>
      </c>
      <c r="K779" s="1">
        <v>186.18</v>
      </c>
      <c r="L779" s="1">
        <v>4549.8</v>
      </c>
      <c r="M779" s="1">
        <v>643.73</v>
      </c>
      <c r="N779" s="1">
        <v>4543.66</v>
      </c>
      <c r="O779" s="3">
        <f t="shared" ref="O779:P779" si="783">sum(D779,G779,J779)</f>
        <v>714.74</v>
      </c>
      <c r="P779" s="1">
        <f t="shared" si="783"/>
        <v>649.87</v>
      </c>
      <c r="Q779" s="1"/>
      <c r="R779" s="1"/>
    </row>
    <row r="780">
      <c r="A780" s="2">
        <v>45686.0</v>
      </c>
      <c r="B780" s="1" t="s">
        <v>69</v>
      </c>
      <c r="C780" s="1" t="s">
        <v>29</v>
      </c>
      <c r="D780" s="1">
        <v>494.85</v>
      </c>
      <c r="E780" s="1">
        <v>571.77</v>
      </c>
      <c r="F780" s="1" t="s">
        <v>33</v>
      </c>
      <c r="G780" s="1">
        <v>348.29</v>
      </c>
      <c r="H780" s="1">
        <v>321.38</v>
      </c>
      <c r="I780" s="1" t="s">
        <v>28</v>
      </c>
      <c r="J780" s="1">
        <v>44.52</v>
      </c>
      <c r="K780" s="1">
        <v>37.92</v>
      </c>
      <c r="L780" s="1">
        <v>2089.74</v>
      </c>
      <c r="M780" s="1">
        <v>1437.29</v>
      </c>
      <c r="N780" s="1">
        <v>2595.96</v>
      </c>
      <c r="O780" s="3">
        <f t="shared" ref="O780:P780" si="784">sum(D780,G780,J780)</f>
        <v>887.66</v>
      </c>
      <c r="P780" s="1">
        <f t="shared" si="784"/>
        <v>931.07</v>
      </c>
      <c r="Q780" s="1"/>
      <c r="R780" s="1"/>
    </row>
    <row r="781">
      <c r="A781" s="2">
        <v>45686.0</v>
      </c>
      <c r="B781" s="1" t="s">
        <v>69</v>
      </c>
      <c r="C781" s="1" t="s">
        <v>17</v>
      </c>
      <c r="D781" s="1">
        <v>812.15</v>
      </c>
      <c r="E781" s="1">
        <v>782.44</v>
      </c>
      <c r="F781" s="1" t="s">
        <v>18</v>
      </c>
      <c r="G781" s="1">
        <v>136.58</v>
      </c>
      <c r="H781" s="1">
        <v>129.45</v>
      </c>
      <c r="I781" s="1" t="s">
        <v>28</v>
      </c>
      <c r="J781" s="1">
        <v>250.94</v>
      </c>
      <c r="K781" s="1">
        <v>271.47</v>
      </c>
      <c r="L781" s="1">
        <v>3026.9</v>
      </c>
      <c r="M781" s="1">
        <v>1232.05</v>
      </c>
      <c r="N781" s="1">
        <v>3075.59</v>
      </c>
      <c r="O781" s="3">
        <f t="shared" ref="O781:P781" si="785">sum(D781,G781,J781)</f>
        <v>1199.67</v>
      </c>
      <c r="P781" s="1">
        <f t="shared" si="785"/>
        <v>1183.36</v>
      </c>
      <c r="Q781" s="1"/>
      <c r="R781" s="1"/>
    </row>
    <row r="782">
      <c r="A782" s="2">
        <v>45687.0</v>
      </c>
      <c r="B782" s="1" t="s">
        <v>69</v>
      </c>
      <c r="C782" s="1" t="s">
        <v>20</v>
      </c>
      <c r="D782" s="1">
        <v>679.3</v>
      </c>
      <c r="E782" s="1">
        <v>709.02</v>
      </c>
      <c r="F782" s="1" t="s">
        <v>33</v>
      </c>
      <c r="G782" s="1">
        <v>143.74</v>
      </c>
      <c r="H782" s="1">
        <v>154.15</v>
      </c>
      <c r="I782" s="1" t="s">
        <v>25</v>
      </c>
      <c r="J782" s="1">
        <v>436.59</v>
      </c>
      <c r="K782" s="1">
        <v>356.15</v>
      </c>
      <c r="L782" s="1">
        <v>2045.26</v>
      </c>
      <c r="M782" s="1">
        <v>566.59</v>
      </c>
      <c r="N782" s="1">
        <v>1392.53</v>
      </c>
      <c r="O782" s="3">
        <f t="shared" ref="O782:P782" si="786">sum(D782,G782,J782)</f>
        <v>1259.63</v>
      </c>
      <c r="P782" s="1">
        <f t="shared" si="786"/>
        <v>1219.32</v>
      </c>
      <c r="Q782" s="1"/>
      <c r="R782" s="1"/>
    </row>
    <row r="783">
      <c r="A783" s="2">
        <v>45687.0</v>
      </c>
      <c r="B783" s="1" t="s">
        <v>69</v>
      </c>
      <c r="C783" s="1" t="s">
        <v>29</v>
      </c>
      <c r="D783" s="1">
        <v>236.64</v>
      </c>
      <c r="E783" s="1">
        <v>201.6</v>
      </c>
      <c r="F783" s="1" t="s">
        <v>46</v>
      </c>
      <c r="G783" s="1">
        <v>97.82</v>
      </c>
      <c r="H783" s="1">
        <v>98.69</v>
      </c>
      <c r="I783" s="1" t="s">
        <v>25</v>
      </c>
      <c r="J783" s="1">
        <v>297.04</v>
      </c>
      <c r="K783" s="1">
        <v>351.58</v>
      </c>
      <c r="L783" s="1">
        <v>4345.28</v>
      </c>
      <c r="M783" s="1">
        <v>1628.79</v>
      </c>
      <c r="N783" s="1">
        <v>5322.2</v>
      </c>
      <c r="O783" s="3">
        <f t="shared" ref="O783:P783" si="787">sum(D783,G783,J783)</f>
        <v>631.5</v>
      </c>
      <c r="P783" s="1">
        <f t="shared" si="787"/>
        <v>651.87</v>
      </c>
      <c r="Q783" s="1"/>
      <c r="R783" s="1"/>
    </row>
    <row r="784">
      <c r="A784" s="2">
        <v>45687.0</v>
      </c>
      <c r="B784" s="1" t="s">
        <v>69</v>
      </c>
      <c r="C784" s="1" t="s">
        <v>23</v>
      </c>
      <c r="D784" s="1">
        <v>224.68</v>
      </c>
      <c r="E784" s="1">
        <v>203.67</v>
      </c>
      <c r="F784" s="1" t="s">
        <v>42</v>
      </c>
      <c r="G784" s="1">
        <v>208.76</v>
      </c>
      <c r="H784" s="1">
        <v>200.09</v>
      </c>
      <c r="I784" s="1" t="s">
        <v>36</v>
      </c>
      <c r="J784" s="1">
        <v>224.33</v>
      </c>
      <c r="K784" s="1">
        <v>209.11</v>
      </c>
      <c r="L784" s="1">
        <v>3077.87</v>
      </c>
      <c r="M784" s="1">
        <v>1075.75</v>
      </c>
      <c r="N784" s="1">
        <v>3540.75</v>
      </c>
      <c r="O784" s="3">
        <f t="shared" ref="O784:P784" si="788">sum(D784,G784,J784)</f>
        <v>657.77</v>
      </c>
      <c r="P784" s="1">
        <f t="shared" si="788"/>
        <v>612.87</v>
      </c>
      <c r="Q784" s="1"/>
      <c r="R784" s="1"/>
    </row>
    <row r="785">
      <c r="A785" s="2">
        <v>45687.0</v>
      </c>
      <c r="B785" s="1" t="s">
        <v>69</v>
      </c>
      <c r="C785" s="1" t="s">
        <v>45</v>
      </c>
      <c r="D785" s="1">
        <v>459.66</v>
      </c>
      <c r="E785" s="1">
        <v>382.09</v>
      </c>
      <c r="F785" s="1" t="s">
        <v>33</v>
      </c>
      <c r="G785" s="1">
        <v>405.57</v>
      </c>
      <c r="H785" s="1">
        <v>479.19</v>
      </c>
      <c r="I785" s="1" t="s">
        <v>19</v>
      </c>
      <c r="J785" s="1">
        <v>389.79</v>
      </c>
      <c r="K785" s="1">
        <v>338.47</v>
      </c>
      <c r="L785" s="1">
        <v>3894.98</v>
      </c>
      <c r="M785" s="1">
        <v>1990.26</v>
      </c>
      <c r="N785" s="1">
        <v>4685.49</v>
      </c>
      <c r="O785" s="3">
        <f t="shared" ref="O785:P785" si="789">sum(D785,G785,J785)</f>
        <v>1255.02</v>
      </c>
      <c r="P785" s="1">
        <f t="shared" si="789"/>
        <v>1199.75</v>
      </c>
      <c r="Q785" s="1"/>
      <c r="R785" s="1"/>
    </row>
    <row r="786">
      <c r="A786" s="2">
        <v>45687.0</v>
      </c>
      <c r="B786" s="1" t="s">
        <v>69</v>
      </c>
      <c r="C786" s="1" t="s">
        <v>20</v>
      </c>
      <c r="D786" s="1">
        <v>629.04</v>
      </c>
      <c r="E786" s="1">
        <v>570.45</v>
      </c>
      <c r="F786" s="1" t="s">
        <v>46</v>
      </c>
      <c r="G786" s="1">
        <v>319.86</v>
      </c>
      <c r="H786" s="1">
        <v>340.34</v>
      </c>
      <c r="I786" s="1" t="s">
        <v>34</v>
      </c>
      <c r="J786" s="1">
        <v>466.71</v>
      </c>
      <c r="K786" s="1">
        <v>433.1</v>
      </c>
      <c r="L786" s="1">
        <v>2323.19</v>
      </c>
      <c r="M786" s="1">
        <v>582.35</v>
      </c>
      <c r="N786" s="1">
        <v>1561.65</v>
      </c>
      <c r="O786" s="3">
        <f t="shared" ref="O786:P786" si="790">sum(D786,G786,J786)</f>
        <v>1415.61</v>
      </c>
      <c r="P786" s="1">
        <f t="shared" si="790"/>
        <v>1343.89</v>
      </c>
      <c r="Q786" s="1"/>
      <c r="R786" s="1"/>
    </row>
    <row r="787">
      <c r="A787" s="2">
        <v>45687.0</v>
      </c>
      <c r="B787" s="1" t="s">
        <v>69</v>
      </c>
      <c r="C787" s="1" t="s">
        <v>43</v>
      </c>
      <c r="D787" s="1">
        <v>44.97</v>
      </c>
      <c r="E787" s="1">
        <v>38.68</v>
      </c>
      <c r="F787" s="1" t="s">
        <v>40</v>
      </c>
      <c r="G787" s="1">
        <v>204.0</v>
      </c>
      <c r="H787" s="1">
        <v>214.54</v>
      </c>
      <c r="I787" s="1" t="s">
        <v>19</v>
      </c>
      <c r="J787" s="1">
        <v>398.33</v>
      </c>
      <c r="K787" s="1">
        <v>460.89</v>
      </c>
      <c r="L787" s="1">
        <v>2944.82</v>
      </c>
      <c r="M787" s="1">
        <v>1664.65</v>
      </c>
      <c r="N787" s="1">
        <v>3895.36</v>
      </c>
      <c r="O787" s="3">
        <f t="shared" ref="O787:P787" si="791">sum(D787,G787,J787)</f>
        <v>647.3</v>
      </c>
      <c r="P787" s="1">
        <f t="shared" si="791"/>
        <v>714.11</v>
      </c>
      <c r="Q787" s="1"/>
      <c r="R787" s="1"/>
    </row>
    <row r="788">
      <c r="A788" s="2">
        <v>45688.0</v>
      </c>
      <c r="B788" s="1" t="s">
        <v>69</v>
      </c>
      <c r="C788" s="1" t="s">
        <v>41</v>
      </c>
      <c r="D788" s="1">
        <v>121.01</v>
      </c>
      <c r="E788" s="1">
        <v>115.42</v>
      </c>
      <c r="F788" s="1" t="s">
        <v>40</v>
      </c>
      <c r="G788" s="1">
        <v>499.66</v>
      </c>
      <c r="H788" s="1">
        <v>446.75</v>
      </c>
      <c r="I788" s="1" t="s">
        <v>36</v>
      </c>
      <c r="J788" s="1">
        <v>32.53</v>
      </c>
      <c r="K788" s="1">
        <v>33.47</v>
      </c>
      <c r="L788" s="1">
        <v>2369.33</v>
      </c>
      <c r="M788" s="1">
        <v>343.74</v>
      </c>
      <c r="N788" s="1">
        <v>2117.43</v>
      </c>
      <c r="O788" s="3">
        <f t="shared" ref="O788:P788" si="792">sum(D788,G788,J788)</f>
        <v>653.2</v>
      </c>
      <c r="P788" s="1">
        <f t="shared" si="792"/>
        <v>595.64</v>
      </c>
      <c r="Q788" s="1"/>
      <c r="R788" s="1"/>
      <c r="T788" s="1" t="s">
        <v>70</v>
      </c>
      <c r="U788" s="1" t="s">
        <v>56</v>
      </c>
    </row>
    <row r="789">
      <c r="A789" s="2">
        <v>45688.0</v>
      </c>
      <c r="B789" s="1" t="s">
        <v>69</v>
      </c>
      <c r="C789" s="1" t="s">
        <v>20</v>
      </c>
      <c r="D789" s="1">
        <v>67.41</v>
      </c>
      <c r="E789" s="1">
        <v>55.75</v>
      </c>
      <c r="F789" s="1" t="s">
        <v>21</v>
      </c>
      <c r="G789" s="1">
        <v>283.0</v>
      </c>
      <c r="H789" s="1">
        <v>325.51</v>
      </c>
      <c r="I789" s="1" t="s">
        <v>34</v>
      </c>
      <c r="J789" s="1">
        <v>399.46</v>
      </c>
      <c r="K789" s="1">
        <v>348.55</v>
      </c>
      <c r="L789" s="1">
        <v>4248.52</v>
      </c>
      <c r="M789" s="1">
        <v>1860.9</v>
      </c>
      <c r="N789" s="1">
        <v>5379.61</v>
      </c>
      <c r="O789" s="3">
        <f t="shared" ref="O789:P789" si="793">sum(D789,G789,J789)</f>
        <v>749.87</v>
      </c>
      <c r="P789" s="1">
        <f t="shared" si="793"/>
        <v>729.81</v>
      </c>
      <c r="Q789" s="1"/>
      <c r="R789" s="1"/>
    </row>
    <row r="790">
      <c r="A790" s="2">
        <v>45688.0</v>
      </c>
      <c r="B790" s="1" t="s">
        <v>69</v>
      </c>
      <c r="C790" s="1" t="s">
        <v>26</v>
      </c>
      <c r="D790" s="1">
        <v>342.16</v>
      </c>
      <c r="E790" s="1">
        <v>398.65</v>
      </c>
      <c r="F790" s="1" t="s">
        <v>21</v>
      </c>
      <c r="G790" s="1">
        <v>293.78</v>
      </c>
      <c r="H790" s="1">
        <v>253.07</v>
      </c>
      <c r="I790" s="1" t="s">
        <v>47</v>
      </c>
      <c r="J790" s="1">
        <v>252.03</v>
      </c>
      <c r="K790" s="1">
        <v>230.63</v>
      </c>
      <c r="L790" s="1">
        <v>3576.66</v>
      </c>
      <c r="M790" s="1">
        <v>1749.98</v>
      </c>
      <c r="N790" s="1">
        <v>4444.29</v>
      </c>
      <c r="O790" s="3">
        <f t="shared" ref="O790:P790" si="794">sum(D790,G790,J790)</f>
        <v>887.97</v>
      </c>
      <c r="P790" s="1">
        <f t="shared" si="794"/>
        <v>882.35</v>
      </c>
      <c r="Q790" s="1"/>
      <c r="R790" s="1"/>
    </row>
    <row r="791">
      <c r="A791" s="2">
        <v>45688.0</v>
      </c>
      <c r="B791" s="1" t="s">
        <v>69</v>
      </c>
      <c r="C791" s="1" t="s">
        <v>44</v>
      </c>
      <c r="D791" s="1">
        <v>708.3</v>
      </c>
      <c r="E791" s="1">
        <v>690.29</v>
      </c>
      <c r="F791" s="1" t="s">
        <v>30</v>
      </c>
      <c r="G791" s="1">
        <v>195.97</v>
      </c>
      <c r="H791" s="1">
        <v>175.79</v>
      </c>
      <c r="I791" s="1" t="s">
        <v>22</v>
      </c>
      <c r="J791" s="1">
        <v>244.2</v>
      </c>
      <c r="K791" s="1">
        <v>233.11</v>
      </c>
      <c r="L791" s="1">
        <v>4994.73</v>
      </c>
      <c r="M791" s="1">
        <v>1764.17</v>
      </c>
      <c r="N791" s="1">
        <v>5659.71</v>
      </c>
      <c r="O791" s="3">
        <f t="shared" ref="O791:P791" si="795">sum(D791,G791,J791)</f>
        <v>1148.47</v>
      </c>
      <c r="P791" s="1">
        <f t="shared" si="795"/>
        <v>1099.19</v>
      </c>
      <c r="Q791" s="1"/>
      <c r="R791" s="1"/>
    </row>
    <row r="792">
      <c r="A792" s="2">
        <v>45689.0</v>
      </c>
      <c r="B792" s="1" t="s">
        <v>71</v>
      </c>
      <c r="C792" s="1" t="s">
        <v>23</v>
      </c>
      <c r="D792" s="1">
        <v>269.75</v>
      </c>
      <c r="E792" s="1">
        <v>242.69</v>
      </c>
      <c r="F792" s="1" t="s">
        <v>18</v>
      </c>
      <c r="G792" s="1">
        <v>430.36</v>
      </c>
      <c r="H792" s="1">
        <v>454.69</v>
      </c>
      <c r="I792" s="1" t="s">
        <v>36</v>
      </c>
      <c r="J792" s="1">
        <v>252.7</v>
      </c>
      <c r="K792" s="1">
        <v>229.95</v>
      </c>
      <c r="L792" s="1">
        <v>4934.05</v>
      </c>
      <c r="M792" s="1">
        <v>924.61</v>
      </c>
      <c r="N792" s="1">
        <v>4931.33</v>
      </c>
      <c r="O792" s="3">
        <f t="shared" ref="O792:P792" si="796">sum(D792,G792,J792)</f>
        <v>952.81</v>
      </c>
      <c r="P792" s="1">
        <f t="shared" si="796"/>
        <v>927.33</v>
      </c>
      <c r="Q792" s="1"/>
      <c r="R792" s="1"/>
    </row>
    <row r="793">
      <c r="A793" s="2">
        <v>45689.0</v>
      </c>
      <c r="B793" s="1" t="s">
        <v>71</v>
      </c>
      <c r="C793" s="1" t="s">
        <v>43</v>
      </c>
      <c r="D793" s="1">
        <v>856.32</v>
      </c>
      <c r="E793" s="1">
        <v>764.73</v>
      </c>
      <c r="F793" s="1" t="s">
        <v>30</v>
      </c>
      <c r="G793" s="1">
        <v>137.74</v>
      </c>
      <c r="H793" s="1">
        <v>124.33</v>
      </c>
      <c r="I793" s="1" t="s">
        <v>25</v>
      </c>
      <c r="J793" s="1">
        <v>420.89</v>
      </c>
      <c r="K793" s="1">
        <v>405.72</v>
      </c>
      <c r="L793" s="1">
        <v>4774.89</v>
      </c>
      <c r="M793" s="1">
        <v>416.19</v>
      </c>
      <c r="N793" s="1">
        <v>3896.3</v>
      </c>
      <c r="O793" s="3">
        <f t="shared" ref="O793:P793" si="797">sum(D793,G793,J793)</f>
        <v>1414.95</v>
      </c>
      <c r="P793" s="1">
        <f t="shared" si="797"/>
        <v>1294.78</v>
      </c>
      <c r="Q793" s="1"/>
      <c r="R793" s="1"/>
    </row>
    <row r="794">
      <c r="A794" s="2">
        <v>45689.0</v>
      </c>
      <c r="B794" s="1" t="s">
        <v>71</v>
      </c>
      <c r="C794" s="1" t="s">
        <v>43</v>
      </c>
      <c r="D794" s="1">
        <v>351.09</v>
      </c>
      <c r="E794" s="1">
        <v>401.22</v>
      </c>
      <c r="F794" s="1" t="s">
        <v>24</v>
      </c>
      <c r="G794" s="1">
        <v>465.98</v>
      </c>
      <c r="H794" s="1">
        <v>515.61</v>
      </c>
      <c r="I794" s="1" t="s">
        <v>22</v>
      </c>
      <c r="J794" s="1">
        <v>318.98</v>
      </c>
      <c r="K794" s="1">
        <v>315.99</v>
      </c>
      <c r="L794" s="1">
        <v>3219.16</v>
      </c>
      <c r="M794" s="1">
        <v>1996.79</v>
      </c>
      <c r="N794" s="1">
        <v>3983.13</v>
      </c>
      <c r="O794" s="3">
        <f t="shared" ref="O794:P794" si="798">sum(D794,G794,J794)</f>
        <v>1136.05</v>
      </c>
      <c r="P794" s="1">
        <f t="shared" si="798"/>
        <v>1232.82</v>
      </c>
      <c r="Q794" s="1"/>
      <c r="R794" s="1"/>
    </row>
    <row r="795">
      <c r="A795" s="2">
        <v>45690.0</v>
      </c>
      <c r="B795" s="1" t="s">
        <v>71</v>
      </c>
      <c r="C795" s="1" t="s">
        <v>44</v>
      </c>
      <c r="D795" s="1">
        <v>955.37</v>
      </c>
      <c r="E795" s="1">
        <v>1014.78</v>
      </c>
      <c r="F795" s="1" t="s">
        <v>46</v>
      </c>
      <c r="G795" s="1">
        <v>284.38</v>
      </c>
      <c r="H795" s="1">
        <v>316.22</v>
      </c>
      <c r="I795" s="1" t="s">
        <v>47</v>
      </c>
      <c r="J795" s="1">
        <v>435.33</v>
      </c>
      <c r="K795" s="1">
        <v>419.77</v>
      </c>
      <c r="L795" s="1">
        <v>4044.75</v>
      </c>
      <c r="M795" s="1">
        <v>1380.47</v>
      </c>
      <c r="N795" s="1">
        <v>3674.45</v>
      </c>
      <c r="O795" s="3">
        <f t="shared" ref="O795:P795" si="799">sum(D795,G795,J795)</f>
        <v>1675.08</v>
      </c>
      <c r="P795" s="1">
        <f t="shared" si="799"/>
        <v>1750.77</v>
      </c>
      <c r="Q795" s="1"/>
      <c r="R795" s="1"/>
    </row>
    <row r="796">
      <c r="A796" s="2">
        <v>45690.0</v>
      </c>
      <c r="B796" s="1" t="s">
        <v>71</v>
      </c>
      <c r="C796" s="1" t="s">
        <v>26</v>
      </c>
      <c r="D796" s="1">
        <v>119.25</v>
      </c>
      <c r="E796" s="1">
        <v>107.13</v>
      </c>
      <c r="F796" s="1" t="s">
        <v>38</v>
      </c>
      <c r="G796" s="1">
        <v>13.54</v>
      </c>
      <c r="H796" s="1">
        <v>12.42</v>
      </c>
      <c r="I796" s="1" t="s">
        <v>25</v>
      </c>
      <c r="J796" s="1">
        <v>287.05</v>
      </c>
      <c r="K796" s="1">
        <v>317.55</v>
      </c>
      <c r="L796" s="1">
        <v>3273.26</v>
      </c>
      <c r="M796" s="1">
        <v>551.71</v>
      </c>
      <c r="N796" s="1">
        <v>3387.87</v>
      </c>
      <c r="O796" s="3">
        <f t="shared" ref="O796:P796" si="800">sum(D796,G796,J796)</f>
        <v>419.84</v>
      </c>
      <c r="P796" s="1">
        <f t="shared" si="800"/>
        <v>437.1</v>
      </c>
      <c r="Q796" s="1"/>
      <c r="R796" s="1"/>
    </row>
    <row r="797">
      <c r="A797" s="2">
        <v>45690.0</v>
      </c>
      <c r="B797" s="1" t="s">
        <v>71</v>
      </c>
      <c r="C797" s="1" t="s">
        <v>43</v>
      </c>
      <c r="D797" s="1">
        <v>584.41</v>
      </c>
      <c r="E797" s="1">
        <v>515.6</v>
      </c>
      <c r="F797" s="1" t="s">
        <v>33</v>
      </c>
      <c r="G797" s="1">
        <v>264.05</v>
      </c>
      <c r="H797" s="1">
        <v>243.0</v>
      </c>
      <c r="I797" s="1" t="s">
        <v>36</v>
      </c>
      <c r="J797" s="1">
        <v>243.55</v>
      </c>
      <c r="K797" s="1">
        <v>209.9</v>
      </c>
      <c r="L797" s="1">
        <v>3546.36</v>
      </c>
      <c r="M797" s="1">
        <v>1964.89</v>
      </c>
      <c r="N797" s="1">
        <v>4542.75</v>
      </c>
      <c r="O797" s="3">
        <f t="shared" ref="O797:P797" si="801">sum(D797,G797,J797)</f>
        <v>1092.01</v>
      </c>
      <c r="P797" s="1">
        <f t="shared" si="801"/>
        <v>968.5</v>
      </c>
      <c r="Q797" s="1"/>
      <c r="R797" s="1"/>
    </row>
    <row r="798">
      <c r="A798" s="2">
        <v>45690.0</v>
      </c>
      <c r="B798" s="1" t="s">
        <v>71</v>
      </c>
      <c r="C798" s="1" t="s">
        <v>17</v>
      </c>
      <c r="D798" s="1">
        <v>593.4</v>
      </c>
      <c r="E798" s="1">
        <v>487.88</v>
      </c>
      <c r="F798" s="1" t="s">
        <v>46</v>
      </c>
      <c r="G798" s="1">
        <v>453.57</v>
      </c>
      <c r="H798" s="1">
        <v>536.68</v>
      </c>
      <c r="I798" s="1" t="s">
        <v>28</v>
      </c>
      <c r="J798" s="1">
        <v>432.84</v>
      </c>
      <c r="K798" s="1">
        <v>434.14</v>
      </c>
      <c r="L798" s="1">
        <v>3549.4</v>
      </c>
      <c r="M798" s="1">
        <v>1342.13</v>
      </c>
      <c r="N798" s="1">
        <v>3432.83</v>
      </c>
      <c r="O798" s="3">
        <f t="shared" ref="O798:P798" si="802">sum(D798,G798,J798)</f>
        <v>1479.81</v>
      </c>
      <c r="P798" s="1">
        <f t="shared" si="802"/>
        <v>1458.7</v>
      </c>
      <c r="Q798" s="1"/>
      <c r="R798" s="1"/>
    </row>
    <row r="799">
      <c r="A799" s="2">
        <v>45691.0</v>
      </c>
      <c r="B799" s="1" t="s">
        <v>71</v>
      </c>
      <c r="C799" s="1" t="s">
        <v>26</v>
      </c>
      <c r="D799" s="1">
        <v>666.11</v>
      </c>
      <c r="E799" s="1">
        <v>553.21</v>
      </c>
      <c r="F799" s="1" t="s">
        <v>40</v>
      </c>
      <c r="G799" s="1">
        <v>86.11</v>
      </c>
      <c r="H799" s="1">
        <v>88.44</v>
      </c>
      <c r="I799" s="1" t="s">
        <v>25</v>
      </c>
      <c r="J799" s="1">
        <v>298.53</v>
      </c>
      <c r="K799" s="1">
        <v>346.44</v>
      </c>
      <c r="L799" s="1">
        <v>4070.62</v>
      </c>
      <c r="M799" s="1">
        <v>831.49</v>
      </c>
      <c r="N799" s="1">
        <v>3914.02</v>
      </c>
      <c r="O799" s="3">
        <f t="shared" ref="O799:P799" si="803">sum(D799,G799,J799)</f>
        <v>1050.75</v>
      </c>
      <c r="P799" s="1">
        <f t="shared" si="803"/>
        <v>988.09</v>
      </c>
      <c r="Q799" s="1"/>
      <c r="R799" s="1"/>
    </row>
    <row r="800">
      <c r="A800" s="2">
        <v>45691.0</v>
      </c>
      <c r="B800" s="1" t="s">
        <v>71</v>
      </c>
      <c r="C800" s="1" t="s">
        <v>44</v>
      </c>
      <c r="D800" s="1">
        <v>731.41</v>
      </c>
      <c r="E800" s="1">
        <v>855.15</v>
      </c>
      <c r="F800" s="1" t="s">
        <v>18</v>
      </c>
      <c r="G800" s="1">
        <v>141.17</v>
      </c>
      <c r="H800" s="1">
        <v>148.27</v>
      </c>
      <c r="I800" s="1" t="s">
        <v>22</v>
      </c>
      <c r="J800" s="1">
        <v>482.97</v>
      </c>
      <c r="K800" s="1">
        <v>508.9</v>
      </c>
      <c r="L800" s="1">
        <v>4621.06</v>
      </c>
      <c r="M800" s="1">
        <v>1365.34</v>
      </c>
      <c r="N800" s="1">
        <v>4474.08</v>
      </c>
      <c r="O800" s="3">
        <f t="shared" ref="O800:P800" si="804">sum(D800,G800,J800)</f>
        <v>1355.55</v>
      </c>
      <c r="P800" s="1">
        <f t="shared" si="804"/>
        <v>1512.32</v>
      </c>
      <c r="Q800" s="1"/>
      <c r="R800" s="1"/>
    </row>
    <row r="801">
      <c r="A801" s="2">
        <v>45691.0</v>
      </c>
      <c r="B801" s="1" t="s">
        <v>71</v>
      </c>
      <c r="C801" s="1" t="s">
        <v>20</v>
      </c>
      <c r="D801" s="1">
        <v>368.61</v>
      </c>
      <c r="E801" s="1">
        <v>313.4</v>
      </c>
      <c r="F801" s="1" t="s">
        <v>33</v>
      </c>
      <c r="G801" s="1">
        <v>84.03</v>
      </c>
      <c r="H801" s="1">
        <v>98.67</v>
      </c>
      <c r="I801" s="1" t="s">
        <v>36</v>
      </c>
      <c r="J801" s="1">
        <v>278.53</v>
      </c>
      <c r="K801" s="1">
        <v>249.84</v>
      </c>
      <c r="L801" s="1">
        <v>2217.47</v>
      </c>
      <c r="M801" s="1">
        <v>235.25</v>
      </c>
      <c r="N801" s="1">
        <v>1790.81</v>
      </c>
      <c r="O801" s="3">
        <f t="shared" ref="O801:P801" si="805">sum(D801,G801,J801)</f>
        <v>731.17</v>
      </c>
      <c r="P801" s="1">
        <f t="shared" si="805"/>
        <v>661.91</v>
      </c>
      <c r="Q801" s="1"/>
      <c r="R801" s="1"/>
    </row>
    <row r="802">
      <c r="A802" s="2">
        <v>45692.0</v>
      </c>
      <c r="B802" s="1" t="s">
        <v>71</v>
      </c>
      <c r="C802" s="1" t="s">
        <v>17</v>
      </c>
      <c r="D802" s="1">
        <v>90.62</v>
      </c>
      <c r="E802" s="1">
        <v>83.18</v>
      </c>
      <c r="F802" s="1" t="s">
        <v>42</v>
      </c>
      <c r="G802" s="1">
        <v>33.26</v>
      </c>
      <c r="H802" s="1">
        <v>37.76</v>
      </c>
      <c r="I802" s="1" t="s">
        <v>31</v>
      </c>
      <c r="J802" s="1">
        <v>326.66</v>
      </c>
      <c r="K802" s="1">
        <v>290.36</v>
      </c>
      <c r="L802" s="1">
        <v>4931.63</v>
      </c>
      <c r="M802" s="1">
        <v>209.3</v>
      </c>
      <c r="N802" s="1">
        <v>4729.63</v>
      </c>
      <c r="O802" s="3">
        <f t="shared" ref="O802:P802" si="806">sum(D802,G802,J802)</f>
        <v>450.54</v>
      </c>
      <c r="P802" s="1">
        <f t="shared" si="806"/>
        <v>411.3</v>
      </c>
      <c r="Q802" s="1"/>
      <c r="R802" s="1"/>
    </row>
    <row r="803">
      <c r="A803" s="2">
        <v>45692.0</v>
      </c>
      <c r="B803" s="1" t="s">
        <v>71</v>
      </c>
      <c r="C803" s="1" t="s">
        <v>45</v>
      </c>
      <c r="D803" s="1">
        <v>630.7</v>
      </c>
      <c r="E803" s="1">
        <v>563.16</v>
      </c>
      <c r="F803" s="1" t="s">
        <v>27</v>
      </c>
      <c r="G803" s="1">
        <v>223.25</v>
      </c>
      <c r="H803" s="1">
        <v>253.12</v>
      </c>
      <c r="I803" s="1" t="s">
        <v>25</v>
      </c>
      <c r="J803" s="1">
        <v>316.12</v>
      </c>
      <c r="K803" s="1">
        <v>346.32</v>
      </c>
      <c r="L803" s="1">
        <v>2889.61</v>
      </c>
      <c r="M803" s="1">
        <v>1115.15</v>
      </c>
      <c r="N803" s="1">
        <v>2842.16</v>
      </c>
      <c r="O803" s="3">
        <f t="shared" ref="O803:P803" si="807">sum(D803,G803,J803)</f>
        <v>1170.07</v>
      </c>
      <c r="P803" s="1">
        <f t="shared" si="807"/>
        <v>1162.6</v>
      </c>
      <c r="Q803" s="1"/>
      <c r="R803" s="1"/>
    </row>
    <row r="804">
      <c r="A804" s="2">
        <v>45693.0</v>
      </c>
      <c r="B804" s="1" t="s">
        <v>71</v>
      </c>
      <c r="C804" s="1" t="s">
        <v>26</v>
      </c>
      <c r="D804" s="1">
        <v>379.02</v>
      </c>
      <c r="E804" s="1">
        <v>340.49</v>
      </c>
      <c r="F804" s="1" t="s">
        <v>46</v>
      </c>
      <c r="G804" s="1">
        <v>63.13</v>
      </c>
      <c r="H804" s="1">
        <v>64.69</v>
      </c>
      <c r="I804" s="1" t="s">
        <v>25</v>
      </c>
      <c r="J804" s="1">
        <v>109.75</v>
      </c>
      <c r="K804" s="1">
        <v>114.51</v>
      </c>
      <c r="L804" s="1">
        <v>4751.05</v>
      </c>
      <c r="M804" s="1">
        <v>645.18</v>
      </c>
      <c r="N804" s="1">
        <v>4876.54</v>
      </c>
      <c r="O804" s="3">
        <f t="shared" ref="O804:P804" si="808">sum(D804,G804,J804)</f>
        <v>551.9</v>
      </c>
      <c r="P804" s="1">
        <f t="shared" si="808"/>
        <v>519.69</v>
      </c>
      <c r="Q804" s="1"/>
      <c r="R804" s="1"/>
    </row>
    <row r="805">
      <c r="A805" s="2">
        <v>45693.0</v>
      </c>
      <c r="B805" s="1" t="s">
        <v>71</v>
      </c>
      <c r="C805" s="1" t="s">
        <v>29</v>
      </c>
      <c r="D805" s="1">
        <v>323.43</v>
      </c>
      <c r="E805" s="1">
        <v>280.23</v>
      </c>
      <c r="F805" s="1" t="s">
        <v>30</v>
      </c>
      <c r="G805" s="1">
        <v>7.78</v>
      </c>
      <c r="H805" s="1">
        <v>7.28</v>
      </c>
      <c r="I805" s="1" t="s">
        <v>28</v>
      </c>
      <c r="J805" s="1">
        <v>10.83</v>
      </c>
      <c r="K805" s="1">
        <v>12.08</v>
      </c>
      <c r="L805" s="1">
        <v>3280.0</v>
      </c>
      <c r="M805" s="1">
        <v>1958.41</v>
      </c>
      <c r="N805" s="1">
        <v>4938.82</v>
      </c>
      <c r="O805" s="3">
        <f t="shared" ref="O805:P805" si="809">sum(D805,G805,J805)</f>
        <v>342.04</v>
      </c>
      <c r="P805" s="1">
        <f t="shared" si="809"/>
        <v>299.59</v>
      </c>
      <c r="Q805" s="1"/>
      <c r="R805" s="1"/>
    </row>
    <row r="806">
      <c r="A806" s="2">
        <v>45694.0</v>
      </c>
      <c r="B806" s="1" t="s">
        <v>71</v>
      </c>
      <c r="C806" s="1" t="s">
        <v>20</v>
      </c>
      <c r="D806" s="1">
        <v>371.98</v>
      </c>
      <c r="E806" s="1">
        <v>369.21</v>
      </c>
      <c r="F806" s="1" t="s">
        <v>46</v>
      </c>
      <c r="G806" s="1">
        <v>199.46</v>
      </c>
      <c r="H806" s="1">
        <v>160.09</v>
      </c>
      <c r="I806" s="1" t="s">
        <v>25</v>
      </c>
      <c r="J806" s="1">
        <v>269.57</v>
      </c>
      <c r="K806" s="1">
        <v>247.7</v>
      </c>
      <c r="L806" s="1">
        <v>3047.3</v>
      </c>
      <c r="M806" s="1">
        <v>1874.31</v>
      </c>
      <c r="N806" s="1">
        <v>4144.61</v>
      </c>
      <c r="O806" s="3">
        <f t="shared" ref="O806:P806" si="810">sum(D806,G806,J806)</f>
        <v>841.01</v>
      </c>
      <c r="P806" s="1">
        <f t="shared" si="810"/>
        <v>777</v>
      </c>
      <c r="Q806" s="1"/>
      <c r="R806" s="1"/>
    </row>
    <row r="807">
      <c r="A807" s="2">
        <v>45694.0</v>
      </c>
      <c r="B807" s="1" t="s">
        <v>71</v>
      </c>
      <c r="C807" s="1" t="s">
        <v>43</v>
      </c>
      <c r="D807" s="1">
        <v>709.81</v>
      </c>
      <c r="E807" s="1">
        <v>702.88</v>
      </c>
      <c r="F807" s="1" t="s">
        <v>24</v>
      </c>
      <c r="G807" s="1">
        <v>168.34</v>
      </c>
      <c r="H807" s="1">
        <v>161.86</v>
      </c>
      <c r="I807" s="1" t="s">
        <v>22</v>
      </c>
      <c r="J807" s="1">
        <v>428.48</v>
      </c>
      <c r="K807" s="1">
        <v>348.02</v>
      </c>
      <c r="L807" s="1">
        <v>4129.56</v>
      </c>
      <c r="M807" s="1">
        <v>1074.84</v>
      </c>
      <c r="N807" s="1">
        <v>3991.64</v>
      </c>
      <c r="O807" s="3">
        <f t="shared" ref="O807:P807" si="811">sum(D807,G807,J807)</f>
        <v>1306.63</v>
      </c>
      <c r="P807" s="1">
        <f t="shared" si="811"/>
        <v>1212.76</v>
      </c>
      <c r="Q807" s="1"/>
      <c r="R807" s="1"/>
    </row>
    <row r="808">
      <c r="A808" s="2">
        <v>45695.0</v>
      </c>
      <c r="B808" s="1" t="s">
        <v>71</v>
      </c>
      <c r="C808" s="1" t="s">
        <v>41</v>
      </c>
      <c r="D808" s="1">
        <v>219.04</v>
      </c>
      <c r="E808" s="1">
        <v>176.65</v>
      </c>
      <c r="F808" s="1" t="s">
        <v>46</v>
      </c>
      <c r="G808" s="1">
        <v>23.22</v>
      </c>
      <c r="H808" s="1">
        <v>23.31</v>
      </c>
      <c r="I808" s="1" t="s">
        <v>19</v>
      </c>
      <c r="J808" s="1">
        <v>163.98</v>
      </c>
      <c r="K808" s="1">
        <v>187.0</v>
      </c>
      <c r="L808" s="1">
        <v>2945.7</v>
      </c>
      <c r="M808" s="1">
        <v>754.62</v>
      </c>
      <c r="N808" s="1">
        <v>3313.36</v>
      </c>
      <c r="O808" s="3">
        <f t="shared" ref="O808:P808" si="812">sum(D808,G808,J808)</f>
        <v>406.24</v>
      </c>
      <c r="P808" s="1">
        <f t="shared" si="812"/>
        <v>386.96</v>
      </c>
      <c r="Q808" s="1"/>
      <c r="R808" s="1"/>
    </row>
    <row r="809">
      <c r="A809" s="2">
        <v>45695.0</v>
      </c>
      <c r="B809" s="1" t="s">
        <v>71</v>
      </c>
      <c r="C809" s="1" t="s">
        <v>41</v>
      </c>
      <c r="D809" s="1">
        <v>545.69</v>
      </c>
      <c r="E809" s="1">
        <v>554.68</v>
      </c>
      <c r="F809" s="1" t="s">
        <v>27</v>
      </c>
      <c r="G809" s="1">
        <v>174.58</v>
      </c>
      <c r="H809" s="1">
        <v>176.12</v>
      </c>
      <c r="I809" s="1" t="s">
        <v>31</v>
      </c>
      <c r="J809" s="1">
        <v>331.88</v>
      </c>
      <c r="K809" s="1">
        <v>266.73</v>
      </c>
      <c r="L809" s="1">
        <v>2334.05</v>
      </c>
      <c r="M809" s="1">
        <v>499.23</v>
      </c>
      <c r="N809" s="1">
        <v>1835.75</v>
      </c>
      <c r="O809" s="3">
        <f t="shared" ref="O809:P809" si="813">sum(D809,G809,J809)</f>
        <v>1052.15</v>
      </c>
      <c r="P809" s="1">
        <f t="shared" si="813"/>
        <v>997.53</v>
      </c>
      <c r="Q809" s="1"/>
      <c r="R809" s="1"/>
    </row>
    <row r="810">
      <c r="A810" s="2">
        <v>45695.0</v>
      </c>
      <c r="B810" s="1" t="s">
        <v>71</v>
      </c>
      <c r="C810" s="1" t="s">
        <v>17</v>
      </c>
      <c r="D810" s="1">
        <v>461.52</v>
      </c>
      <c r="E810" s="1">
        <v>492.18</v>
      </c>
      <c r="F810" s="1" t="s">
        <v>30</v>
      </c>
      <c r="G810" s="1">
        <v>43.86</v>
      </c>
      <c r="H810" s="1">
        <v>45.55</v>
      </c>
      <c r="I810" s="1" t="s">
        <v>25</v>
      </c>
      <c r="J810" s="1">
        <v>69.41</v>
      </c>
      <c r="K810" s="1">
        <v>63.14</v>
      </c>
      <c r="L810" s="1">
        <v>3307.62</v>
      </c>
      <c r="M810" s="1">
        <v>664.72</v>
      </c>
      <c r="N810" s="1">
        <v>3371.47</v>
      </c>
      <c r="O810" s="3">
        <f t="shared" ref="O810:P810" si="814">sum(D810,G810,J810)</f>
        <v>574.79</v>
      </c>
      <c r="P810" s="1">
        <f t="shared" si="814"/>
        <v>600.87</v>
      </c>
      <c r="Q810" s="1"/>
      <c r="R810" s="1"/>
    </row>
    <row r="811">
      <c r="A811" s="2">
        <v>45696.0</v>
      </c>
      <c r="B811" s="1" t="s">
        <v>71</v>
      </c>
      <c r="C811" s="1" t="s">
        <v>44</v>
      </c>
      <c r="D811" s="1">
        <v>730.01</v>
      </c>
      <c r="E811" s="1">
        <v>632.87</v>
      </c>
      <c r="F811" s="1" t="s">
        <v>46</v>
      </c>
      <c r="G811" s="1">
        <v>181.92</v>
      </c>
      <c r="H811" s="1">
        <v>199.71</v>
      </c>
      <c r="I811" s="1" t="s">
        <v>25</v>
      </c>
      <c r="J811" s="1">
        <v>222.24</v>
      </c>
      <c r="K811" s="1">
        <v>243.78</v>
      </c>
      <c r="L811" s="1">
        <v>4826.59</v>
      </c>
      <c r="M811" s="1">
        <v>132.57</v>
      </c>
      <c r="N811" s="1">
        <v>3882.8</v>
      </c>
      <c r="O811" s="3">
        <f t="shared" ref="O811:P811" si="815">sum(D811,G811,J811)</f>
        <v>1134.17</v>
      </c>
      <c r="P811" s="1">
        <f t="shared" si="815"/>
        <v>1076.36</v>
      </c>
      <c r="Q811" s="1"/>
      <c r="R811" s="1"/>
    </row>
    <row r="812">
      <c r="A812" s="2">
        <v>45696.0</v>
      </c>
      <c r="B812" s="1" t="s">
        <v>71</v>
      </c>
      <c r="C812" s="1" t="s">
        <v>41</v>
      </c>
      <c r="D812" s="1">
        <v>437.41</v>
      </c>
      <c r="E812" s="1">
        <v>446.07</v>
      </c>
      <c r="F812" s="1" t="s">
        <v>46</v>
      </c>
      <c r="G812" s="1">
        <v>427.82</v>
      </c>
      <c r="H812" s="1">
        <v>405.75</v>
      </c>
      <c r="I812" s="1" t="s">
        <v>36</v>
      </c>
      <c r="J812" s="1">
        <v>258.8</v>
      </c>
      <c r="K812" s="1">
        <v>223.04</v>
      </c>
      <c r="L812" s="1">
        <v>4262.95</v>
      </c>
      <c r="M812" s="1">
        <v>1568.67</v>
      </c>
      <c r="N812" s="1">
        <v>4756.76</v>
      </c>
      <c r="O812" s="3">
        <f t="shared" ref="O812:P812" si="816">sum(D812,G812,J812)</f>
        <v>1124.03</v>
      </c>
      <c r="P812" s="1">
        <f t="shared" si="816"/>
        <v>1074.86</v>
      </c>
      <c r="Q812" s="1"/>
      <c r="R812" s="1"/>
    </row>
    <row r="813">
      <c r="A813" s="2">
        <v>45697.0</v>
      </c>
      <c r="B813" s="1" t="s">
        <v>71</v>
      </c>
      <c r="C813" s="1" t="s">
        <v>29</v>
      </c>
      <c r="D813" s="1">
        <v>319.68</v>
      </c>
      <c r="E813" s="1">
        <v>258.14</v>
      </c>
      <c r="F813" s="1" t="s">
        <v>38</v>
      </c>
      <c r="G813" s="1">
        <v>49.29</v>
      </c>
      <c r="H813" s="1">
        <v>47.23</v>
      </c>
      <c r="I813" s="1" t="s">
        <v>25</v>
      </c>
      <c r="J813" s="1">
        <v>434.12</v>
      </c>
      <c r="K813" s="1">
        <v>415.03</v>
      </c>
      <c r="L813" s="1">
        <v>2115.61</v>
      </c>
      <c r="M813" s="1">
        <v>1862.32</v>
      </c>
      <c r="N813" s="1">
        <v>3257.53</v>
      </c>
      <c r="O813" s="3">
        <f t="shared" ref="O813:P813" si="817">sum(D813,G813,J813)</f>
        <v>803.09</v>
      </c>
      <c r="P813" s="1">
        <f t="shared" si="817"/>
        <v>720.4</v>
      </c>
      <c r="Q813" s="1"/>
      <c r="R813" s="1"/>
    </row>
    <row r="814">
      <c r="A814" s="2">
        <v>45697.0</v>
      </c>
      <c r="B814" s="1" t="s">
        <v>71</v>
      </c>
      <c r="C814" s="1" t="s">
        <v>41</v>
      </c>
      <c r="D814" s="1">
        <v>350.24</v>
      </c>
      <c r="E814" s="1">
        <v>391.33</v>
      </c>
      <c r="F814" s="1" t="s">
        <v>42</v>
      </c>
      <c r="G814" s="1">
        <v>299.0</v>
      </c>
      <c r="H814" s="1">
        <v>312.16</v>
      </c>
      <c r="I814" s="1" t="s">
        <v>25</v>
      </c>
      <c r="J814" s="1">
        <v>494.54</v>
      </c>
      <c r="K814" s="1">
        <v>397.19</v>
      </c>
      <c r="L814" s="1">
        <v>3880.35</v>
      </c>
      <c r="M814" s="1">
        <v>459.94</v>
      </c>
      <c r="N814" s="1">
        <v>3239.61</v>
      </c>
      <c r="O814" s="3">
        <f t="shared" ref="O814:P814" si="818">sum(D814,G814,J814)</f>
        <v>1143.78</v>
      </c>
      <c r="P814" s="1">
        <f t="shared" si="818"/>
        <v>1100.68</v>
      </c>
      <c r="Q814" s="1"/>
      <c r="R814" s="1"/>
    </row>
    <row r="815">
      <c r="A815" s="2">
        <v>45697.0</v>
      </c>
      <c r="B815" s="1" t="s">
        <v>71</v>
      </c>
      <c r="C815" s="1" t="s">
        <v>43</v>
      </c>
      <c r="D815" s="1">
        <v>59.11</v>
      </c>
      <c r="E815" s="1">
        <v>63.46</v>
      </c>
      <c r="F815" s="1" t="s">
        <v>18</v>
      </c>
      <c r="G815" s="1">
        <v>213.53</v>
      </c>
      <c r="H815" s="1">
        <v>212.88</v>
      </c>
      <c r="I815" s="1" t="s">
        <v>25</v>
      </c>
      <c r="J815" s="1">
        <v>21.02</v>
      </c>
      <c r="K815" s="1">
        <v>25.01</v>
      </c>
      <c r="L815" s="1">
        <v>2638.3</v>
      </c>
      <c r="M815" s="1">
        <v>1471.38</v>
      </c>
      <c r="N815" s="1">
        <v>3808.33</v>
      </c>
      <c r="O815" s="3">
        <f t="shared" ref="O815:P815" si="819">sum(D815,G815,J815)</f>
        <v>293.66</v>
      </c>
      <c r="P815" s="1">
        <f t="shared" si="819"/>
        <v>301.35</v>
      </c>
      <c r="Q815" s="1"/>
      <c r="R815" s="1"/>
    </row>
    <row r="816">
      <c r="A816" s="2">
        <v>45697.0</v>
      </c>
      <c r="B816" s="1" t="s">
        <v>71</v>
      </c>
      <c r="C816" s="1" t="s">
        <v>41</v>
      </c>
      <c r="D816" s="1">
        <v>414.37</v>
      </c>
      <c r="E816" s="1">
        <v>423.68</v>
      </c>
      <c r="F816" s="1" t="s">
        <v>42</v>
      </c>
      <c r="G816" s="1">
        <v>91.01</v>
      </c>
      <c r="H816" s="1">
        <v>79.27</v>
      </c>
      <c r="I816" s="1" t="s">
        <v>47</v>
      </c>
      <c r="J816" s="1">
        <v>142.18</v>
      </c>
      <c r="K816" s="1">
        <v>159.08</v>
      </c>
      <c r="L816" s="1">
        <v>3787.27</v>
      </c>
      <c r="M816" s="1">
        <v>1415.66</v>
      </c>
      <c r="N816" s="1">
        <v>4540.9</v>
      </c>
      <c r="O816" s="3">
        <f t="shared" ref="O816:P816" si="820">sum(D816,G816,J816)</f>
        <v>647.56</v>
      </c>
      <c r="P816" s="1">
        <f t="shared" si="820"/>
        <v>662.03</v>
      </c>
      <c r="Q816" s="1"/>
      <c r="R816" s="1"/>
    </row>
    <row r="817">
      <c r="A817" s="2">
        <v>45697.0</v>
      </c>
      <c r="B817" s="1" t="s">
        <v>71</v>
      </c>
      <c r="C817" s="1" t="s">
        <v>23</v>
      </c>
      <c r="D817" s="1">
        <v>655.9</v>
      </c>
      <c r="E817" s="1">
        <v>582.12</v>
      </c>
      <c r="F817" s="1" t="s">
        <v>38</v>
      </c>
      <c r="G817" s="1">
        <v>131.43</v>
      </c>
      <c r="H817" s="1">
        <v>148.06</v>
      </c>
      <c r="I817" s="1" t="s">
        <v>47</v>
      </c>
      <c r="J817" s="1">
        <v>126.5</v>
      </c>
      <c r="K817" s="1">
        <v>151.77</v>
      </c>
      <c r="L817" s="1">
        <v>4058.48</v>
      </c>
      <c r="M817" s="1">
        <v>1739.1</v>
      </c>
      <c r="N817" s="1">
        <v>4915.63</v>
      </c>
      <c r="O817" s="3">
        <f t="shared" ref="O817:P817" si="821">sum(D817,G817,J817)</f>
        <v>913.83</v>
      </c>
      <c r="P817" s="1">
        <f t="shared" si="821"/>
        <v>881.95</v>
      </c>
      <c r="Q817" s="1"/>
      <c r="R817" s="1"/>
    </row>
    <row r="818">
      <c r="A818" s="2">
        <v>45697.0</v>
      </c>
      <c r="B818" s="1" t="s">
        <v>71</v>
      </c>
      <c r="C818" s="1" t="s">
        <v>44</v>
      </c>
      <c r="D818" s="1">
        <v>585.92</v>
      </c>
      <c r="E818" s="1">
        <v>624.24</v>
      </c>
      <c r="F818" s="1" t="s">
        <v>24</v>
      </c>
      <c r="G818" s="1">
        <v>375.4</v>
      </c>
      <c r="H818" s="1">
        <v>344.88</v>
      </c>
      <c r="I818" s="1" t="s">
        <v>31</v>
      </c>
      <c r="J818" s="1">
        <v>232.7</v>
      </c>
      <c r="K818" s="1">
        <v>231.99</v>
      </c>
      <c r="L818" s="1">
        <v>3131.41</v>
      </c>
      <c r="M818" s="1">
        <v>304.59</v>
      </c>
      <c r="N818" s="1">
        <v>2234.89</v>
      </c>
      <c r="O818" s="3">
        <f t="shared" ref="O818:P818" si="822">sum(D818,G818,J818)</f>
        <v>1194.02</v>
      </c>
      <c r="P818" s="1">
        <f t="shared" si="822"/>
        <v>1201.11</v>
      </c>
      <c r="Q818" s="1"/>
      <c r="R818" s="1"/>
    </row>
    <row r="819">
      <c r="A819" s="2">
        <v>45697.0</v>
      </c>
      <c r="B819" s="1" t="s">
        <v>71</v>
      </c>
      <c r="C819" s="1" t="s">
        <v>41</v>
      </c>
      <c r="D819" s="1">
        <v>769.17</v>
      </c>
      <c r="E819" s="1">
        <v>870.5</v>
      </c>
      <c r="F819" s="1" t="s">
        <v>42</v>
      </c>
      <c r="G819" s="1">
        <v>34.88</v>
      </c>
      <c r="H819" s="1">
        <v>33.17</v>
      </c>
      <c r="I819" s="1" t="s">
        <v>36</v>
      </c>
      <c r="J819" s="1">
        <v>293.25</v>
      </c>
      <c r="K819" s="1">
        <v>347.23</v>
      </c>
      <c r="L819" s="1">
        <v>3894.54</v>
      </c>
      <c r="M819" s="1">
        <v>1356.56</v>
      </c>
      <c r="N819" s="1">
        <v>4000.2</v>
      </c>
      <c r="O819" s="3">
        <f t="shared" ref="O819:P819" si="823">sum(D819,G819,J819)</f>
        <v>1097.3</v>
      </c>
      <c r="P819" s="1">
        <f t="shared" si="823"/>
        <v>1250.9</v>
      </c>
      <c r="Q819" s="1"/>
      <c r="R819" s="1"/>
    </row>
    <row r="820">
      <c r="A820" s="2">
        <v>45698.0</v>
      </c>
      <c r="B820" s="1" t="s">
        <v>71</v>
      </c>
      <c r="C820" s="1" t="s">
        <v>26</v>
      </c>
      <c r="D820" s="1">
        <v>616.92</v>
      </c>
      <c r="E820" s="1">
        <v>713.62</v>
      </c>
      <c r="F820" s="1" t="s">
        <v>46</v>
      </c>
      <c r="G820" s="1">
        <v>383.54</v>
      </c>
      <c r="H820" s="1">
        <v>319.56</v>
      </c>
      <c r="I820" s="1" t="s">
        <v>36</v>
      </c>
      <c r="J820" s="1">
        <v>357.19</v>
      </c>
      <c r="K820" s="1">
        <v>428.39</v>
      </c>
      <c r="L820" s="1">
        <v>2251.06</v>
      </c>
      <c r="M820" s="1">
        <v>864.07</v>
      </c>
      <c r="N820" s="1">
        <v>1653.56</v>
      </c>
      <c r="O820" s="3">
        <f t="shared" ref="O820:P820" si="824">sum(D820,G820,J820)</f>
        <v>1357.65</v>
      </c>
      <c r="P820" s="1">
        <f t="shared" si="824"/>
        <v>1461.57</v>
      </c>
      <c r="Q820" s="1"/>
      <c r="R820" s="1"/>
    </row>
    <row r="821">
      <c r="A821" s="2">
        <v>45698.0</v>
      </c>
      <c r="B821" s="1" t="s">
        <v>71</v>
      </c>
      <c r="C821" s="1" t="s">
        <v>26</v>
      </c>
      <c r="D821" s="1">
        <v>273.69</v>
      </c>
      <c r="E821" s="1">
        <v>224.2</v>
      </c>
      <c r="F821" s="1" t="s">
        <v>21</v>
      </c>
      <c r="G821" s="1">
        <v>223.27</v>
      </c>
      <c r="H821" s="1">
        <v>204.49</v>
      </c>
      <c r="I821" s="1" t="s">
        <v>47</v>
      </c>
      <c r="J821" s="1">
        <v>81.74</v>
      </c>
      <c r="K821" s="1">
        <v>89.38</v>
      </c>
      <c r="L821" s="1">
        <v>2310.96</v>
      </c>
      <c r="M821" s="1">
        <v>787.05</v>
      </c>
      <c r="N821" s="1">
        <v>2579.94</v>
      </c>
      <c r="O821" s="3">
        <f t="shared" ref="O821:P821" si="825">sum(D821,G821,J821)</f>
        <v>578.7</v>
      </c>
      <c r="P821" s="1">
        <f t="shared" si="825"/>
        <v>518.07</v>
      </c>
      <c r="Q821" s="1"/>
      <c r="R821" s="1"/>
    </row>
    <row r="822">
      <c r="A822" s="2">
        <v>45698.0</v>
      </c>
      <c r="B822" s="1" t="s">
        <v>71</v>
      </c>
      <c r="C822" s="1" t="s">
        <v>26</v>
      </c>
      <c r="D822" s="1">
        <v>661.27</v>
      </c>
      <c r="E822" s="1">
        <v>720.41</v>
      </c>
      <c r="F822" s="1" t="s">
        <v>38</v>
      </c>
      <c r="G822" s="1">
        <v>332.29</v>
      </c>
      <c r="H822" s="1">
        <v>275.89</v>
      </c>
      <c r="I822" s="1" t="s">
        <v>19</v>
      </c>
      <c r="J822" s="1">
        <v>108.03</v>
      </c>
      <c r="K822" s="1">
        <v>122.55</v>
      </c>
      <c r="L822" s="1">
        <v>2714.48</v>
      </c>
      <c r="M822" s="1">
        <v>514.51</v>
      </c>
      <c r="N822" s="1">
        <v>2110.14</v>
      </c>
      <c r="O822" s="3">
        <f t="shared" ref="O822:P822" si="826">sum(D822,G822,J822)</f>
        <v>1101.59</v>
      </c>
      <c r="P822" s="1">
        <f t="shared" si="826"/>
        <v>1118.85</v>
      </c>
      <c r="Q822" s="1"/>
      <c r="R822" s="1"/>
    </row>
    <row r="823">
      <c r="A823" s="2">
        <v>45698.0</v>
      </c>
      <c r="B823" s="1" t="s">
        <v>71</v>
      </c>
      <c r="C823" s="1" t="s">
        <v>37</v>
      </c>
      <c r="D823" s="1">
        <v>465.76</v>
      </c>
      <c r="E823" s="1">
        <v>515.94</v>
      </c>
      <c r="F823" s="1" t="s">
        <v>42</v>
      </c>
      <c r="G823" s="1">
        <v>440.9</v>
      </c>
      <c r="H823" s="1">
        <v>393.24</v>
      </c>
      <c r="I823" s="1" t="s">
        <v>19</v>
      </c>
      <c r="J823" s="1">
        <v>67.23</v>
      </c>
      <c r="K823" s="1">
        <v>63.97</v>
      </c>
      <c r="L823" s="1">
        <v>2568.93</v>
      </c>
      <c r="M823" s="1">
        <v>568.06</v>
      </c>
      <c r="N823" s="1">
        <v>2163.84</v>
      </c>
      <c r="O823" s="3">
        <f t="shared" ref="O823:P823" si="827">sum(D823,G823,J823)</f>
        <v>973.89</v>
      </c>
      <c r="P823" s="1">
        <f t="shared" si="827"/>
        <v>973.15</v>
      </c>
      <c r="Q823" s="1"/>
      <c r="R823" s="1"/>
    </row>
    <row r="824">
      <c r="A824" s="2">
        <v>45699.0</v>
      </c>
      <c r="B824" s="1" t="s">
        <v>71</v>
      </c>
      <c r="C824" s="1" t="s">
        <v>43</v>
      </c>
      <c r="D824" s="1">
        <v>116.53</v>
      </c>
      <c r="E824" s="1">
        <v>112.69</v>
      </c>
      <c r="F824" s="1" t="s">
        <v>38</v>
      </c>
      <c r="G824" s="1">
        <v>301.19</v>
      </c>
      <c r="H824" s="1">
        <v>254.89</v>
      </c>
      <c r="I824" s="1" t="s">
        <v>19</v>
      </c>
      <c r="J824" s="1">
        <v>65.13</v>
      </c>
      <c r="K824" s="1">
        <v>67.01</v>
      </c>
      <c r="L824" s="1">
        <v>4437.25</v>
      </c>
      <c r="M824" s="1">
        <v>100.74</v>
      </c>
      <c r="N824" s="1">
        <v>4103.4</v>
      </c>
      <c r="O824" s="3">
        <f t="shared" ref="O824:P824" si="828">sum(D824,G824,J824)</f>
        <v>482.85</v>
      </c>
      <c r="P824" s="1">
        <f t="shared" si="828"/>
        <v>434.59</v>
      </c>
      <c r="Q824" s="1"/>
      <c r="R824" s="1"/>
    </row>
    <row r="825">
      <c r="A825" s="2">
        <v>45700.0</v>
      </c>
      <c r="B825" s="1" t="s">
        <v>71</v>
      </c>
      <c r="C825" s="1" t="s">
        <v>17</v>
      </c>
      <c r="D825" s="1">
        <v>506.67</v>
      </c>
      <c r="E825" s="1">
        <v>590.02</v>
      </c>
      <c r="F825" s="1" t="s">
        <v>24</v>
      </c>
      <c r="G825" s="1">
        <v>16.13</v>
      </c>
      <c r="H825" s="1">
        <v>14.69</v>
      </c>
      <c r="I825" s="1" t="s">
        <v>22</v>
      </c>
      <c r="J825" s="1">
        <v>476.43</v>
      </c>
      <c r="K825" s="1">
        <v>547.54</v>
      </c>
      <c r="L825" s="1">
        <v>2433.04</v>
      </c>
      <c r="M825" s="1">
        <v>911.9</v>
      </c>
      <c r="N825" s="1">
        <v>2192.69</v>
      </c>
      <c r="O825" s="3">
        <f t="shared" ref="O825:P825" si="829">sum(D825,G825,J825)</f>
        <v>999.23</v>
      </c>
      <c r="P825" s="1">
        <f t="shared" si="829"/>
        <v>1152.25</v>
      </c>
      <c r="Q825" s="1"/>
      <c r="R825" s="1"/>
    </row>
    <row r="826">
      <c r="A826" s="2">
        <v>45700.0</v>
      </c>
      <c r="B826" s="1" t="s">
        <v>71</v>
      </c>
      <c r="C826" s="1" t="s">
        <v>41</v>
      </c>
      <c r="D826" s="1">
        <v>408.52</v>
      </c>
      <c r="E826" s="1">
        <v>359.3</v>
      </c>
      <c r="F826" s="1" t="s">
        <v>21</v>
      </c>
      <c r="G826" s="1">
        <v>236.95</v>
      </c>
      <c r="H826" s="1">
        <v>270.75</v>
      </c>
      <c r="I826" s="1" t="s">
        <v>36</v>
      </c>
      <c r="J826" s="1">
        <v>395.62</v>
      </c>
      <c r="K826" s="1">
        <v>332.56</v>
      </c>
      <c r="L826" s="1">
        <v>2806.31</v>
      </c>
      <c r="M826" s="1">
        <v>569.05</v>
      </c>
      <c r="N826" s="1">
        <v>2412.75</v>
      </c>
      <c r="O826" s="3">
        <f t="shared" ref="O826:P826" si="830">sum(D826,G826,J826)</f>
        <v>1041.09</v>
      </c>
      <c r="P826" s="1">
        <f t="shared" si="830"/>
        <v>962.61</v>
      </c>
      <c r="Q826" s="1"/>
      <c r="R826" s="1"/>
    </row>
    <row r="827">
      <c r="A827" s="2">
        <v>45702.0</v>
      </c>
      <c r="B827" s="1" t="s">
        <v>71</v>
      </c>
      <c r="C827" s="1" t="s">
        <v>37</v>
      </c>
      <c r="D827" s="1">
        <v>837.83</v>
      </c>
      <c r="E827" s="1">
        <v>843.63</v>
      </c>
      <c r="F827" s="1" t="s">
        <v>18</v>
      </c>
      <c r="G827" s="1">
        <v>418.14</v>
      </c>
      <c r="H827" s="1">
        <v>467.1</v>
      </c>
      <c r="I827" s="1" t="s">
        <v>31</v>
      </c>
      <c r="J827" s="1">
        <v>25.28</v>
      </c>
      <c r="K827" s="1">
        <v>28.11</v>
      </c>
      <c r="L827" s="1">
        <v>2005.07</v>
      </c>
      <c r="M827" s="1">
        <v>834.39</v>
      </c>
      <c r="N827" s="1">
        <v>1500.62</v>
      </c>
      <c r="O827" s="3">
        <f t="shared" ref="O827:P827" si="831">sum(D827,G827,J827)</f>
        <v>1281.25</v>
      </c>
      <c r="P827" s="1">
        <f t="shared" si="831"/>
        <v>1338.84</v>
      </c>
      <c r="Q827" s="1"/>
      <c r="R827" s="1"/>
    </row>
    <row r="828">
      <c r="A828" s="2">
        <v>45702.0</v>
      </c>
      <c r="B828" s="1" t="s">
        <v>71</v>
      </c>
      <c r="C828" s="1" t="s">
        <v>43</v>
      </c>
      <c r="D828" s="1">
        <v>375.97</v>
      </c>
      <c r="E828" s="1">
        <v>367.43</v>
      </c>
      <c r="F828" s="1" t="s">
        <v>33</v>
      </c>
      <c r="G828" s="1">
        <v>322.15</v>
      </c>
      <c r="H828" s="1">
        <v>286.99</v>
      </c>
      <c r="I828" s="1" t="s">
        <v>31</v>
      </c>
      <c r="J828" s="1">
        <v>450.45</v>
      </c>
      <c r="K828" s="1">
        <v>365.93</v>
      </c>
      <c r="L828" s="1">
        <v>4245.08</v>
      </c>
      <c r="M828" s="1">
        <v>1582.02</v>
      </c>
      <c r="N828" s="1">
        <v>4806.75</v>
      </c>
      <c r="O828" s="3">
        <f t="shared" ref="O828:P828" si="832">sum(D828,G828,J828)</f>
        <v>1148.57</v>
      </c>
      <c r="P828" s="1">
        <f t="shared" si="832"/>
        <v>1020.35</v>
      </c>
      <c r="Q828" s="1"/>
      <c r="R828" s="1"/>
    </row>
    <row r="829">
      <c r="A829" s="2">
        <v>45702.0</v>
      </c>
      <c r="B829" s="1" t="s">
        <v>71</v>
      </c>
      <c r="C829" s="1" t="s">
        <v>26</v>
      </c>
      <c r="D829" s="1">
        <v>112.52</v>
      </c>
      <c r="E829" s="1">
        <v>110.17</v>
      </c>
      <c r="F829" s="1" t="s">
        <v>42</v>
      </c>
      <c r="G829" s="1">
        <v>201.89</v>
      </c>
      <c r="H829" s="1">
        <v>167.93</v>
      </c>
      <c r="I829" s="1" t="s">
        <v>36</v>
      </c>
      <c r="J829" s="1">
        <v>425.97</v>
      </c>
      <c r="K829" s="1">
        <v>461.82</v>
      </c>
      <c r="L829" s="1">
        <v>4791.88</v>
      </c>
      <c r="M829" s="1">
        <v>991.0</v>
      </c>
      <c r="N829" s="1">
        <v>5042.96</v>
      </c>
      <c r="O829" s="3">
        <f t="shared" ref="O829:P829" si="833">sum(D829,G829,J829)</f>
        <v>740.38</v>
      </c>
      <c r="P829" s="1">
        <f t="shared" si="833"/>
        <v>739.92</v>
      </c>
      <c r="Q829" s="1"/>
      <c r="R829" s="1"/>
    </row>
    <row r="830">
      <c r="A830" s="2">
        <v>45703.0</v>
      </c>
      <c r="B830" s="1" t="s">
        <v>71</v>
      </c>
      <c r="C830" s="1" t="s">
        <v>17</v>
      </c>
      <c r="D830" s="1">
        <v>205.02</v>
      </c>
      <c r="E830" s="1">
        <v>213.11</v>
      </c>
      <c r="F830" s="1" t="s">
        <v>40</v>
      </c>
      <c r="G830" s="1">
        <v>220.4</v>
      </c>
      <c r="H830" s="1">
        <v>209.9</v>
      </c>
      <c r="I830" s="1" t="s">
        <v>28</v>
      </c>
      <c r="J830" s="1">
        <v>364.37</v>
      </c>
      <c r="K830" s="1">
        <v>385.31</v>
      </c>
      <c r="L830" s="1">
        <v>3021.84</v>
      </c>
      <c r="M830" s="1">
        <v>489.26</v>
      </c>
      <c r="N830" s="1">
        <v>2702.78</v>
      </c>
      <c r="O830" s="3">
        <f t="shared" ref="O830:P830" si="834">sum(D830,G830,J830)</f>
        <v>789.79</v>
      </c>
      <c r="P830" s="1">
        <f t="shared" si="834"/>
        <v>808.32</v>
      </c>
      <c r="Q830" s="1"/>
      <c r="R830" s="1"/>
    </row>
    <row r="831">
      <c r="A831" s="2">
        <v>45703.0</v>
      </c>
      <c r="B831" s="1" t="s">
        <v>71</v>
      </c>
      <c r="C831" s="1" t="s">
        <v>17</v>
      </c>
      <c r="D831" s="1">
        <v>536.45</v>
      </c>
      <c r="E831" s="1">
        <v>540.42</v>
      </c>
      <c r="F831" s="1" t="s">
        <v>30</v>
      </c>
      <c r="G831" s="1">
        <v>21.01</v>
      </c>
      <c r="H831" s="1">
        <v>19.61</v>
      </c>
      <c r="I831" s="1" t="s">
        <v>36</v>
      </c>
      <c r="J831" s="1">
        <v>420.92</v>
      </c>
      <c r="K831" s="1">
        <v>346.24</v>
      </c>
      <c r="L831" s="1">
        <v>4971.77</v>
      </c>
      <c r="M831" s="1">
        <v>1630.87</v>
      </c>
      <c r="N831" s="1">
        <v>5696.37</v>
      </c>
      <c r="O831" s="3">
        <f t="shared" ref="O831:P831" si="835">sum(D831,G831,J831)</f>
        <v>978.38</v>
      </c>
      <c r="P831" s="1">
        <f t="shared" si="835"/>
        <v>906.27</v>
      </c>
      <c r="Q831" s="1"/>
      <c r="R831" s="1"/>
    </row>
    <row r="832">
      <c r="A832" s="2">
        <v>45704.0</v>
      </c>
      <c r="B832" s="1" t="s">
        <v>71</v>
      </c>
      <c r="C832" s="1" t="s">
        <v>17</v>
      </c>
      <c r="D832" s="1">
        <v>788.14</v>
      </c>
      <c r="E832" s="1">
        <v>891.5</v>
      </c>
      <c r="F832" s="1" t="s">
        <v>21</v>
      </c>
      <c r="G832" s="1">
        <v>56.67</v>
      </c>
      <c r="H832" s="1">
        <v>57.39</v>
      </c>
      <c r="I832" s="1" t="s">
        <v>47</v>
      </c>
      <c r="J832" s="1">
        <v>140.55</v>
      </c>
      <c r="K832" s="1">
        <v>164.67</v>
      </c>
      <c r="L832" s="1">
        <v>3749.01</v>
      </c>
      <c r="M832" s="1">
        <v>1193.32</v>
      </c>
      <c r="N832" s="1">
        <v>3828.77</v>
      </c>
      <c r="O832" s="3">
        <f t="shared" ref="O832:P832" si="836">sum(D832,G832,J832)</f>
        <v>985.36</v>
      </c>
      <c r="P832" s="1">
        <f t="shared" si="836"/>
        <v>1113.56</v>
      </c>
      <c r="Q832" s="1"/>
      <c r="R832" s="1"/>
    </row>
    <row r="833">
      <c r="A833" s="2">
        <v>45704.0</v>
      </c>
      <c r="B833" s="1" t="s">
        <v>71</v>
      </c>
      <c r="C833" s="1" t="s">
        <v>43</v>
      </c>
      <c r="D833" s="1">
        <v>497.91</v>
      </c>
      <c r="E833" s="1">
        <v>537.51</v>
      </c>
      <c r="F833" s="1" t="s">
        <v>24</v>
      </c>
      <c r="G833" s="1">
        <v>332.73</v>
      </c>
      <c r="H833" s="1">
        <v>295.43</v>
      </c>
      <c r="I833" s="1" t="s">
        <v>36</v>
      </c>
      <c r="J833" s="1">
        <v>54.43</v>
      </c>
      <c r="K833" s="1">
        <v>56.74</v>
      </c>
      <c r="L833" s="1">
        <v>4327.16</v>
      </c>
      <c r="M833" s="1">
        <v>370.71</v>
      </c>
      <c r="N833" s="1">
        <v>3808.19</v>
      </c>
      <c r="O833" s="3">
        <f t="shared" ref="O833:P833" si="837">sum(D833,G833,J833)</f>
        <v>885.07</v>
      </c>
      <c r="P833" s="1">
        <f t="shared" si="837"/>
        <v>889.68</v>
      </c>
      <c r="Q833" s="1"/>
      <c r="R833" s="1"/>
    </row>
    <row r="834">
      <c r="A834" s="2">
        <v>45705.0</v>
      </c>
      <c r="B834" s="1" t="s">
        <v>71</v>
      </c>
      <c r="C834" s="1" t="s">
        <v>17</v>
      </c>
      <c r="D834" s="1">
        <v>482.48</v>
      </c>
      <c r="E834" s="1">
        <v>500.62</v>
      </c>
      <c r="F834" s="1" t="s">
        <v>21</v>
      </c>
      <c r="G834" s="1">
        <v>110.53</v>
      </c>
      <c r="H834" s="1">
        <v>106.86</v>
      </c>
      <c r="I834" s="1" t="s">
        <v>22</v>
      </c>
      <c r="J834" s="1">
        <v>311.61</v>
      </c>
      <c r="K834" s="1">
        <v>252.82</v>
      </c>
      <c r="L834" s="1">
        <v>3907.27</v>
      </c>
      <c r="M834" s="1">
        <v>872.32</v>
      </c>
      <c r="N834" s="1">
        <v>3919.29</v>
      </c>
      <c r="O834" s="3">
        <f t="shared" ref="O834:P834" si="838">sum(D834,G834,J834)</f>
        <v>904.62</v>
      </c>
      <c r="P834" s="1">
        <f t="shared" si="838"/>
        <v>860.3</v>
      </c>
      <c r="Q834" s="1"/>
      <c r="R834" s="1"/>
    </row>
    <row r="835">
      <c r="A835" s="2">
        <v>45705.0</v>
      </c>
      <c r="B835" s="1" t="s">
        <v>71</v>
      </c>
      <c r="C835" s="1" t="s">
        <v>41</v>
      </c>
      <c r="D835" s="1">
        <v>512.67</v>
      </c>
      <c r="E835" s="1">
        <v>470.34</v>
      </c>
      <c r="F835" s="1" t="s">
        <v>38</v>
      </c>
      <c r="G835" s="1">
        <v>266.85</v>
      </c>
      <c r="H835" s="1">
        <v>257.23</v>
      </c>
      <c r="I835" s="1" t="s">
        <v>47</v>
      </c>
      <c r="J835" s="1">
        <v>335.23</v>
      </c>
      <c r="K835" s="1">
        <v>280.72</v>
      </c>
      <c r="L835" s="1">
        <v>2252.11</v>
      </c>
      <c r="M835" s="1">
        <v>1395.68</v>
      </c>
      <c r="N835" s="1">
        <v>2639.5</v>
      </c>
      <c r="O835" s="3">
        <f t="shared" ref="O835:P835" si="839">sum(D835,G835,J835)</f>
        <v>1114.75</v>
      </c>
      <c r="P835" s="1">
        <f t="shared" si="839"/>
        <v>1008.29</v>
      </c>
      <c r="Q835" s="1"/>
      <c r="R835" s="1"/>
    </row>
    <row r="836">
      <c r="A836" s="2">
        <v>45705.0</v>
      </c>
      <c r="B836" s="1" t="s">
        <v>71</v>
      </c>
      <c r="C836" s="1" t="s">
        <v>26</v>
      </c>
      <c r="D836" s="1">
        <v>792.19</v>
      </c>
      <c r="E836" s="1">
        <v>684.8</v>
      </c>
      <c r="F836" s="1" t="s">
        <v>21</v>
      </c>
      <c r="G836" s="1">
        <v>472.72</v>
      </c>
      <c r="H836" s="1">
        <v>523.33</v>
      </c>
      <c r="I836" s="1" t="s">
        <v>19</v>
      </c>
      <c r="J836" s="1">
        <v>345.25</v>
      </c>
      <c r="K836" s="1">
        <v>396.04</v>
      </c>
      <c r="L836" s="1">
        <v>2934.56</v>
      </c>
      <c r="M836" s="1">
        <v>444.89</v>
      </c>
      <c r="N836" s="1">
        <v>1775.28</v>
      </c>
      <c r="O836" s="3">
        <f t="shared" ref="O836:P836" si="840">sum(D836,G836,J836)</f>
        <v>1610.16</v>
      </c>
      <c r="P836" s="1">
        <f t="shared" si="840"/>
        <v>1604.17</v>
      </c>
      <c r="Q836" s="1"/>
      <c r="R836" s="1"/>
    </row>
    <row r="837">
      <c r="A837" s="2">
        <v>45705.0</v>
      </c>
      <c r="B837" s="1" t="s">
        <v>71</v>
      </c>
      <c r="C837" s="1" t="s">
        <v>41</v>
      </c>
      <c r="D837" s="1">
        <v>152.44</v>
      </c>
      <c r="E837" s="1">
        <v>136.19</v>
      </c>
      <c r="F837" s="1" t="s">
        <v>40</v>
      </c>
      <c r="G837" s="1">
        <v>27.23</v>
      </c>
      <c r="H837" s="1">
        <v>26.43</v>
      </c>
      <c r="I837" s="1" t="s">
        <v>19</v>
      </c>
      <c r="J837" s="1">
        <v>250.01</v>
      </c>
      <c r="K837" s="1">
        <v>210.24</v>
      </c>
      <c r="L837" s="1">
        <v>3636.01</v>
      </c>
      <c r="M837" s="1">
        <v>189.95</v>
      </c>
      <c r="N837" s="1">
        <v>3453.1</v>
      </c>
      <c r="O837" s="3">
        <f t="shared" ref="O837:P837" si="841">sum(D837,G837,J837)</f>
        <v>429.68</v>
      </c>
      <c r="P837" s="1">
        <f t="shared" si="841"/>
        <v>372.86</v>
      </c>
      <c r="Q837" s="1"/>
      <c r="R837" s="1"/>
    </row>
    <row r="838">
      <c r="A838" s="2">
        <v>45706.0</v>
      </c>
      <c r="B838" s="1" t="s">
        <v>71</v>
      </c>
      <c r="C838" s="1" t="s">
        <v>20</v>
      </c>
      <c r="D838" s="1">
        <v>567.64</v>
      </c>
      <c r="E838" s="1">
        <v>676.09</v>
      </c>
      <c r="F838" s="1" t="s">
        <v>24</v>
      </c>
      <c r="G838" s="1">
        <v>143.92</v>
      </c>
      <c r="H838" s="1">
        <v>117.47</v>
      </c>
      <c r="I838" s="1" t="s">
        <v>28</v>
      </c>
      <c r="J838" s="1">
        <v>337.97</v>
      </c>
      <c r="K838" s="1">
        <v>334.4</v>
      </c>
      <c r="L838" s="1">
        <v>3805.51</v>
      </c>
      <c r="M838" s="1">
        <v>1443.78</v>
      </c>
      <c r="N838" s="1">
        <v>4121.33</v>
      </c>
      <c r="O838" s="3">
        <f t="shared" ref="O838:P838" si="842">sum(D838,G838,J838)</f>
        <v>1049.53</v>
      </c>
      <c r="P838" s="1">
        <f t="shared" si="842"/>
        <v>1127.96</v>
      </c>
      <c r="Q838" s="1"/>
      <c r="R838" s="1"/>
    </row>
    <row r="839">
      <c r="A839" s="2">
        <v>45706.0</v>
      </c>
      <c r="B839" s="1" t="s">
        <v>71</v>
      </c>
      <c r="C839" s="1" t="s">
        <v>37</v>
      </c>
      <c r="D839" s="1">
        <v>261.61</v>
      </c>
      <c r="E839" s="1">
        <v>278.69</v>
      </c>
      <c r="F839" s="1" t="s">
        <v>21</v>
      </c>
      <c r="G839" s="1">
        <v>461.62</v>
      </c>
      <c r="H839" s="1">
        <v>530.27</v>
      </c>
      <c r="I839" s="1" t="s">
        <v>47</v>
      </c>
      <c r="J839" s="1">
        <v>144.15</v>
      </c>
      <c r="K839" s="1">
        <v>144.33</v>
      </c>
      <c r="L839" s="1">
        <v>4182.01</v>
      </c>
      <c r="M839" s="1">
        <v>343.19</v>
      </c>
      <c r="N839" s="1">
        <v>3571.91</v>
      </c>
      <c r="O839" s="3">
        <f t="shared" ref="O839:P839" si="843">sum(D839,G839,J839)</f>
        <v>867.38</v>
      </c>
      <c r="P839" s="1">
        <f t="shared" si="843"/>
        <v>953.29</v>
      </c>
      <c r="Q839" s="1"/>
      <c r="R839" s="1"/>
    </row>
    <row r="840">
      <c r="A840" s="2">
        <v>45706.0</v>
      </c>
      <c r="B840" s="1" t="s">
        <v>71</v>
      </c>
      <c r="C840" s="1" t="s">
        <v>23</v>
      </c>
      <c r="D840" s="1">
        <v>114.07</v>
      </c>
      <c r="E840" s="1">
        <v>130.58</v>
      </c>
      <c r="F840" s="1" t="s">
        <v>30</v>
      </c>
      <c r="G840" s="1">
        <v>374.14</v>
      </c>
      <c r="H840" s="1">
        <v>308.22</v>
      </c>
      <c r="I840" s="1" t="s">
        <v>22</v>
      </c>
      <c r="J840" s="1">
        <v>487.69</v>
      </c>
      <c r="K840" s="1">
        <v>531.71</v>
      </c>
      <c r="L840" s="1">
        <v>4734.83</v>
      </c>
      <c r="M840" s="1">
        <v>1297.06</v>
      </c>
      <c r="N840" s="1">
        <v>5061.38</v>
      </c>
      <c r="O840" s="3">
        <f t="shared" ref="O840:P840" si="844">sum(D840,G840,J840)</f>
        <v>975.9</v>
      </c>
      <c r="P840" s="1">
        <f t="shared" si="844"/>
        <v>970.51</v>
      </c>
      <c r="Q840" s="1"/>
      <c r="R840" s="1"/>
    </row>
    <row r="841">
      <c r="A841" s="2">
        <v>45706.0</v>
      </c>
      <c r="B841" s="1" t="s">
        <v>71</v>
      </c>
      <c r="C841" s="1" t="s">
        <v>23</v>
      </c>
      <c r="D841" s="1">
        <v>434.16</v>
      </c>
      <c r="E841" s="1">
        <v>483.1</v>
      </c>
      <c r="F841" s="1" t="s">
        <v>38</v>
      </c>
      <c r="G841" s="1">
        <v>378.0</v>
      </c>
      <c r="H841" s="1">
        <v>354.56</v>
      </c>
      <c r="I841" s="1" t="s">
        <v>47</v>
      </c>
      <c r="J841" s="1">
        <v>421.64</v>
      </c>
      <c r="K841" s="1">
        <v>342.01</v>
      </c>
      <c r="L841" s="1">
        <v>4815.21</v>
      </c>
      <c r="M841" s="1">
        <v>687.59</v>
      </c>
      <c r="N841" s="1">
        <v>4323.13</v>
      </c>
      <c r="O841" s="3">
        <f t="shared" ref="O841:P841" si="845">sum(D841,G841,J841)</f>
        <v>1233.8</v>
      </c>
      <c r="P841" s="1">
        <f t="shared" si="845"/>
        <v>1179.67</v>
      </c>
      <c r="Q841" s="1"/>
      <c r="R841" s="1"/>
    </row>
    <row r="842">
      <c r="A842" s="2">
        <v>45706.0</v>
      </c>
      <c r="B842" s="1" t="s">
        <v>71</v>
      </c>
      <c r="C842" s="1" t="s">
        <v>41</v>
      </c>
      <c r="D842" s="1">
        <v>366.0</v>
      </c>
      <c r="E842" s="1">
        <v>382.06</v>
      </c>
      <c r="F842" s="1" t="s">
        <v>18</v>
      </c>
      <c r="G842" s="1">
        <v>490.51</v>
      </c>
      <c r="H842" s="1">
        <v>418.91</v>
      </c>
      <c r="I842" s="1" t="s">
        <v>22</v>
      </c>
      <c r="J842" s="1">
        <v>65.46</v>
      </c>
      <c r="K842" s="1">
        <v>63.69</v>
      </c>
      <c r="L842" s="1">
        <v>4834.16</v>
      </c>
      <c r="M842" s="1">
        <v>1847.41</v>
      </c>
      <c r="N842" s="1">
        <v>5816.91</v>
      </c>
      <c r="O842" s="3">
        <f t="shared" ref="O842:P842" si="846">sum(D842,G842,J842)</f>
        <v>921.97</v>
      </c>
      <c r="P842" s="1">
        <f t="shared" si="846"/>
        <v>864.66</v>
      </c>
      <c r="Q842" s="1"/>
      <c r="R842" s="1"/>
    </row>
    <row r="843">
      <c r="A843" s="2">
        <v>45707.0</v>
      </c>
      <c r="B843" s="1" t="s">
        <v>71</v>
      </c>
      <c r="C843" s="1" t="s">
        <v>39</v>
      </c>
      <c r="D843" s="1">
        <v>782.47</v>
      </c>
      <c r="E843" s="1">
        <v>636.1</v>
      </c>
      <c r="F843" s="1" t="s">
        <v>42</v>
      </c>
      <c r="G843" s="1">
        <v>465.04</v>
      </c>
      <c r="H843" s="1">
        <v>557.48</v>
      </c>
      <c r="I843" s="1" t="s">
        <v>22</v>
      </c>
      <c r="J843" s="1">
        <v>396.03</v>
      </c>
      <c r="K843" s="1">
        <v>417.74</v>
      </c>
      <c r="L843" s="1">
        <v>4359.73</v>
      </c>
      <c r="M843" s="1">
        <v>633.44</v>
      </c>
      <c r="N843" s="1">
        <v>3381.85</v>
      </c>
      <c r="O843" s="3">
        <f t="shared" ref="O843:P843" si="847">sum(D843,G843,J843)</f>
        <v>1643.54</v>
      </c>
      <c r="P843" s="1">
        <f t="shared" si="847"/>
        <v>1611.32</v>
      </c>
      <c r="Q843" s="1"/>
      <c r="R843" s="1"/>
    </row>
    <row r="844">
      <c r="A844" s="2">
        <v>45707.0</v>
      </c>
      <c r="B844" s="1" t="s">
        <v>71</v>
      </c>
      <c r="C844" s="1" t="s">
        <v>20</v>
      </c>
      <c r="D844" s="1">
        <v>301.95</v>
      </c>
      <c r="E844" s="1">
        <v>293.65</v>
      </c>
      <c r="F844" s="1" t="s">
        <v>38</v>
      </c>
      <c r="G844" s="1">
        <v>270.73</v>
      </c>
      <c r="H844" s="1">
        <v>310.18</v>
      </c>
      <c r="I844" s="1" t="s">
        <v>36</v>
      </c>
      <c r="J844" s="1">
        <v>153.41</v>
      </c>
      <c r="K844" s="1">
        <v>160.31</v>
      </c>
      <c r="L844" s="1">
        <v>4424.92</v>
      </c>
      <c r="M844" s="1">
        <v>161.59</v>
      </c>
      <c r="N844" s="1">
        <v>3822.37</v>
      </c>
      <c r="O844" s="3">
        <f t="shared" ref="O844:P844" si="848">sum(D844,G844,J844)</f>
        <v>726.09</v>
      </c>
      <c r="P844" s="1">
        <f t="shared" si="848"/>
        <v>764.14</v>
      </c>
      <c r="Q844" s="1"/>
      <c r="R844" s="1"/>
    </row>
    <row r="845">
      <c r="A845" s="2">
        <v>45708.0</v>
      </c>
      <c r="B845" s="1" t="s">
        <v>71</v>
      </c>
      <c r="C845" s="1" t="s">
        <v>26</v>
      </c>
      <c r="D845" s="1">
        <v>375.08</v>
      </c>
      <c r="E845" s="1">
        <v>370.63</v>
      </c>
      <c r="F845" s="1" t="s">
        <v>40</v>
      </c>
      <c r="G845" s="1">
        <v>20.95</v>
      </c>
      <c r="H845" s="1">
        <v>24.26</v>
      </c>
      <c r="I845" s="1" t="s">
        <v>28</v>
      </c>
      <c r="J845" s="1">
        <v>383.5</v>
      </c>
      <c r="K845" s="1">
        <v>314.18</v>
      </c>
      <c r="L845" s="1">
        <v>4617.0</v>
      </c>
      <c r="M845" s="1">
        <v>305.88</v>
      </c>
      <c r="N845" s="1">
        <v>4213.81</v>
      </c>
      <c r="O845" s="3">
        <f t="shared" ref="O845:P845" si="849">sum(D845,G845,J845)</f>
        <v>779.53</v>
      </c>
      <c r="P845" s="1">
        <f t="shared" si="849"/>
        <v>709.07</v>
      </c>
      <c r="Q845" s="1"/>
      <c r="R845" s="1"/>
    </row>
    <row r="846">
      <c r="A846" s="2">
        <v>45708.0</v>
      </c>
      <c r="B846" s="1" t="s">
        <v>71</v>
      </c>
      <c r="C846" s="1" t="s">
        <v>26</v>
      </c>
      <c r="D846" s="1">
        <v>172.02</v>
      </c>
      <c r="E846" s="1">
        <v>147.47</v>
      </c>
      <c r="F846" s="1" t="s">
        <v>46</v>
      </c>
      <c r="G846" s="1">
        <v>173.29</v>
      </c>
      <c r="H846" s="1">
        <v>178.69</v>
      </c>
      <c r="I846" s="1" t="s">
        <v>36</v>
      </c>
      <c r="J846" s="1">
        <v>76.63</v>
      </c>
      <c r="K846" s="1">
        <v>84.96</v>
      </c>
      <c r="L846" s="1">
        <v>2476.12</v>
      </c>
      <c r="M846" s="1">
        <v>1026.03</v>
      </c>
      <c r="N846" s="1">
        <v>3091.03</v>
      </c>
      <c r="O846" s="3">
        <f t="shared" ref="O846:P846" si="850">sum(D846,G846,J846)</f>
        <v>421.94</v>
      </c>
      <c r="P846" s="1">
        <f t="shared" si="850"/>
        <v>411.12</v>
      </c>
      <c r="Q846" s="1"/>
      <c r="R846" s="1"/>
    </row>
    <row r="847">
      <c r="A847" s="2">
        <v>45708.0</v>
      </c>
      <c r="B847" s="1" t="s">
        <v>71</v>
      </c>
      <c r="C847" s="1" t="s">
        <v>23</v>
      </c>
      <c r="D847" s="1">
        <v>850.59</v>
      </c>
      <c r="E847" s="1">
        <v>823.45</v>
      </c>
      <c r="F847" s="1" t="s">
        <v>18</v>
      </c>
      <c r="G847" s="1">
        <v>75.65</v>
      </c>
      <c r="H847" s="1">
        <v>85.92</v>
      </c>
      <c r="I847" s="1" t="s">
        <v>19</v>
      </c>
      <c r="J847" s="1">
        <v>33.73</v>
      </c>
      <c r="K847" s="1">
        <v>28.93</v>
      </c>
      <c r="L847" s="1">
        <v>4580.73</v>
      </c>
      <c r="M847" s="1">
        <v>1783.44</v>
      </c>
      <c r="N847" s="1">
        <v>5425.87</v>
      </c>
      <c r="O847" s="3">
        <f t="shared" ref="O847:P847" si="851">sum(D847,G847,J847)</f>
        <v>959.97</v>
      </c>
      <c r="P847" s="1">
        <f t="shared" si="851"/>
        <v>938.3</v>
      </c>
      <c r="Q847" s="1"/>
      <c r="R847" s="1"/>
    </row>
    <row r="848">
      <c r="A848" s="2">
        <v>45709.0</v>
      </c>
      <c r="B848" s="1" t="s">
        <v>71</v>
      </c>
      <c r="C848" s="1" t="s">
        <v>20</v>
      </c>
      <c r="D848" s="1">
        <v>783.56</v>
      </c>
      <c r="E848" s="1">
        <v>849.26</v>
      </c>
      <c r="F848" s="1" t="s">
        <v>38</v>
      </c>
      <c r="G848" s="1">
        <v>92.27</v>
      </c>
      <c r="H848" s="1">
        <v>99.55</v>
      </c>
      <c r="I848" s="1" t="s">
        <v>19</v>
      </c>
      <c r="J848" s="1">
        <v>17.02</v>
      </c>
      <c r="K848" s="1">
        <v>20.26</v>
      </c>
      <c r="L848" s="1">
        <v>3593.03</v>
      </c>
      <c r="M848" s="1">
        <v>837.8</v>
      </c>
      <c r="N848" s="1">
        <v>3461.76</v>
      </c>
      <c r="O848" s="3">
        <f t="shared" ref="O848:P848" si="852">sum(D848,G848,J848)</f>
        <v>892.85</v>
      </c>
      <c r="P848" s="1">
        <f t="shared" si="852"/>
        <v>969.07</v>
      </c>
      <c r="Q848" s="1"/>
      <c r="R848" s="1"/>
    </row>
    <row r="849">
      <c r="A849" s="2">
        <v>45709.0</v>
      </c>
      <c r="B849" s="1" t="s">
        <v>71</v>
      </c>
      <c r="C849" s="1" t="s">
        <v>44</v>
      </c>
      <c r="D849" s="1">
        <v>637.27</v>
      </c>
      <c r="E849" s="1">
        <v>673.48</v>
      </c>
      <c r="F849" s="1" t="s">
        <v>33</v>
      </c>
      <c r="G849" s="1">
        <v>258.38</v>
      </c>
      <c r="H849" s="1">
        <v>219.11</v>
      </c>
      <c r="I849" s="1" t="s">
        <v>36</v>
      </c>
      <c r="J849" s="1">
        <v>82.14</v>
      </c>
      <c r="K849" s="1">
        <v>87.76</v>
      </c>
      <c r="L849" s="1">
        <v>3495.29</v>
      </c>
      <c r="M849" s="1">
        <v>1796.64</v>
      </c>
      <c r="N849" s="1">
        <v>4311.58</v>
      </c>
      <c r="O849" s="3">
        <f t="shared" ref="O849:P849" si="853">sum(D849,G849,J849)</f>
        <v>977.79</v>
      </c>
      <c r="P849" s="1">
        <f t="shared" si="853"/>
        <v>980.35</v>
      </c>
      <c r="Q849" s="1"/>
      <c r="R849" s="1"/>
    </row>
    <row r="850">
      <c r="A850" s="2">
        <v>45709.0</v>
      </c>
      <c r="B850" s="1" t="s">
        <v>71</v>
      </c>
      <c r="C850" s="1" t="s">
        <v>37</v>
      </c>
      <c r="D850" s="1">
        <v>764.22</v>
      </c>
      <c r="E850" s="1">
        <v>786.91</v>
      </c>
      <c r="F850" s="1" t="s">
        <v>24</v>
      </c>
      <c r="G850" s="1">
        <v>259.48</v>
      </c>
      <c r="H850" s="1">
        <v>278.81</v>
      </c>
      <c r="I850" s="1" t="s">
        <v>22</v>
      </c>
      <c r="J850" s="1">
        <v>297.61</v>
      </c>
      <c r="K850" s="1">
        <v>298.91</v>
      </c>
      <c r="L850" s="1">
        <v>3143.9</v>
      </c>
      <c r="M850" s="1">
        <v>565.71</v>
      </c>
      <c r="N850" s="1">
        <v>2344.98</v>
      </c>
      <c r="O850" s="3">
        <f t="shared" ref="O850:P850" si="854">sum(D850,G850,J850)</f>
        <v>1321.31</v>
      </c>
      <c r="P850" s="1">
        <f t="shared" si="854"/>
        <v>1364.63</v>
      </c>
      <c r="Q850" s="1"/>
      <c r="R850" s="1"/>
    </row>
    <row r="851">
      <c r="A851" s="2">
        <v>45709.0</v>
      </c>
      <c r="B851" s="1" t="s">
        <v>71</v>
      </c>
      <c r="C851" s="1" t="s">
        <v>44</v>
      </c>
      <c r="D851" s="1">
        <v>752.48</v>
      </c>
      <c r="E851" s="1">
        <v>648.09</v>
      </c>
      <c r="F851" s="1" t="s">
        <v>24</v>
      </c>
      <c r="G851" s="1">
        <v>238.75</v>
      </c>
      <c r="H851" s="1">
        <v>237.55</v>
      </c>
      <c r="I851" s="1" t="s">
        <v>19</v>
      </c>
      <c r="J851" s="1">
        <v>331.68</v>
      </c>
      <c r="K851" s="1">
        <v>308.31</v>
      </c>
      <c r="L851" s="1">
        <v>4804.34</v>
      </c>
      <c r="M851" s="1">
        <v>818.66</v>
      </c>
      <c r="N851" s="1">
        <v>4429.05</v>
      </c>
      <c r="O851" s="3">
        <f t="shared" ref="O851:P851" si="855">sum(D851,G851,J851)</f>
        <v>1322.91</v>
      </c>
      <c r="P851" s="1">
        <f t="shared" si="855"/>
        <v>1193.95</v>
      </c>
      <c r="Q851" s="1"/>
      <c r="R851" s="1"/>
    </row>
    <row r="852">
      <c r="A852" s="2">
        <v>45710.0</v>
      </c>
      <c r="B852" s="1" t="s">
        <v>71</v>
      </c>
      <c r="C852" s="1" t="s">
        <v>37</v>
      </c>
      <c r="D852" s="1">
        <v>897.77</v>
      </c>
      <c r="E852" s="1">
        <v>914.99</v>
      </c>
      <c r="F852" s="1" t="s">
        <v>40</v>
      </c>
      <c r="G852" s="1">
        <v>405.75</v>
      </c>
      <c r="H852" s="1">
        <v>425.75</v>
      </c>
      <c r="I852" s="1" t="s">
        <v>25</v>
      </c>
      <c r="J852" s="1">
        <v>383.52</v>
      </c>
      <c r="K852" s="1">
        <v>376.93</v>
      </c>
      <c r="L852" s="1">
        <v>3284.94</v>
      </c>
      <c r="M852" s="1">
        <v>1199.17</v>
      </c>
      <c r="N852" s="1">
        <v>2766.44</v>
      </c>
      <c r="O852" s="3">
        <f t="shared" ref="O852:P852" si="856">sum(D852,G852,J852)</f>
        <v>1687.04</v>
      </c>
      <c r="P852" s="1">
        <f t="shared" si="856"/>
        <v>1717.67</v>
      </c>
      <c r="Q852" s="1"/>
      <c r="R852" s="1"/>
    </row>
    <row r="853">
      <c r="A853" s="2">
        <v>45710.0</v>
      </c>
      <c r="B853" s="1" t="s">
        <v>71</v>
      </c>
      <c r="C853" s="1" t="s">
        <v>44</v>
      </c>
      <c r="D853" s="1">
        <v>827.08</v>
      </c>
      <c r="E853" s="1">
        <v>923.59</v>
      </c>
      <c r="F853" s="1" t="s">
        <v>27</v>
      </c>
      <c r="G853" s="1">
        <v>167.15</v>
      </c>
      <c r="H853" s="1">
        <v>172.74</v>
      </c>
      <c r="I853" s="1" t="s">
        <v>28</v>
      </c>
      <c r="J853" s="1">
        <v>322.63</v>
      </c>
      <c r="K853" s="1">
        <v>309.41</v>
      </c>
      <c r="L853" s="1">
        <v>4233.99</v>
      </c>
      <c r="M853" s="1">
        <v>736.26</v>
      </c>
      <c r="N853" s="1">
        <v>3564.51</v>
      </c>
      <c r="O853" s="3">
        <f t="shared" ref="O853:P853" si="857">sum(D853,G853,J853)</f>
        <v>1316.86</v>
      </c>
      <c r="P853" s="1">
        <f t="shared" si="857"/>
        <v>1405.74</v>
      </c>
      <c r="Q853" s="1"/>
      <c r="R853" s="1"/>
    </row>
    <row r="854">
      <c r="A854" s="2">
        <v>45710.0</v>
      </c>
      <c r="B854" s="1" t="s">
        <v>71</v>
      </c>
      <c r="C854" s="1" t="s">
        <v>26</v>
      </c>
      <c r="D854" s="1">
        <v>151.92</v>
      </c>
      <c r="E854" s="1">
        <v>128.76</v>
      </c>
      <c r="F854" s="1" t="s">
        <v>30</v>
      </c>
      <c r="G854" s="1">
        <v>322.28</v>
      </c>
      <c r="H854" s="1">
        <v>279.04</v>
      </c>
      <c r="I854" s="1" t="s">
        <v>34</v>
      </c>
      <c r="J854" s="1">
        <v>215.5</v>
      </c>
      <c r="K854" s="1">
        <v>258.46</v>
      </c>
      <c r="L854" s="1">
        <v>2511.85</v>
      </c>
      <c r="M854" s="1">
        <v>777.24</v>
      </c>
      <c r="N854" s="1">
        <v>2622.83</v>
      </c>
      <c r="O854" s="3">
        <f t="shared" ref="O854:P854" si="858">sum(D854,G854,J854)</f>
        <v>689.7</v>
      </c>
      <c r="P854" s="1">
        <f t="shared" si="858"/>
        <v>666.26</v>
      </c>
      <c r="Q854" s="1"/>
      <c r="R854" s="1"/>
    </row>
    <row r="855">
      <c r="A855" s="2">
        <v>45711.0</v>
      </c>
      <c r="B855" s="1" t="s">
        <v>71</v>
      </c>
      <c r="C855" s="1" t="s">
        <v>45</v>
      </c>
      <c r="D855" s="1">
        <v>390.16</v>
      </c>
      <c r="E855" s="1">
        <v>326.69</v>
      </c>
      <c r="F855" s="1" t="s">
        <v>33</v>
      </c>
      <c r="G855" s="1">
        <v>173.4</v>
      </c>
      <c r="H855" s="1">
        <v>152.17</v>
      </c>
      <c r="I855" s="1" t="s">
        <v>19</v>
      </c>
      <c r="J855" s="1">
        <v>179.82</v>
      </c>
      <c r="K855" s="1">
        <v>193.81</v>
      </c>
      <c r="L855" s="1">
        <v>3629.6</v>
      </c>
      <c r="M855" s="1">
        <v>1723.2</v>
      </c>
      <c r="N855" s="1">
        <v>4680.13</v>
      </c>
      <c r="O855" s="3">
        <f t="shared" ref="O855:P855" si="859">sum(D855,G855,J855)</f>
        <v>743.38</v>
      </c>
      <c r="P855" s="1">
        <f t="shared" si="859"/>
        <v>672.67</v>
      </c>
      <c r="Q855" s="1"/>
      <c r="R855" s="1"/>
    </row>
    <row r="856">
      <c r="A856" s="2">
        <v>45711.0</v>
      </c>
      <c r="B856" s="1" t="s">
        <v>71</v>
      </c>
      <c r="C856" s="1" t="s">
        <v>17</v>
      </c>
      <c r="D856" s="1">
        <v>497.85</v>
      </c>
      <c r="E856" s="1">
        <v>593.33</v>
      </c>
      <c r="F856" s="1" t="s">
        <v>24</v>
      </c>
      <c r="G856" s="1">
        <v>477.03</v>
      </c>
      <c r="H856" s="1">
        <v>493.43</v>
      </c>
      <c r="I856" s="1" t="s">
        <v>34</v>
      </c>
      <c r="J856" s="1">
        <v>340.34</v>
      </c>
      <c r="K856" s="1">
        <v>299.9</v>
      </c>
      <c r="L856" s="1">
        <v>2145.88</v>
      </c>
      <c r="M856" s="1">
        <v>174.02</v>
      </c>
      <c r="N856" s="1">
        <v>933.24</v>
      </c>
      <c r="O856" s="3">
        <f t="shared" ref="O856:P856" si="860">sum(D856,G856,J856)</f>
        <v>1315.22</v>
      </c>
      <c r="P856" s="1">
        <f t="shared" si="860"/>
        <v>1386.66</v>
      </c>
      <c r="Q856" s="1"/>
      <c r="R856" s="1"/>
    </row>
    <row r="857">
      <c r="A857" s="2">
        <v>45712.0</v>
      </c>
      <c r="B857" s="1" t="s">
        <v>71</v>
      </c>
      <c r="C857" s="1" t="s">
        <v>17</v>
      </c>
      <c r="D857" s="1">
        <v>82.52</v>
      </c>
      <c r="E857" s="1">
        <v>83.93</v>
      </c>
      <c r="F857" s="1" t="s">
        <v>46</v>
      </c>
      <c r="G857" s="1">
        <v>241.62</v>
      </c>
      <c r="H857" s="1">
        <v>204.44</v>
      </c>
      <c r="I857" s="1" t="s">
        <v>34</v>
      </c>
      <c r="J857" s="1">
        <v>164.2</v>
      </c>
      <c r="K857" s="1">
        <v>169.43</v>
      </c>
      <c r="L857" s="1">
        <v>2368.06</v>
      </c>
      <c r="M857" s="1">
        <v>1485.76</v>
      </c>
      <c r="N857" s="1">
        <v>3396.02</v>
      </c>
      <c r="O857" s="3">
        <f t="shared" ref="O857:P857" si="861">sum(D857,G857,J857)</f>
        <v>488.34</v>
      </c>
      <c r="P857" s="1">
        <f t="shared" si="861"/>
        <v>457.8</v>
      </c>
      <c r="Q857" s="1"/>
      <c r="R857" s="1"/>
    </row>
    <row r="858">
      <c r="A858" s="2">
        <v>45712.0</v>
      </c>
      <c r="B858" s="1" t="s">
        <v>71</v>
      </c>
      <c r="C858" s="1" t="s">
        <v>26</v>
      </c>
      <c r="D858" s="1">
        <v>261.19</v>
      </c>
      <c r="E858" s="1">
        <v>222.68</v>
      </c>
      <c r="F858" s="1" t="s">
        <v>42</v>
      </c>
      <c r="G858" s="1">
        <v>364.49</v>
      </c>
      <c r="H858" s="1">
        <v>403.8</v>
      </c>
      <c r="I858" s="1" t="s">
        <v>31</v>
      </c>
      <c r="J858" s="1">
        <v>444.78</v>
      </c>
      <c r="K858" s="1">
        <v>376.1</v>
      </c>
      <c r="L858" s="1">
        <v>4865.81</v>
      </c>
      <c r="M858" s="1">
        <v>349.93</v>
      </c>
      <c r="N858" s="1">
        <v>4213.16</v>
      </c>
      <c r="O858" s="3">
        <f t="shared" ref="O858:P858" si="862">sum(D858,G858,J858)</f>
        <v>1070.46</v>
      </c>
      <c r="P858" s="1">
        <f t="shared" si="862"/>
        <v>1002.58</v>
      </c>
      <c r="Q858" s="1"/>
      <c r="R858" s="1"/>
    </row>
    <row r="859">
      <c r="A859" s="2">
        <v>45712.0</v>
      </c>
      <c r="B859" s="1" t="s">
        <v>71</v>
      </c>
      <c r="C859" s="1" t="s">
        <v>23</v>
      </c>
      <c r="D859" s="1">
        <v>274.83</v>
      </c>
      <c r="E859" s="1">
        <v>293.32</v>
      </c>
      <c r="F859" s="1" t="s">
        <v>18</v>
      </c>
      <c r="G859" s="1">
        <v>410.68</v>
      </c>
      <c r="H859" s="1">
        <v>341.05</v>
      </c>
      <c r="I859" s="1" t="s">
        <v>36</v>
      </c>
      <c r="J859" s="1">
        <v>401.52</v>
      </c>
      <c r="K859" s="1">
        <v>377.85</v>
      </c>
      <c r="L859" s="1">
        <v>2858.17</v>
      </c>
      <c r="M859" s="1">
        <v>1599.82</v>
      </c>
      <c r="N859" s="1">
        <v>3445.77</v>
      </c>
      <c r="O859" s="3">
        <f t="shared" ref="O859:P859" si="863">sum(D859,G859,J859)</f>
        <v>1087.03</v>
      </c>
      <c r="P859" s="1">
        <f t="shared" si="863"/>
        <v>1012.22</v>
      </c>
      <c r="Q859" s="1"/>
      <c r="R859" s="1"/>
    </row>
    <row r="860">
      <c r="A860" s="2">
        <v>45712.0</v>
      </c>
      <c r="B860" s="1" t="s">
        <v>71</v>
      </c>
      <c r="C860" s="1" t="s">
        <v>41</v>
      </c>
      <c r="D860" s="1">
        <v>214.03</v>
      </c>
      <c r="E860" s="1">
        <v>205.49</v>
      </c>
      <c r="F860" s="1" t="s">
        <v>46</v>
      </c>
      <c r="G860" s="1">
        <v>266.68</v>
      </c>
      <c r="H860" s="1">
        <v>311.55</v>
      </c>
      <c r="I860" s="1" t="s">
        <v>31</v>
      </c>
      <c r="J860" s="1">
        <v>335.53</v>
      </c>
      <c r="K860" s="1">
        <v>387.18</v>
      </c>
      <c r="L860" s="1">
        <v>4826.73</v>
      </c>
      <c r="M860" s="1">
        <v>274.62</v>
      </c>
      <c r="N860" s="1">
        <v>4197.13</v>
      </c>
      <c r="O860" s="3">
        <f t="shared" ref="O860:P860" si="864">sum(D860,G860,J860)</f>
        <v>816.24</v>
      </c>
      <c r="P860" s="1">
        <f t="shared" si="864"/>
        <v>904.22</v>
      </c>
      <c r="Q860" s="1"/>
      <c r="R860" s="1"/>
    </row>
    <row r="861">
      <c r="A861" s="2">
        <v>45712.0</v>
      </c>
      <c r="B861" s="1" t="s">
        <v>71</v>
      </c>
      <c r="C861" s="1" t="s">
        <v>44</v>
      </c>
      <c r="D861" s="1">
        <v>347.57</v>
      </c>
      <c r="E861" s="1">
        <v>295.61</v>
      </c>
      <c r="F861" s="1" t="s">
        <v>46</v>
      </c>
      <c r="G861" s="1">
        <v>390.15</v>
      </c>
      <c r="H861" s="1">
        <v>368.28</v>
      </c>
      <c r="I861" s="1" t="s">
        <v>25</v>
      </c>
      <c r="J861" s="1">
        <v>282.86</v>
      </c>
      <c r="K861" s="1">
        <v>306.9</v>
      </c>
      <c r="L861" s="1">
        <v>2113.03</v>
      </c>
      <c r="M861" s="1">
        <v>1779.17</v>
      </c>
      <c r="N861" s="1">
        <v>2921.41</v>
      </c>
      <c r="O861" s="3">
        <f t="shared" ref="O861:P861" si="865">sum(D861,G861,J861)</f>
        <v>1020.58</v>
      </c>
      <c r="P861" s="1">
        <f t="shared" si="865"/>
        <v>970.79</v>
      </c>
      <c r="Q861" s="1"/>
      <c r="R861" s="1"/>
    </row>
    <row r="862">
      <c r="A862" s="2">
        <v>45713.0</v>
      </c>
      <c r="B862" s="1" t="s">
        <v>71</v>
      </c>
      <c r="C862" s="1" t="s">
        <v>37</v>
      </c>
      <c r="D862" s="1">
        <v>382.47</v>
      </c>
      <c r="E862" s="1">
        <v>374.84</v>
      </c>
      <c r="F862" s="1" t="s">
        <v>40</v>
      </c>
      <c r="G862" s="1">
        <v>449.3</v>
      </c>
      <c r="H862" s="1">
        <v>463.87</v>
      </c>
      <c r="I862" s="1" t="s">
        <v>22</v>
      </c>
      <c r="J862" s="1">
        <v>188.36</v>
      </c>
      <c r="K862" s="1">
        <v>208.01</v>
      </c>
      <c r="L862" s="1">
        <v>4075.06</v>
      </c>
      <c r="M862" s="1">
        <v>1096.79</v>
      </c>
      <c r="N862" s="1">
        <v>4125.13</v>
      </c>
      <c r="O862" s="3">
        <f t="shared" ref="O862:P862" si="866">sum(D862,G862,J862)</f>
        <v>1020.13</v>
      </c>
      <c r="P862" s="1">
        <f t="shared" si="866"/>
        <v>1046.72</v>
      </c>
      <c r="Q862" s="1"/>
      <c r="R862" s="1"/>
    </row>
    <row r="863">
      <c r="A863" s="2">
        <v>45714.0</v>
      </c>
      <c r="B863" s="1" t="s">
        <v>71</v>
      </c>
      <c r="C863" s="1" t="s">
        <v>45</v>
      </c>
      <c r="D863" s="1">
        <v>244.47</v>
      </c>
      <c r="E863" s="1">
        <v>282.99</v>
      </c>
      <c r="F863" s="1" t="s">
        <v>33</v>
      </c>
      <c r="G863" s="1">
        <v>223.73</v>
      </c>
      <c r="H863" s="1">
        <v>241.01</v>
      </c>
      <c r="I863" s="1" t="s">
        <v>31</v>
      </c>
      <c r="J863" s="1">
        <v>433.97</v>
      </c>
      <c r="K863" s="1">
        <v>517.03</v>
      </c>
      <c r="L863" s="1">
        <v>2059.91</v>
      </c>
      <c r="M863" s="1">
        <v>659.12</v>
      </c>
      <c r="N863" s="1">
        <v>1678.0</v>
      </c>
      <c r="O863" s="3">
        <f t="shared" ref="O863:P863" si="867">sum(D863,G863,J863)</f>
        <v>902.17</v>
      </c>
      <c r="P863" s="1">
        <f t="shared" si="867"/>
        <v>1041.03</v>
      </c>
      <c r="Q863" s="1"/>
      <c r="R863" s="1"/>
    </row>
    <row r="864">
      <c r="A864" s="2">
        <v>45715.0</v>
      </c>
      <c r="B864" s="1" t="s">
        <v>71</v>
      </c>
      <c r="C864" s="1" t="s">
        <v>29</v>
      </c>
      <c r="D864" s="1">
        <v>494.72</v>
      </c>
      <c r="E864" s="1">
        <v>536.61</v>
      </c>
      <c r="F864" s="1" t="s">
        <v>30</v>
      </c>
      <c r="G864" s="1">
        <v>267.03</v>
      </c>
      <c r="H864" s="1">
        <v>295.44</v>
      </c>
      <c r="I864" s="1" t="s">
        <v>31</v>
      </c>
      <c r="J864" s="1">
        <v>458.72</v>
      </c>
      <c r="K864" s="1">
        <v>486.16</v>
      </c>
      <c r="L864" s="1">
        <v>2599.04</v>
      </c>
      <c r="M864" s="1">
        <v>1740.29</v>
      </c>
      <c r="N864" s="1">
        <v>3021.12</v>
      </c>
      <c r="O864" s="3">
        <f t="shared" ref="O864:P864" si="868">sum(D864,G864,J864)</f>
        <v>1220.47</v>
      </c>
      <c r="P864" s="1">
        <f t="shared" si="868"/>
        <v>1318.21</v>
      </c>
      <c r="Q864" s="1"/>
      <c r="R864" s="1"/>
    </row>
    <row r="865">
      <c r="A865" s="2">
        <v>45715.0</v>
      </c>
      <c r="B865" s="1" t="s">
        <v>71</v>
      </c>
      <c r="C865" s="1" t="s">
        <v>41</v>
      </c>
      <c r="D865" s="1">
        <v>295.12</v>
      </c>
      <c r="E865" s="1">
        <v>272.42</v>
      </c>
      <c r="F865" s="1" t="s">
        <v>46</v>
      </c>
      <c r="G865" s="1">
        <v>11.65</v>
      </c>
      <c r="H865" s="1">
        <v>12.77</v>
      </c>
      <c r="I865" s="1" t="s">
        <v>34</v>
      </c>
      <c r="J865" s="1">
        <v>425.68</v>
      </c>
      <c r="K865" s="1">
        <v>506.26</v>
      </c>
      <c r="L865" s="1">
        <v>3257.12</v>
      </c>
      <c r="M865" s="1">
        <v>277.09</v>
      </c>
      <c r="N865" s="1">
        <v>2742.76</v>
      </c>
      <c r="O865" s="3">
        <f t="shared" ref="O865:P865" si="869">sum(D865,G865,J865)</f>
        <v>732.45</v>
      </c>
      <c r="P865" s="1">
        <f t="shared" si="869"/>
        <v>791.45</v>
      </c>
      <c r="Q865" s="1"/>
      <c r="R865" s="1"/>
    </row>
    <row r="866">
      <c r="A866" s="2">
        <v>45716.0</v>
      </c>
      <c r="B866" s="1" t="s">
        <v>71</v>
      </c>
      <c r="C866" s="1" t="s">
        <v>45</v>
      </c>
      <c r="D866" s="1">
        <v>282.32</v>
      </c>
      <c r="E866" s="1">
        <v>288.47</v>
      </c>
      <c r="F866" s="1" t="s">
        <v>38</v>
      </c>
      <c r="G866" s="1">
        <v>467.06</v>
      </c>
      <c r="H866" s="1">
        <v>530.53</v>
      </c>
      <c r="I866" s="1" t="s">
        <v>28</v>
      </c>
      <c r="J866" s="1">
        <v>469.83</v>
      </c>
      <c r="K866" s="1">
        <v>429.74</v>
      </c>
      <c r="L866" s="1">
        <v>3309.85</v>
      </c>
      <c r="M866" s="1">
        <v>183.6</v>
      </c>
      <c r="N866" s="1">
        <v>2244.71</v>
      </c>
      <c r="O866" s="3">
        <f t="shared" ref="O866:P866" si="870">sum(D866,G866,J866)</f>
        <v>1219.21</v>
      </c>
      <c r="P866" s="1">
        <f t="shared" si="870"/>
        <v>1248.74</v>
      </c>
      <c r="Q866" s="1"/>
      <c r="R866" s="1"/>
    </row>
    <row r="867">
      <c r="A867" s="2">
        <v>45716.0</v>
      </c>
      <c r="B867" s="1" t="s">
        <v>71</v>
      </c>
      <c r="C867" s="1" t="s">
        <v>17</v>
      </c>
      <c r="D867" s="1">
        <v>351.86</v>
      </c>
      <c r="E867" s="1">
        <v>326.55</v>
      </c>
      <c r="F867" s="1" t="s">
        <v>42</v>
      </c>
      <c r="G867" s="1">
        <v>287.29</v>
      </c>
      <c r="H867" s="1">
        <v>332.87</v>
      </c>
      <c r="I867" s="1" t="s">
        <v>22</v>
      </c>
      <c r="J867" s="1">
        <v>133.58</v>
      </c>
      <c r="K867" s="1">
        <v>114.56</v>
      </c>
      <c r="L867" s="1">
        <v>2449.79</v>
      </c>
      <c r="M867" s="1">
        <v>654.05</v>
      </c>
      <c r="N867" s="1">
        <v>2329.86</v>
      </c>
      <c r="O867" s="3">
        <f t="shared" ref="O867:P867" si="871">sum(D867,G867,J867)</f>
        <v>772.73</v>
      </c>
      <c r="P867" s="1">
        <f t="shared" si="871"/>
        <v>773.98</v>
      </c>
      <c r="Q867" s="1"/>
      <c r="R867" s="1"/>
    </row>
    <row r="868">
      <c r="A868" s="2">
        <v>45716.0</v>
      </c>
      <c r="B868" s="1" t="s">
        <v>71</v>
      </c>
      <c r="C868" s="1" t="s">
        <v>37</v>
      </c>
      <c r="D868" s="1">
        <v>269.92</v>
      </c>
      <c r="E868" s="1">
        <v>245.02</v>
      </c>
      <c r="F868" s="1" t="s">
        <v>46</v>
      </c>
      <c r="G868" s="1">
        <v>279.97</v>
      </c>
      <c r="H868" s="1">
        <v>309.52</v>
      </c>
      <c r="I868" s="1" t="s">
        <v>47</v>
      </c>
      <c r="J868" s="1">
        <v>436.96</v>
      </c>
      <c r="K868" s="1">
        <v>448.96</v>
      </c>
      <c r="L868" s="1">
        <v>4555.68</v>
      </c>
      <c r="M868" s="1">
        <v>344.71</v>
      </c>
      <c r="N868" s="1">
        <v>3896.89</v>
      </c>
      <c r="O868" s="3">
        <f t="shared" ref="O868:P868" si="872">sum(D868,G868,J868)</f>
        <v>986.85</v>
      </c>
      <c r="P868" s="1">
        <f t="shared" si="872"/>
        <v>1003.5</v>
      </c>
      <c r="Q868" s="1"/>
      <c r="R868" s="1"/>
    </row>
    <row r="869">
      <c r="A869" s="2">
        <v>45716.0</v>
      </c>
      <c r="B869" s="1" t="s">
        <v>71</v>
      </c>
      <c r="C869" s="1" t="s">
        <v>43</v>
      </c>
      <c r="D869" s="1">
        <v>611.6</v>
      </c>
      <c r="E869" s="1">
        <v>527.28</v>
      </c>
      <c r="F869" s="1" t="s">
        <v>27</v>
      </c>
      <c r="G869" s="1">
        <v>40.38</v>
      </c>
      <c r="H869" s="1">
        <v>41.03</v>
      </c>
      <c r="I869" s="1" t="s">
        <v>22</v>
      </c>
      <c r="J869" s="1">
        <v>64.09</v>
      </c>
      <c r="K869" s="1">
        <v>69.97</v>
      </c>
      <c r="L869" s="1">
        <v>2796.61</v>
      </c>
      <c r="M869" s="1">
        <v>1012.74</v>
      </c>
      <c r="N869" s="1">
        <v>3171.07</v>
      </c>
      <c r="O869" s="3">
        <f t="shared" ref="O869:P869" si="873">sum(D869,G869,J869)</f>
        <v>716.07</v>
      </c>
      <c r="P869" s="1">
        <f t="shared" si="873"/>
        <v>638.28</v>
      </c>
      <c r="Q869" s="1"/>
      <c r="R869" s="1"/>
    </row>
    <row r="870">
      <c r="A870" s="2">
        <v>45717.0</v>
      </c>
      <c r="B870" s="1" t="s">
        <v>72</v>
      </c>
      <c r="C870" s="1" t="s">
        <v>20</v>
      </c>
      <c r="D870" s="1">
        <v>800.27</v>
      </c>
      <c r="E870" s="1">
        <v>868.65</v>
      </c>
      <c r="F870" s="1" t="s">
        <v>30</v>
      </c>
      <c r="G870" s="1">
        <v>299.25</v>
      </c>
      <c r="H870" s="1">
        <v>310.69</v>
      </c>
      <c r="I870" s="1" t="s">
        <v>36</v>
      </c>
      <c r="J870" s="1">
        <v>454.18</v>
      </c>
      <c r="K870" s="1">
        <v>376.33</v>
      </c>
      <c r="L870" s="1">
        <v>4219.82</v>
      </c>
      <c r="M870" s="1">
        <v>511.29</v>
      </c>
      <c r="N870" s="1">
        <v>3175.44</v>
      </c>
      <c r="O870" s="3">
        <f t="shared" ref="O870:P870" si="874">sum(D870,G870,J870)</f>
        <v>1553.7</v>
      </c>
      <c r="P870" s="1">
        <f t="shared" si="874"/>
        <v>1555.67</v>
      </c>
      <c r="Q870" s="1"/>
      <c r="R870" s="1"/>
    </row>
    <row r="871">
      <c r="A871" s="2">
        <v>45717.0</v>
      </c>
      <c r="B871" s="1" t="s">
        <v>72</v>
      </c>
      <c r="C871" s="1" t="s">
        <v>29</v>
      </c>
      <c r="D871" s="1">
        <v>777.78</v>
      </c>
      <c r="E871" s="1">
        <v>758.47</v>
      </c>
      <c r="F871" s="1" t="s">
        <v>18</v>
      </c>
      <c r="G871" s="1">
        <v>445.05</v>
      </c>
      <c r="H871" s="1">
        <v>388.51</v>
      </c>
      <c r="I871" s="1" t="s">
        <v>31</v>
      </c>
      <c r="J871" s="1">
        <v>127.41</v>
      </c>
      <c r="K871" s="1">
        <v>125.69</v>
      </c>
      <c r="L871" s="1">
        <v>2401.62</v>
      </c>
      <c r="M871" s="1">
        <v>367.63</v>
      </c>
      <c r="N871" s="1">
        <v>1496.58</v>
      </c>
      <c r="O871" s="3">
        <f t="shared" ref="O871:P871" si="875">sum(D871,G871,J871)</f>
        <v>1350.24</v>
      </c>
      <c r="P871" s="1">
        <f t="shared" si="875"/>
        <v>1272.67</v>
      </c>
      <c r="Q871" s="1"/>
      <c r="R871" s="1"/>
    </row>
    <row r="872">
      <c r="A872" s="2">
        <v>45717.0</v>
      </c>
      <c r="B872" s="1" t="s">
        <v>72</v>
      </c>
      <c r="C872" s="1" t="s">
        <v>43</v>
      </c>
      <c r="D872" s="1">
        <v>657.09</v>
      </c>
      <c r="E872" s="1">
        <v>667.59</v>
      </c>
      <c r="F872" s="1" t="s">
        <v>24</v>
      </c>
      <c r="G872" s="1">
        <v>261.92</v>
      </c>
      <c r="H872" s="1">
        <v>215.2</v>
      </c>
      <c r="I872" s="1" t="s">
        <v>47</v>
      </c>
      <c r="J872" s="1">
        <v>377.77</v>
      </c>
      <c r="K872" s="1">
        <v>343.48</v>
      </c>
      <c r="L872" s="1">
        <v>3676.85</v>
      </c>
      <c r="M872" s="1">
        <v>1275.95</v>
      </c>
      <c r="N872" s="1">
        <v>3726.53</v>
      </c>
      <c r="O872" s="3">
        <f t="shared" ref="O872:P872" si="876">sum(D872,G872,J872)</f>
        <v>1296.78</v>
      </c>
      <c r="P872" s="1">
        <f t="shared" si="876"/>
        <v>1226.27</v>
      </c>
      <c r="Q872" s="1"/>
      <c r="R872" s="1"/>
    </row>
    <row r="873">
      <c r="A873" s="2">
        <v>45718.0</v>
      </c>
      <c r="B873" s="1" t="s">
        <v>72</v>
      </c>
      <c r="C873" s="1" t="s">
        <v>39</v>
      </c>
      <c r="D873" s="1">
        <v>689.39</v>
      </c>
      <c r="E873" s="1">
        <v>562.18</v>
      </c>
      <c r="F873" s="1" t="s">
        <v>24</v>
      </c>
      <c r="G873" s="1">
        <v>427.19</v>
      </c>
      <c r="H873" s="1">
        <v>465.82</v>
      </c>
      <c r="I873" s="1" t="s">
        <v>22</v>
      </c>
      <c r="J873" s="1">
        <v>273.3</v>
      </c>
      <c r="K873" s="1">
        <v>227.44</v>
      </c>
      <c r="L873" s="1">
        <v>2588.07</v>
      </c>
      <c r="M873" s="1">
        <v>367.26</v>
      </c>
      <c r="N873" s="1">
        <v>1699.89</v>
      </c>
      <c r="O873" s="3">
        <f t="shared" ref="O873:P873" si="877">sum(D873,G873,J873)</f>
        <v>1389.88</v>
      </c>
      <c r="P873" s="1">
        <f t="shared" si="877"/>
        <v>1255.44</v>
      </c>
      <c r="Q873" s="1"/>
      <c r="R873" s="1"/>
    </row>
    <row r="874">
      <c r="A874" s="2">
        <v>45718.0</v>
      </c>
      <c r="B874" s="1" t="s">
        <v>72</v>
      </c>
      <c r="C874" s="1" t="s">
        <v>23</v>
      </c>
      <c r="D874" s="1">
        <v>65.6</v>
      </c>
      <c r="E874" s="1">
        <v>68.6</v>
      </c>
      <c r="F874" s="1" t="s">
        <v>21</v>
      </c>
      <c r="G874" s="1">
        <v>498.94</v>
      </c>
      <c r="H874" s="1">
        <v>465.73</v>
      </c>
      <c r="I874" s="1" t="s">
        <v>28</v>
      </c>
      <c r="J874" s="1">
        <v>427.78</v>
      </c>
      <c r="K874" s="1">
        <v>357.21</v>
      </c>
      <c r="L874" s="1">
        <v>2963.52</v>
      </c>
      <c r="M874" s="1">
        <v>1817.31</v>
      </c>
      <c r="N874" s="1">
        <v>3889.29</v>
      </c>
      <c r="O874" s="3">
        <f t="shared" ref="O874:P874" si="878">sum(D874,G874,J874)</f>
        <v>992.32</v>
      </c>
      <c r="P874" s="1">
        <f t="shared" si="878"/>
        <v>891.54</v>
      </c>
      <c r="Q874" s="1"/>
      <c r="R874" s="1"/>
    </row>
    <row r="875">
      <c r="A875" s="2">
        <v>45718.0</v>
      </c>
      <c r="B875" s="1" t="s">
        <v>72</v>
      </c>
      <c r="C875" s="1" t="s">
        <v>20</v>
      </c>
      <c r="D875" s="1">
        <v>841.96</v>
      </c>
      <c r="E875" s="1">
        <v>757.0</v>
      </c>
      <c r="F875" s="1" t="s">
        <v>42</v>
      </c>
      <c r="G875" s="1">
        <v>402.74</v>
      </c>
      <c r="H875" s="1">
        <v>462.95</v>
      </c>
      <c r="I875" s="1" t="s">
        <v>25</v>
      </c>
      <c r="J875" s="1">
        <v>464.72</v>
      </c>
      <c r="K875" s="1">
        <v>385.94</v>
      </c>
      <c r="L875" s="1">
        <v>2045.88</v>
      </c>
      <c r="M875" s="1">
        <v>859.15</v>
      </c>
      <c r="N875" s="1">
        <v>1299.14</v>
      </c>
      <c r="O875" s="3">
        <f t="shared" ref="O875:P875" si="879">sum(D875,G875,J875)</f>
        <v>1709.42</v>
      </c>
      <c r="P875" s="1">
        <f t="shared" si="879"/>
        <v>1605.89</v>
      </c>
      <c r="Q875" s="1"/>
      <c r="R875" s="1"/>
    </row>
    <row r="876">
      <c r="A876" s="2">
        <v>45718.0</v>
      </c>
      <c r="B876" s="1" t="s">
        <v>72</v>
      </c>
      <c r="C876" s="1" t="s">
        <v>44</v>
      </c>
      <c r="D876" s="1">
        <v>80.9</v>
      </c>
      <c r="E876" s="1">
        <v>92.29</v>
      </c>
      <c r="F876" s="1" t="s">
        <v>27</v>
      </c>
      <c r="G876" s="1">
        <v>161.96</v>
      </c>
      <c r="H876" s="1">
        <v>166.79</v>
      </c>
      <c r="I876" s="1" t="s">
        <v>22</v>
      </c>
      <c r="J876" s="1">
        <v>71.47</v>
      </c>
      <c r="K876" s="1">
        <v>74.34</v>
      </c>
      <c r="L876" s="1">
        <v>4479.61</v>
      </c>
      <c r="M876" s="1">
        <v>1623.24</v>
      </c>
      <c r="N876" s="1">
        <v>5769.43</v>
      </c>
      <c r="O876" s="3">
        <f t="shared" ref="O876:P876" si="880">sum(D876,G876,J876)</f>
        <v>314.33</v>
      </c>
      <c r="P876" s="1">
        <f t="shared" si="880"/>
        <v>333.42</v>
      </c>
      <c r="Q876" s="1"/>
      <c r="R876" s="1"/>
    </row>
    <row r="877">
      <c r="A877" s="2">
        <v>45720.0</v>
      </c>
      <c r="B877" s="1" t="s">
        <v>72</v>
      </c>
      <c r="C877" s="1" t="s">
        <v>29</v>
      </c>
      <c r="D877" s="1">
        <v>985.77</v>
      </c>
      <c r="E877" s="1">
        <v>1074.77</v>
      </c>
      <c r="F877" s="1" t="s">
        <v>30</v>
      </c>
      <c r="G877" s="1">
        <v>398.54</v>
      </c>
      <c r="H877" s="1">
        <v>387.58</v>
      </c>
      <c r="I877" s="1" t="s">
        <v>19</v>
      </c>
      <c r="J877" s="1">
        <v>211.84</v>
      </c>
      <c r="K877" s="1">
        <v>182.99</v>
      </c>
      <c r="L877" s="1">
        <v>3464.37</v>
      </c>
      <c r="M877" s="1">
        <v>1228.39</v>
      </c>
      <c r="N877" s="1">
        <v>3047.42</v>
      </c>
      <c r="O877" s="3">
        <f t="shared" ref="O877:P877" si="881">sum(D877,G877,J877)</f>
        <v>1596.15</v>
      </c>
      <c r="P877" s="1">
        <f t="shared" si="881"/>
        <v>1645.34</v>
      </c>
      <c r="Q877" s="1"/>
      <c r="R877" s="1"/>
    </row>
    <row r="878">
      <c r="A878" s="2">
        <v>45720.0</v>
      </c>
      <c r="B878" s="1" t="s">
        <v>72</v>
      </c>
      <c r="C878" s="1" t="s">
        <v>20</v>
      </c>
      <c r="D878" s="1">
        <v>575.49</v>
      </c>
      <c r="E878" s="1">
        <v>611.3</v>
      </c>
      <c r="F878" s="1" t="s">
        <v>42</v>
      </c>
      <c r="G878" s="1">
        <v>210.24</v>
      </c>
      <c r="H878" s="1">
        <v>214.24</v>
      </c>
      <c r="I878" s="1" t="s">
        <v>28</v>
      </c>
      <c r="J878" s="1">
        <v>244.88</v>
      </c>
      <c r="K878" s="1">
        <v>268.89</v>
      </c>
      <c r="L878" s="1">
        <v>4557.87</v>
      </c>
      <c r="M878" s="1">
        <v>197.58</v>
      </c>
      <c r="N878" s="1">
        <v>3661.02</v>
      </c>
      <c r="O878" s="3">
        <f t="shared" ref="O878:P878" si="882">sum(D878,G878,J878)</f>
        <v>1030.61</v>
      </c>
      <c r="P878" s="1">
        <f t="shared" si="882"/>
        <v>1094.43</v>
      </c>
      <c r="Q878" s="1"/>
      <c r="R878" s="1"/>
    </row>
    <row r="879">
      <c r="A879" s="2">
        <v>45720.0</v>
      </c>
      <c r="B879" s="1" t="s">
        <v>72</v>
      </c>
      <c r="C879" s="1" t="s">
        <v>39</v>
      </c>
      <c r="D879" s="1">
        <v>977.56</v>
      </c>
      <c r="E879" s="1">
        <v>888.91</v>
      </c>
      <c r="F879" s="1" t="s">
        <v>38</v>
      </c>
      <c r="G879" s="1">
        <v>498.46</v>
      </c>
      <c r="H879" s="1">
        <v>559.3</v>
      </c>
      <c r="I879" s="1" t="s">
        <v>22</v>
      </c>
      <c r="J879" s="1">
        <v>203.91</v>
      </c>
      <c r="K879" s="1">
        <v>225.62</v>
      </c>
      <c r="L879" s="1">
        <v>2250.83</v>
      </c>
      <c r="M879" s="1">
        <v>1033.33</v>
      </c>
      <c r="N879" s="1">
        <v>1610.33</v>
      </c>
      <c r="O879" s="3">
        <f t="shared" ref="O879:P879" si="883">sum(D879,G879,J879)</f>
        <v>1679.93</v>
      </c>
      <c r="P879" s="1">
        <f t="shared" si="883"/>
        <v>1673.83</v>
      </c>
      <c r="Q879" s="1"/>
      <c r="R879" s="1"/>
    </row>
    <row r="880">
      <c r="A880" s="2">
        <v>45721.0</v>
      </c>
      <c r="B880" s="1" t="s">
        <v>72</v>
      </c>
      <c r="C880" s="1" t="s">
        <v>23</v>
      </c>
      <c r="D880" s="1">
        <v>727.62</v>
      </c>
      <c r="E880" s="1">
        <v>748.44</v>
      </c>
      <c r="F880" s="1" t="s">
        <v>18</v>
      </c>
      <c r="G880" s="1">
        <v>100.97</v>
      </c>
      <c r="H880" s="1">
        <v>83.35</v>
      </c>
      <c r="I880" s="1" t="s">
        <v>47</v>
      </c>
      <c r="J880" s="1">
        <v>498.32</v>
      </c>
      <c r="K880" s="1">
        <v>554.66</v>
      </c>
      <c r="L880" s="1">
        <v>2862.39</v>
      </c>
      <c r="M880" s="1">
        <v>1606.8</v>
      </c>
      <c r="N880" s="1">
        <v>3082.74</v>
      </c>
      <c r="O880" s="3">
        <f t="shared" ref="O880:P880" si="884">sum(D880,G880,J880)</f>
        <v>1326.91</v>
      </c>
      <c r="P880" s="1">
        <f t="shared" si="884"/>
        <v>1386.45</v>
      </c>
      <c r="Q880" s="1"/>
      <c r="R880" s="1"/>
    </row>
    <row r="881">
      <c r="A881" s="2">
        <v>45722.0</v>
      </c>
      <c r="B881" s="1" t="s">
        <v>72</v>
      </c>
      <c r="C881" s="1" t="s">
        <v>20</v>
      </c>
      <c r="D881" s="1">
        <v>932.56</v>
      </c>
      <c r="E881" s="1">
        <v>860.0</v>
      </c>
      <c r="F881" s="1" t="s">
        <v>46</v>
      </c>
      <c r="G881" s="1">
        <v>335.38</v>
      </c>
      <c r="H881" s="1">
        <v>311.12</v>
      </c>
      <c r="I881" s="1" t="s">
        <v>34</v>
      </c>
      <c r="J881" s="1">
        <v>491.49</v>
      </c>
      <c r="K881" s="1">
        <v>532.14</v>
      </c>
      <c r="L881" s="1">
        <v>2402.33</v>
      </c>
      <c r="M881" s="1">
        <v>269.77</v>
      </c>
      <c r="N881" s="1">
        <v>968.84</v>
      </c>
      <c r="O881" s="3">
        <f t="shared" ref="O881:P881" si="885">sum(D881,G881,J881)</f>
        <v>1759.43</v>
      </c>
      <c r="P881" s="1">
        <f t="shared" si="885"/>
        <v>1703.26</v>
      </c>
      <c r="Q881" s="1"/>
      <c r="R881" s="1"/>
    </row>
    <row r="882">
      <c r="A882" s="2">
        <v>45723.0</v>
      </c>
      <c r="B882" s="1" t="s">
        <v>72</v>
      </c>
      <c r="C882" s="1" t="s">
        <v>37</v>
      </c>
      <c r="D882" s="1">
        <v>216.77</v>
      </c>
      <c r="E882" s="1">
        <v>210.04</v>
      </c>
      <c r="F882" s="1" t="s">
        <v>42</v>
      </c>
      <c r="G882" s="1">
        <v>105.04</v>
      </c>
      <c r="H882" s="1">
        <v>86.95</v>
      </c>
      <c r="I882" s="1" t="s">
        <v>34</v>
      </c>
      <c r="J882" s="1">
        <v>168.5</v>
      </c>
      <c r="K882" s="1">
        <v>136.34</v>
      </c>
      <c r="L882" s="1">
        <v>2297.82</v>
      </c>
      <c r="M882" s="1">
        <v>1038.32</v>
      </c>
      <c r="N882" s="1">
        <v>2902.81</v>
      </c>
      <c r="O882" s="3">
        <f t="shared" ref="O882:P882" si="886">sum(D882,G882,J882)</f>
        <v>490.31</v>
      </c>
      <c r="P882" s="1">
        <f t="shared" si="886"/>
        <v>433.33</v>
      </c>
      <c r="Q882" s="1"/>
      <c r="R882" s="1"/>
    </row>
    <row r="883">
      <c r="A883" s="2">
        <v>45723.0</v>
      </c>
      <c r="B883" s="1" t="s">
        <v>72</v>
      </c>
      <c r="C883" s="1" t="s">
        <v>43</v>
      </c>
      <c r="D883" s="1">
        <v>854.26</v>
      </c>
      <c r="E883" s="1">
        <v>996.49</v>
      </c>
      <c r="F883" s="1" t="s">
        <v>21</v>
      </c>
      <c r="G883" s="1">
        <v>176.92</v>
      </c>
      <c r="H883" s="1">
        <v>145.6</v>
      </c>
      <c r="I883" s="1" t="s">
        <v>47</v>
      </c>
      <c r="J883" s="1">
        <v>150.67</v>
      </c>
      <c r="K883" s="1">
        <v>174.98</v>
      </c>
      <c r="L883" s="1">
        <v>3673.26</v>
      </c>
      <c r="M883" s="1">
        <v>167.76</v>
      </c>
      <c r="N883" s="1">
        <v>2523.95</v>
      </c>
      <c r="O883" s="3">
        <f t="shared" ref="O883:P883" si="887">sum(D883,G883,J883)</f>
        <v>1181.85</v>
      </c>
      <c r="P883" s="1">
        <f t="shared" si="887"/>
        <v>1317.07</v>
      </c>
      <c r="Q883" s="1"/>
      <c r="R883" s="1"/>
    </row>
    <row r="884">
      <c r="A884" s="2">
        <v>45723.0</v>
      </c>
      <c r="B884" s="1" t="s">
        <v>72</v>
      </c>
      <c r="C884" s="1" t="s">
        <v>23</v>
      </c>
      <c r="D884" s="1">
        <v>798.78</v>
      </c>
      <c r="E884" s="1">
        <v>925.66</v>
      </c>
      <c r="F884" s="1" t="s">
        <v>30</v>
      </c>
      <c r="G884" s="1">
        <v>53.55</v>
      </c>
      <c r="H884" s="1">
        <v>47.7</v>
      </c>
      <c r="I884" s="1" t="s">
        <v>25</v>
      </c>
      <c r="J884" s="1">
        <v>476.84</v>
      </c>
      <c r="K884" s="1">
        <v>415.62</v>
      </c>
      <c r="L884" s="1">
        <v>2358.66</v>
      </c>
      <c r="M884" s="1">
        <v>1808.44</v>
      </c>
      <c r="N884" s="1">
        <v>2778.12</v>
      </c>
      <c r="O884" s="3">
        <f t="shared" ref="O884:P884" si="888">sum(D884,G884,J884)</f>
        <v>1329.17</v>
      </c>
      <c r="P884" s="1">
        <f t="shared" si="888"/>
        <v>1388.98</v>
      </c>
      <c r="Q884" s="1"/>
      <c r="R884" s="1"/>
    </row>
    <row r="885">
      <c r="A885" s="2">
        <v>45723.0</v>
      </c>
      <c r="B885" s="1" t="s">
        <v>72</v>
      </c>
      <c r="C885" s="1" t="s">
        <v>37</v>
      </c>
      <c r="D885" s="1">
        <v>53.85</v>
      </c>
      <c r="E885" s="1">
        <v>44.75</v>
      </c>
      <c r="F885" s="1" t="s">
        <v>24</v>
      </c>
      <c r="G885" s="1">
        <v>454.72</v>
      </c>
      <c r="H885" s="1">
        <v>494.5</v>
      </c>
      <c r="I885" s="1" t="s">
        <v>31</v>
      </c>
      <c r="J885" s="1">
        <v>297.52</v>
      </c>
      <c r="K885" s="1">
        <v>336.58</v>
      </c>
      <c r="L885" s="1">
        <v>4226.61</v>
      </c>
      <c r="M885" s="1">
        <v>133.16</v>
      </c>
      <c r="N885" s="1">
        <v>3483.94</v>
      </c>
      <c r="O885" s="3">
        <f t="shared" ref="O885:P885" si="889">sum(D885,G885,J885)</f>
        <v>806.09</v>
      </c>
      <c r="P885" s="1">
        <f t="shared" si="889"/>
        <v>875.83</v>
      </c>
      <c r="Q885" s="1"/>
      <c r="R885" s="1"/>
    </row>
    <row r="886">
      <c r="A886" s="2">
        <v>45723.0</v>
      </c>
      <c r="B886" s="1" t="s">
        <v>72</v>
      </c>
      <c r="C886" s="1" t="s">
        <v>41</v>
      </c>
      <c r="D886" s="1">
        <v>539.86</v>
      </c>
      <c r="E886" s="1">
        <v>590.68</v>
      </c>
      <c r="F886" s="1" t="s">
        <v>42</v>
      </c>
      <c r="G886" s="1">
        <v>58.49</v>
      </c>
      <c r="H886" s="1">
        <v>59.24</v>
      </c>
      <c r="I886" s="1" t="s">
        <v>31</v>
      </c>
      <c r="J886" s="1">
        <v>163.86</v>
      </c>
      <c r="K886" s="1">
        <v>155.12</v>
      </c>
      <c r="L886" s="1">
        <v>3814.97</v>
      </c>
      <c r="M886" s="1">
        <v>540.56</v>
      </c>
      <c r="N886" s="1">
        <v>3550.49</v>
      </c>
      <c r="O886" s="3">
        <f t="shared" ref="O886:P886" si="890">sum(D886,G886,J886)</f>
        <v>762.21</v>
      </c>
      <c r="P886" s="1">
        <f t="shared" si="890"/>
        <v>805.04</v>
      </c>
      <c r="Q886" s="1"/>
      <c r="R886" s="1"/>
    </row>
    <row r="887">
      <c r="A887" s="2">
        <v>45724.0</v>
      </c>
      <c r="B887" s="1" t="s">
        <v>72</v>
      </c>
      <c r="C887" s="1" t="s">
        <v>17</v>
      </c>
      <c r="D887" s="1">
        <v>141.47</v>
      </c>
      <c r="E887" s="1">
        <v>134.93</v>
      </c>
      <c r="F887" s="1" t="s">
        <v>42</v>
      </c>
      <c r="G887" s="1">
        <v>370.55</v>
      </c>
      <c r="H887" s="1">
        <v>402.64</v>
      </c>
      <c r="I887" s="1" t="s">
        <v>28</v>
      </c>
      <c r="J887" s="1">
        <v>267.08</v>
      </c>
      <c r="K887" s="1">
        <v>216.55</v>
      </c>
      <c r="L887" s="1">
        <v>4121.69</v>
      </c>
      <c r="M887" s="1">
        <v>1329.39</v>
      </c>
      <c r="N887" s="1">
        <v>4696.96</v>
      </c>
      <c r="O887" s="3">
        <f t="shared" ref="O887:P887" si="891">sum(D887,G887,J887)</f>
        <v>779.1</v>
      </c>
      <c r="P887" s="1">
        <f t="shared" si="891"/>
        <v>754.12</v>
      </c>
      <c r="Q887" s="1"/>
      <c r="R887" s="1"/>
    </row>
    <row r="888">
      <c r="A888" s="2">
        <v>45724.0</v>
      </c>
      <c r="B888" s="1" t="s">
        <v>72</v>
      </c>
      <c r="C888" s="1" t="s">
        <v>37</v>
      </c>
      <c r="D888" s="1">
        <v>637.37</v>
      </c>
      <c r="E888" s="1">
        <v>764.24</v>
      </c>
      <c r="F888" s="1" t="s">
        <v>21</v>
      </c>
      <c r="G888" s="1">
        <v>221.6</v>
      </c>
      <c r="H888" s="1">
        <v>215.22</v>
      </c>
      <c r="I888" s="1" t="s">
        <v>31</v>
      </c>
      <c r="J888" s="1">
        <v>320.19</v>
      </c>
      <c r="K888" s="1">
        <v>335.95</v>
      </c>
      <c r="L888" s="1">
        <v>3877.41</v>
      </c>
      <c r="M888" s="1">
        <v>235.15</v>
      </c>
      <c r="N888" s="1">
        <v>2797.15</v>
      </c>
      <c r="O888" s="3">
        <f t="shared" ref="O888:P888" si="892">sum(D888,G888,J888)</f>
        <v>1179.16</v>
      </c>
      <c r="P888" s="1">
        <f t="shared" si="892"/>
        <v>1315.41</v>
      </c>
      <c r="Q888" s="1"/>
      <c r="R888" s="1"/>
    </row>
    <row r="889">
      <c r="A889" s="2">
        <v>45725.0</v>
      </c>
      <c r="B889" s="1" t="s">
        <v>72</v>
      </c>
      <c r="C889" s="1" t="s">
        <v>45</v>
      </c>
      <c r="D889" s="1">
        <v>178.69</v>
      </c>
      <c r="E889" s="1">
        <v>190.54</v>
      </c>
      <c r="F889" s="1" t="s">
        <v>21</v>
      </c>
      <c r="G889" s="1">
        <v>102.62</v>
      </c>
      <c r="H889" s="1">
        <v>110.12</v>
      </c>
      <c r="I889" s="1" t="s">
        <v>47</v>
      </c>
      <c r="J889" s="1">
        <v>143.85</v>
      </c>
      <c r="K889" s="1">
        <v>170.08</v>
      </c>
      <c r="L889" s="1">
        <v>4442.77</v>
      </c>
      <c r="M889" s="1">
        <v>1982.77</v>
      </c>
      <c r="N889" s="1">
        <v>5954.8</v>
      </c>
      <c r="O889" s="3">
        <f t="shared" ref="O889:P889" si="893">sum(D889,G889,J889)</f>
        <v>425.16</v>
      </c>
      <c r="P889" s="1">
        <f t="shared" si="893"/>
        <v>470.74</v>
      </c>
      <c r="Q889" s="1"/>
      <c r="R889" s="1"/>
    </row>
    <row r="890">
      <c r="A890" s="2">
        <v>45725.0</v>
      </c>
      <c r="B890" s="1" t="s">
        <v>72</v>
      </c>
      <c r="C890" s="1" t="s">
        <v>29</v>
      </c>
      <c r="D890" s="1">
        <v>458.39</v>
      </c>
      <c r="E890" s="1">
        <v>495.48</v>
      </c>
      <c r="F890" s="1" t="s">
        <v>27</v>
      </c>
      <c r="G890" s="1">
        <v>413.3</v>
      </c>
      <c r="H890" s="1">
        <v>453.7</v>
      </c>
      <c r="I890" s="1" t="s">
        <v>47</v>
      </c>
      <c r="J890" s="1">
        <v>209.02</v>
      </c>
      <c r="K890" s="1">
        <v>224.99</v>
      </c>
      <c r="L890" s="1">
        <v>2250.09</v>
      </c>
      <c r="M890" s="1">
        <v>1224.13</v>
      </c>
      <c r="N890" s="1">
        <v>2300.05</v>
      </c>
      <c r="O890" s="3">
        <f t="shared" ref="O890:P890" si="894">sum(D890,G890,J890)</f>
        <v>1080.71</v>
      </c>
      <c r="P890" s="1">
        <f t="shared" si="894"/>
        <v>1174.17</v>
      </c>
      <c r="Q890" s="1"/>
      <c r="R890" s="1"/>
    </row>
    <row r="891">
      <c r="A891" s="2">
        <v>45726.0</v>
      </c>
      <c r="B891" s="1" t="s">
        <v>72</v>
      </c>
      <c r="C891" s="1" t="s">
        <v>44</v>
      </c>
      <c r="D891" s="1">
        <v>25.86</v>
      </c>
      <c r="E891" s="1">
        <v>29.8</v>
      </c>
      <c r="F891" s="1" t="s">
        <v>33</v>
      </c>
      <c r="G891" s="1">
        <v>161.55</v>
      </c>
      <c r="H891" s="1">
        <v>131.22</v>
      </c>
      <c r="I891" s="1" t="s">
        <v>25</v>
      </c>
      <c r="J891" s="1">
        <v>66.96</v>
      </c>
      <c r="K891" s="1">
        <v>68.67</v>
      </c>
      <c r="L891" s="1">
        <v>3688.8</v>
      </c>
      <c r="M891" s="1">
        <v>1436.47</v>
      </c>
      <c r="N891" s="1">
        <v>4895.58</v>
      </c>
      <c r="O891" s="3">
        <f t="shared" ref="O891:P891" si="895">sum(D891,G891,J891)</f>
        <v>254.37</v>
      </c>
      <c r="P891" s="1">
        <f t="shared" si="895"/>
        <v>229.69</v>
      </c>
      <c r="Q891" s="1"/>
      <c r="R891" s="1"/>
    </row>
    <row r="892">
      <c r="A892" s="2">
        <v>45726.0</v>
      </c>
      <c r="B892" s="1" t="s">
        <v>72</v>
      </c>
      <c r="C892" s="1" t="s">
        <v>20</v>
      </c>
      <c r="D892" s="1">
        <v>888.33</v>
      </c>
      <c r="E892" s="1">
        <v>1012.52</v>
      </c>
      <c r="F892" s="1" t="s">
        <v>40</v>
      </c>
      <c r="G892" s="1">
        <v>140.09</v>
      </c>
      <c r="H892" s="1">
        <v>116.64</v>
      </c>
      <c r="I892" s="1" t="s">
        <v>28</v>
      </c>
      <c r="J892" s="1">
        <v>119.41</v>
      </c>
      <c r="K892" s="1">
        <v>109.28</v>
      </c>
      <c r="L892" s="1">
        <v>2861.77</v>
      </c>
      <c r="M892" s="1">
        <v>1189.21</v>
      </c>
      <c r="N892" s="1">
        <v>2812.54</v>
      </c>
      <c r="O892" s="3">
        <f t="shared" ref="O892:P892" si="896">sum(D892,G892,J892)</f>
        <v>1147.83</v>
      </c>
      <c r="P892" s="1">
        <f t="shared" si="896"/>
        <v>1238.44</v>
      </c>
      <c r="Q892" s="1"/>
      <c r="R892" s="1"/>
    </row>
    <row r="893">
      <c r="A893" s="2">
        <v>45726.0</v>
      </c>
      <c r="B893" s="1" t="s">
        <v>72</v>
      </c>
      <c r="C893" s="1" t="s">
        <v>37</v>
      </c>
      <c r="D893" s="1">
        <v>999.39</v>
      </c>
      <c r="E893" s="1">
        <v>1105.98</v>
      </c>
      <c r="F893" s="1" t="s">
        <v>46</v>
      </c>
      <c r="G893" s="1">
        <v>7.22</v>
      </c>
      <c r="H893" s="1">
        <v>8.46</v>
      </c>
      <c r="I893" s="1" t="s">
        <v>28</v>
      </c>
      <c r="J893" s="1">
        <v>11.03</v>
      </c>
      <c r="K893" s="1">
        <v>12.91</v>
      </c>
      <c r="L893" s="1">
        <v>4395.18</v>
      </c>
      <c r="M893" s="1">
        <v>1751.99</v>
      </c>
      <c r="N893" s="1">
        <v>5019.82</v>
      </c>
      <c r="O893" s="3">
        <f t="shared" ref="O893:P893" si="897">sum(D893,G893,J893)</f>
        <v>1017.64</v>
      </c>
      <c r="P893" s="1">
        <f t="shared" si="897"/>
        <v>1127.35</v>
      </c>
      <c r="Q893" s="1"/>
      <c r="R893" s="1"/>
    </row>
    <row r="894">
      <c r="A894" s="2">
        <v>45727.0</v>
      </c>
      <c r="B894" s="1" t="s">
        <v>72</v>
      </c>
      <c r="C894" s="1" t="s">
        <v>20</v>
      </c>
      <c r="D894" s="1">
        <v>337.11</v>
      </c>
      <c r="E894" s="1">
        <v>391.52</v>
      </c>
      <c r="F894" s="1" t="s">
        <v>18</v>
      </c>
      <c r="G894" s="1">
        <v>443.86</v>
      </c>
      <c r="H894" s="1">
        <v>356.34</v>
      </c>
      <c r="I894" s="1" t="s">
        <v>34</v>
      </c>
      <c r="J894" s="1">
        <v>386.96</v>
      </c>
      <c r="K894" s="1">
        <v>401.37</v>
      </c>
      <c r="L894" s="1">
        <v>4587.07</v>
      </c>
      <c r="M894" s="1">
        <v>531.08</v>
      </c>
      <c r="N894" s="1">
        <v>3968.92</v>
      </c>
      <c r="O894" s="3">
        <f t="shared" ref="O894:P894" si="898">sum(D894,G894,J894)</f>
        <v>1167.93</v>
      </c>
      <c r="P894" s="1">
        <f t="shared" si="898"/>
        <v>1149.23</v>
      </c>
      <c r="Q894" s="1"/>
      <c r="R894" s="1"/>
    </row>
    <row r="895">
      <c r="A895" s="2">
        <v>45727.0</v>
      </c>
      <c r="B895" s="1" t="s">
        <v>72</v>
      </c>
      <c r="C895" s="1" t="s">
        <v>20</v>
      </c>
      <c r="D895" s="1">
        <v>366.26</v>
      </c>
      <c r="E895" s="1">
        <v>302.12</v>
      </c>
      <c r="F895" s="1" t="s">
        <v>30</v>
      </c>
      <c r="G895" s="1">
        <v>56.52</v>
      </c>
      <c r="H895" s="1">
        <v>56.02</v>
      </c>
      <c r="I895" s="1" t="s">
        <v>25</v>
      </c>
      <c r="J895" s="1">
        <v>181.91</v>
      </c>
      <c r="K895" s="1">
        <v>197.43</v>
      </c>
      <c r="L895" s="1">
        <v>3147.72</v>
      </c>
      <c r="M895" s="1">
        <v>1248.86</v>
      </c>
      <c r="N895" s="1">
        <v>3841.01</v>
      </c>
      <c r="O895" s="3">
        <f t="shared" ref="O895:P895" si="899">sum(D895,G895,J895)</f>
        <v>604.69</v>
      </c>
      <c r="P895" s="1">
        <f t="shared" si="899"/>
        <v>555.57</v>
      </c>
      <c r="Q895" s="1"/>
      <c r="R895" s="1"/>
    </row>
    <row r="896">
      <c r="A896" s="2">
        <v>45727.0</v>
      </c>
      <c r="B896" s="1" t="s">
        <v>72</v>
      </c>
      <c r="C896" s="1" t="s">
        <v>17</v>
      </c>
      <c r="D896" s="1">
        <v>112.38</v>
      </c>
      <c r="E896" s="1">
        <v>123.34</v>
      </c>
      <c r="F896" s="1" t="s">
        <v>33</v>
      </c>
      <c r="G896" s="1">
        <v>439.58</v>
      </c>
      <c r="H896" s="1">
        <v>373.6</v>
      </c>
      <c r="I896" s="1" t="s">
        <v>28</v>
      </c>
      <c r="J896" s="1">
        <v>192.45</v>
      </c>
      <c r="K896" s="1">
        <v>182.09</v>
      </c>
      <c r="L896" s="1">
        <v>4323.48</v>
      </c>
      <c r="M896" s="1">
        <v>494.79</v>
      </c>
      <c r="N896" s="1">
        <v>4139.24</v>
      </c>
      <c r="O896" s="3">
        <f t="shared" ref="O896:P896" si="900">sum(D896,G896,J896)</f>
        <v>744.41</v>
      </c>
      <c r="P896" s="1">
        <f t="shared" si="900"/>
        <v>679.03</v>
      </c>
      <c r="Q896" s="1"/>
      <c r="R896" s="1"/>
    </row>
    <row r="897">
      <c r="A897" s="2">
        <v>45728.0</v>
      </c>
      <c r="B897" s="1" t="s">
        <v>72</v>
      </c>
      <c r="C897" s="1" t="s">
        <v>39</v>
      </c>
      <c r="D897" s="1">
        <v>294.27</v>
      </c>
      <c r="E897" s="1">
        <v>279.61</v>
      </c>
      <c r="F897" s="1" t="s">
        <v>21</v>
      </c>
      <c r="G897" s="1">
        <v>477.04</v>
      </c>
      <c r="H897" s="1">
        <v>567.89</v>
      </c>
      <c r="I897" s="1" t="s">
        <v>19</v>
      </c>
      <c r="J897" s="1">
        <v>176.99</v>
      </c>
      <c r="K897" s="1">
        <v>146.27</v>
      </c>
      <c r="L897" s="1">
        <v>3476.13</v>
      </c>
      <c r="M897" s="1">
        <v>1447.83</v>
      </c>
      <c r="N897" s="1">
        <v>3930.19</v>
      </c>
      <c r="O897" s="3">
        <f t="shared" ref="O897:P897" si="901">sum(D897,G897,J897)</f>
        <v>948.3</v>
      </c>
      <c r="P897" s="1">
        <f t="shared" si="901"/>
        <v>993.77</v>
      </c>
      <c r="Q897" s="1"/>
      <c r="R897" s="1"/>
    </row>
    <row r="898">
      <c r="A898" s="2">
        <v>45728.0</v>
      </c>
      <c r="B898" s="1" t="s">
        <v>72</v>
      </c>
      <c r="C898" s="1" t="s">
        <v>45</v>
      </c>
      <c r="D898" s="1">
        <v>223.08</v>
      </c>
      <c r="E898" s="1">
        <v>196.22</v>
      </c>
      <c r="F898" s="1" t="s">
        <v>21</v>
      </c>
      <c r="G898" s="1">
        <v>362.16</v>
      </c>
      <c r="H898" s="1">
        <v>389.29</v>
      </c>
      <c r="I898" s="1" t="s">
        <v>47</v>
      </c>
      <c r="J898" s="1">
        <v>354.75</v>
      </c>
      <c r="K898" s="1">
        <v>319.92</v>
      </c>
      <c r="L898" s="1">
        <v>2546.6</v>
      </c>
      <c r="M898" s="1">
        <v>1120.86</v>
      </c>
      <c r="N898" s="1">
        <v>2762.03</v>
      </c>
      <c r="O898" s="3">
        <f t="shared" ref="O898:P898" si="902">sum(D898,G898,J898)</f>
        <v>939.99</v>
      </c>
      <c r="P898" s="1">
        <f t="shared" si="902"/>
        <v>905.43</v>
      </c>
      <c r="Q898" s="1"/>
      <c r="R898" s="1"/>
    </row>
    <row r="899">
      <c r="A899" s="2">
        <v>45729.0</v>
      </c>
      <c r="B899" s="1" t="s">
        <v>72</v>
      </c>
      <c r="C899" s="1" t="s">
        <v>23</v>
      </c>
      <c r="D899" s="1">
        <v>196.42</v>
      </c>
      <c r="E899" s="1">
        <v>180.9</v>
      </c>
      <c r="F899" s="1" t="s">
        <v>18</v>
      </c>
      <c r="G899" s="1">
        <v>327.4</v>
      </c>
      <c r="H899" s="1">
        <v>337.09</v>
      </c>
      <c r="I899" s="1" t="s">
        <v>34</v>
      </c>
      <c r="J899" s="1">
        <v>79.96</v>
      </c>
      <c r="K899" s="1">
        <v>67.95</v>
      </c>
      <c r="L899" s="1">
        <v>4160.34</v>
      </c>
      <c r="M899" s="1">
        <v>275.82</v>
      </c>
      <c r="N899" s="1">
        <v>3850.22</v>
      </c>
      <c r="O899" s="3">
        <f t="shared" ref="O899:P899" si="903">sum(D899,G899,J899)</f>
        <v>603.78</v>
      </c>
      <c r="P899" s="1">
        <f t="shared" si="903"/>
        <v>585.94</v>
      </c>
      <c r="Q899" s="1"/>
      <c r="R899" s="1"/>
    </row>
    <row r="900">
      <c r="A900" s="2">
        <v>45729.0</v>
      </c>
      <c r="B900" s="1" t="s">
        <v>72</v>
      </c>
      <c r="C900" s="1" t="s">
        <v>20</v>
      </c>
      <c r="D900" s="1">
        <v>170.97</v>
      </c>
      <c r="E900" s="1">
        <v>142.89</v>
      </c>
      <c r="F900" s="1" t="s">
        <v>21</v>
      </c>
      <c r="G900" s="1">
        <v>349.44</v>
      </c>
      <c r="H900" s="1">
        <v>387.34</v>
      </c>
      <c r="I900" s="1" t="s">
        <v>22</v>
      </c>
      <c r="J900" s="1">
        <v>254.87</v>
      </c>
      <c r="K900" s="1">
        <v>268.35</v>
      </c>
      <c r="L900" s="1">
        <v>3771.34</v>
      </c>
      <c r="M900" s="1">
        <v>1788.84</v>
      </c>
      <c r="N900" s="1">
        <v>4761.6</v>
      </c>
      <c r="O900" s="3">
        <f t="shared" ref="O900:P900" si="904">sum(D900,G900,J900)</f>
        <v>775.28</v>
      </c>
      <c r="P900" s="1">
        <f t="shared" si="904"/>
        <v>798.58</v>
      </c>
      <c r="Q900" s="1"/>
      <c r="R900" s="1"/>
    </row>
    <row r="901">
      <c r="A901" s="2">
        <v>45730.0</v>
      </c>
      <c r="B901" s="1" t="s">
        <v>72</v>
      </c>
      <c r="C901" s="1" t="s">
        <v>17</v>
      </c>
      <c r="D901" s="1">
        <v>454.67</v>
      </c>
      <c r="E901" s="1">
        <v>447.93</v>
      </c>
      <c r="F901" s="1" t="s">
        <v>38</v>
      </c>
      <c r="G901" s="1">
        <v>287.4</v>
      </c>
      <c r="H901" s="1">
        <v>266.78</v>
      </c>
      <c r="I901" s="1" t="s">
        <v>22</v>
      </c>
      <c r="J901" s="1">
        <v>395.07</v>
      </c>
      <c r="K901" s="1">
        <v>401.31</v>
      </c>
      <c r="L901" s="1">
        <v>4352.98</v>
      </c>
      <c r="M901" s="1">
        <v>953.08</v>
      </c>
      <c r="N901" s="1">
        <v>4190.04</v>
      </c>
      <c r="O901" s="3">
        <f t="shared" ref="O901:P901" si="905">sum(D901,G901,J901)</f>
        <v>1137.14</v>
      </c>
      <c r="P901" s="1">
        <f t="shared" si="905"/>
        <v>1116.02</v>
      </c>
      <c r="Q901" s="1"/>
      <c r="R901" s="1"/>
    </row>
    <row r="902">
      <c r="A902" s="2">
        <v>45730.0</v>
      </c>
      <c r="B902" s="1" t="s">
        <v>72</v>
      </c>
      <c r="C902" s="1" t="s">
        <v>44</v>
      </c>
      <c r="D902" s="1">
        <v>291.64</v>
      </c>
      <c r="E902" s="1">
        <v>248.12</v>
      </c>
      <c r="F902" s="1" t="s">
        <v>40</v>
      </c>
      <c r="G902" s="1">
        <v>230.48</v>
      </c>
      <c r="H902" s="1">
        <v>226.32</v>
      </c>
      <c r="I902" s="1" t="s">
        <v>34</v>
      </c>
      <c r="J902" s="1">
        <v>415.02</v>
      </c>
      <c r="K902" s="1">
        <v>441.08</v>
      </c>
      <c r="L902" s="1">
        <v>3038.12</v>
      </c>
      <c r="M902" s="1">
        <v>1226.42</v>
      </c>
      <c r="N902" s="1">
        <v>3349.02</v>
      </c>
      <c r="O902" s="3">
        <f t="shared" ref="O902:P902" si="906">sum(D902,G902,J902)</f>
        <v>937.14</v>
      </c>
      <c r="P902" s="1">
        <f t="shared" si="906"/>
        <v>915.52</v>
      </c>
      <c r="Q902" s="1"/>
      <c r="R902" s="1"/>
    </row>
    <row r="903">
      <c r="A903" s="2">
        <v>45730.0</v>
      </c>
      <c r="B903" s="1" t="s">
        <v>72</v>
      </c>
      <c r="C903" s="1" t="s">
        <v>20</v>
      </c>
      <c r="D903" s="1">
        <v>609.64</v>
      </c>
      <c r="E903" s="1">
        <v>659.03</v>
      </c>
      <c r="F903" s="1" t="s">
        <v>21</v>
      </c>
      <c r="G903" s="1">
        <v>208.33</v>
      </c>
      <c r="H903" s="1">
        <v>210.04</v>
      </c>
      <c r="I903" s="1" t="s">
        <v>19</v>
      </c>
      <c r="J903" s="1">
        <v>487.44</v>
      </c>
      <c r="K903" s="1">
        <v>435.13</v>
      </c>
      <c r="L903" s="1">
        <v>2837.76</v>
      </c>
      <c r="M903" s="1">
        <v>1308.01</v>
      </c>
      <c r="N903" s="1">
        <v>2841.57</v>
      </c>
      <c r="O903" s="3">
        <f t="shared" ref="O903:P903" si="907">sum(D903,G903,J903)</f>
        <v>1305.41</v>
      </c>
      <c r="P903" s="1">
        <f t="shared" si="907"/>
        <v>1304.2</v>
      </c>
      <c r="Q903" s="1"/>
      <c r="R903" s="1"/>
    </row>
    <row r="904">
      <c r="A904" s="2">
        <v>45730.0</v>
      </c>
      <c r="B904" s="1" t="s">
        <v>72</v>
      </c>
      <c r="C904" s="1" t="s">
        <v>23</v>
      </c>
      <c r="D904" s="1">
        <v>537.52</v>
      </c>
      <c r="E904" s="1">
        <v>563.7</v>
      </c>
      <c r="F904" s="1" t="s">
        <v>18</v>
      </c>
      <c r="G904" s="1">
        <v>203.11</v>
      </c>
      <c r="H904" s="1">
        <v>198.49</v>
      </c>
      <c r="I904" s="1" t="s">
        <v>22</v>
      </c>
      <c r="J904" s="1">
        <v>179.75</v>
      </c>
      <c r="K904" s="1">
        <v>162.41</v>
      </c>
      <c r="L904" s="1">
        <v>4580.69</v>
      </c>
      <c r="M904" s="1">
        <v>107.57</v>
      </c>
      <c r="N904" s="1">
        <v>3763.66</v>
      </c>
      <c r="O904" s="3">
        <f t="shared" ref="O904:P904" si="908">sum(D904,G904,J904)</f>
        <v>920.38</v>
      </c>
      <c r="P904" s="1">
        <f t="shared" si="908"/>
        <v>924.6</v>
      </c>
      <c r="Q904" s="1"/>
      <c r="R904" s="1"/>
    </row>
    <row r="905">
      <c r="A905" s="2">
        <v>45731.0</v>
      </c>
      <c r="B905" s="1" t="s">
        <v>72</v>
      </c>
      <c r="C905" s="1" t="s">
        <v>20</v>
      </c>
      <c r="D905" s="1">
        <v>749.2</v>
      </c>
      <c r="E905" s="1">
        <v>636.95</v>
      </c>
      <c r="F905" s="1" t="s">
        <v>40</v>
      </c>
      <c r="G905" s="1">
        <v>365.76</v>
      </c>
      <c r="H905" s="1">
        <v>403.79</v>
      </c>
      <c r="I905" s="1" t="s">
        <v>47</v>
      </c>
      <c r="J905" s="1">
        <v>325.0</v>
      </c>
      <c r="K905" s="1">
        <v>322.28</v>
      </c>
      <c r="L905" s="1">
        <v>4507.64</v>
      </c>
      <c r="M905" s="1">
        <v>1734.66</v>
      </c>
      <c r="N905" s="1">
        <v>4879.28</v>
      </c>
      <c r="O905" s="3">
        <f t="shared" ref="O905:P905" si="909">sum(D905,G905,J905)</f>
        <v>1439.96</v>
      </c>
      <c r="P905" s="1">
        <f t="shared" si="909"/>
        <v>1363.02</v>
      </c>
      <c r="Q905" s="1"/>
      <c r="R905" s="1"/>
    </row>
    <row r="906">
      <c r="A906" s="2">
        <v>45731.0</v>
      </c>
      <c r="B906" s="1" t="s">
        <v>72</v>
      </c>
      <c r="C906" s="1" t="s">
        <v>17</v>
      </c>
      <c r="D906" s="1">
        <v>497.32</v>
      </c>
      <c r="E906" s="1">
        <v>492.05</v>
      </c>
      <c r="F906" s="1" t="s">
        <v>18</v>
      </c>
      <c r="G906" s="1">
        <v>413.41</v>
      </c>
      <c r="H906" s="1">
        <v>398.08</v>
      </c>
      <c r="I906" s="1" t="s">
        <v>31</v>
      </c>
      <c r="J906" s="1">
        <v>263.57</v>
      </c>
      <c r="K906" s="1">
        <v>226.08</v>
      </c>
      <c r="L906" s="1">
        <v>2950.2</v>
      </c>
      <c r="M906" s="1">
        <v>216.81</v>
      </c>
      <c r="N906" s="1">
        <v>2050.8</v>
      </c>
      <c r="O906" s="3">
        <f t="shared" ref="O906:P906" si="910">sum(D906,G906,J906)</f>
        <v>1174.3</v>
      </c>
      <c r="P906" s="1">
        <f t="shared" si="910"/>
        <v>1116.21</v>
      </c>
      <c r="Q906" s="1"/>
      <c r="R906" s="1"/>
    </row>
    <row r="907">
      <c r="A907" s="2">
        <v>45731.0</v>
      </c>
      <c r="B907" s="1" t="s">
        <v>72</v>
      </c>
      <c r="C907" s="1" t="s">
        <v>37</v>
      </c>
      <c r="D907" s="1">
        <v>560.02</v>
      </c>
      <c r="E907" s="1">
        <v>575.88</v>
      </c>
      <c r="F907" s="1" t="s">
        <v>42</v>
      </c>
      <c r="G907" s="1">
        <v>189.54</v>
      </c>
      <c r="H907" s="1">
        <v>178.49</v>
      </c>
      <c r="I907" s="1" t="s">
        <v>22</v>
      </c>
      <c r="J907" s="1">
        <v>320.16</v>
      </c>
      <c r="K907" s="1">
        <v>366.59</v>
      </c>
      <c r="L907" s="1">
        <v>3561.65</v>
      </c>
      <c r="M907" s="1">
        <v>1508.54</v>
      </c>
      <c r="N907" s="1">
        <v>3949.23</v>
      </c>
      <c r="O907" s="3">
        <f t="shared" ref="O907:P907" si="911">sum(D907,G907,J907)</f>
        <v>1069.72</v>
      </c>
      <c r="P907" s="1">
        <f t="shared" si="911"/>
        <v>1120.96</v>
      </c>
      <c r="Q907" s="1"/>
      <c r="R907" s="1"/>
    </row>
    <row r="908">
      <c r="A908" s="2">
        <v>45732.0</v>
      </c>
      <c r="B908" s="1" t="s">
        <v>72</v>
      </c>
      <c r="C908" s="1" t="s">
        <v>39</v>
      </c>
      <c r="D908" s="1">
        <v>721.49</v>
      </c>
      <c r="E908" s="1">
        <v>674.01</v>
      </c>
      <c r="F908" s="1" t="s">
        <v>27</v>
      </c>
      <c r="G908" s="1">
        <v>383.14</v>
      </c>
      <c r="H908" s="1">
        <v>363.99</v>
      </c>
      <c r="I908" s="1" t="s">
        <v>34</v>
      </c>
      <c r="J908" s="1">
        <v>307.3</v>
      </c>
      <c r="K908" s="1">
        <v>301.73</v>
      </c>
      <c r="L908" s="1">
        <v>2965.08</v>
      </c>
      <c r="M908" s="1">
        <v>1736.18</v>
      </c>
      <c r="N908" s="1">
        <v>3361.53</v>
      </c>
      <c r="O908" s="3">
        <f t="shared" ref="O908:P908" si="912">sum(D908,G908,J908)</f>
        <v>1411.93</v>
      </c>
      <c r="P908" s="1">
        <f t="shared" si="912"/>
        <v>1339.73</v>
      </c>
      <c r="Q908" s="1"/>
      <c r="R908" s="1"/>
    </row>
    <row r="909">
      <c r="A909" s="2">
        <v>45734.0</v>
      </c>
      <c r="B909" s="1" t="s">
        <v>72</v>
      </c>
      <c r="C909" s="1" t="s">
        <v>23</v>
      </c>
      <c r="D909" s="1">
        <v>555.54</v>
      </c>
      <c r="E909" s="1">
        <v>466.11</v>
      </c>
      <c r="F909" s="1" t="s">
        <v>33</v>
      </c>
      <c r="G909" s="1">
        <v>491.04</v>
      </c>
      <c r="H909" s="1">
        <v>415.76</v>
      </c>
      <c r="I909" s="1" t="s">
        <v>25</v>
      </c>
      <c r="J909" s="1">
        <v>57.74</v>
      </c>
      <c r="K909" s="1">
        <v>67.51</v>
      </c>
      <c r="L909" s="1">
        <v>4248.25</v>
      </c>
      <c r="M909" s="1">
        <v>877.25</v>
      </c>
      <c r="N909" s="1">
        <v>4176.12</v>
      </c>
      <c r="O909" s="3">
        <f t="shared" ref="O909:P909" si="913">sum(D909,G909,J909)</f>
        <v>1104.32</v>
      </c>
      <c r="P909" s="1">
        <f t="shared" si="913"/>
        <v>949.38</v>
      </c>
      <c r="Q909" s="1"/>
      <c r="R909" s="1"/>
    </row>
    <row r="910">
      <c r="A910" s="2">
        <v>45734.0</v>
      </c>
      <c r="B910" s="1" t="s">
        <v>72</v>
      </c>
      <c r="C910" s="1" t="s">
        <v>17</v>
      </c>
      <c r="D910" s="1">
        <v>448.05</v>
      </c>
      <c r="E910" s="1">
        <v>405.77</v>
      </c>
      <c r="F910" s="1" t="s">
        <v>40</v>
      </c>
      <c r="G910" s="1">
        <v>387.09</v>
      </c>
      <c r="H910" s="1">
        <v>316.03</v>
      </c>
      <c r="I910" s="1" t="s">
        <v>19</v>
      </c>
      <c r="J910" s="1">
        <v>282.48</v>
      </c>
      <c r="K910" s="1">
        <v>318.48</v>
      </c>
      <c r="L910" s="1">
        <v>3583.58</v>
      </c>
      <c r="M910" s="1">
        <v>226.62</v>
      </c>
      <c r="N910" s="1">
        <v>2769.92</v>
      </c>
      <c r="O910" s="3">
        <f t="shared" ref="O910:P910" si="914">sum(D910,G910,J910)</f>
        <v>1117.62</v>
      </c>
      <c r="P910" s="1">
        <f t="shared" si="914"/>
        <v>1040.28</v>
      </c>
      <c r="Q910" s="1"/>
      <c r="R910" s="1"/>
    </row>
    <row r="911">
      <c r="A911" s="2">
        <v>45734.0</v>
      </c>
      <c r="B911" s="1" t="s">
        <v>72</v>
      </c>
      <c r="C911" s="1" t="s">
        <v>29</v>
      </c>
      <c r="D911" s="1">
        <v>727.21</v>
      </c>
      <c r="E911" s="1">
        <v>726.36</v>
      </c>
      <c r="F911" s="1" t="s">
        <v>24</v>
      </c>
      <c r="G911" s="1">
        <v>190.94</v>
      </c>
      <c r="H911" s="1">
        <v>177.22</v>
      </c>
      <c r="I911" s="1" t="s">
        <v>22</v>
      </c>
      <c r="J911" s="1">
        <v>16.81</v>
      </c>
      <c r="K911" s="1">
        <v>15.29</v>
      </c>
      <c r="L911" s="1">
        <v>4154.26</v>
      </c>
      <c r="M911" s="1">
        <v>1514.76</v>
      </c>
      <c r="N911" s="1">
        <v>4750.15</v>
      </c>
      <c r="O911" s="3">
        <f t="shared" ref="O911:P911" si="915">sum(D911,G911,J911)</f>
        <v>934.96</v>
      </c>
      <c r="P911" s="1">
        <f t="shared" si="915"/>
        <v>918.87</v>
      </c>
      <c r="Q911" s="1"/>
      <c r="R911" s="1"/>
    </row>
    <row r="912">
      <c r="A912" s="2">
        <v>45735.0</v>
      </c>
      <c r="B912" s="1" t="s">
        <v>72</v>
      </c>
      <c r="C912" s="1" t="s">
        <v>23</v>
      </c>
      <c r="D912" s="1">
        <v>976.24</v>
      </c>
      <c r="E912" s="1">
        <v>1121.06</v>
      </c>
      <c r="F912" s="1" t="s">
        <v>21</v>
      </c>
      <c r="G912" s="1">
        <v>106.05</v>
      </c>
      <c r="H912" s="1">
        <v>108.03</v>
      </c>
      <c r="I912" s="1" t="s">
        <v>36</v>
      </c>
      <c r="J912" s="1">
        <v>453.17</v>
      </c>
      <c r="K912" s="1">
        <v>392.28</v>
      </c>
      <c r="L912" s="1">
        <v>4081.99</v>
      </c>
      <c r="M912" s="1">
        <v>1283.89</v>
      </c>
      <c r="N912" s="1">
        <v>3744.51</v>
      </c>
      <c r="O912" s="3">
        <f t="shared" ref="O912:P912" si="916">sum(D912,G912,J912)</f>
        <v>1535.46</v>
      </c>
      <c r="P912" s="1">
        <f t="shared" si="916"/>
        <v>1621.37</v>
      </c>
      <c r="Q912" s="1"/>
      <c r="R912" s="1"/>
    </row>
    <row r="913">
      <c r="A913" s="2">
        <v>45736.0</v>
      </c>
      <c r="B913" s="1" t="s">
        <v>72</v>
      </c>
      <c r="C913" s="1" t="s">
        <v>26</v>
      </c>
      <c r="D913" s="1">
        <v>727.73</v>
      </c>
      <c r="E913" s="1">
        <v>860.97</v>
      </c>
      <c r="F913" s="1" t="s">
        <v>18</v>
      </c>
      <c r="G913" s="1">
        <v>23.94</v>
      </c>
      <c r="H913" s="1">
        <v>28.61</v>
      </c>
      <c r="I913" s="1" t="s">
        <v>25</v>
      </c>
      <c r="J913" s="1">
        <v>304.79</v>
      </c>
      <c r="K913" s="1">
        <v>318.41</v>
      </c>
      <c r="L913" s="1">
        <v>3436.41</v>
      </c>
      <c r="M913" s="1">
        <v>1782.31</v>
      </c>
      <c r="N913" s="1">
        <v>4010.73</v>
      </c>
      <c r="O913" s="3">
        <f t="shared" ref="O913:P913" si="917">sum(D913,G913,J913)</f>
        <v>1056.46</v>
      </c>
      <c r="P913" s="1">
        <f t="shared" si="917"/>
        <v>1207.99</v>
      </c>
      <c r="Q913" s="1"/>
      <c r="R913" s="1"/>
    </row>
    <row r="914">
      <c r="A914" s="2">
        <v>45736.0</v>
      </c>
      <c r="B914" s="1" t="s">
        <v>72</v>
      </c>
      <c r="C914" s="1" t="s">
        <v>29</v>
      </c>
      <c r="D914" s="1">
        <v>298.67</v>
      </c>
      <c r="E914" s="1">
        <v>309.17</v>
      </c>
      <c r="F914" s="1" t="s">
        <v>42</v>
      </c>
      <c r="G914" s="1">
        <v>263.46</v>
      </c>
      <c r="H914" s="1">
        <v>230.9</v>
      </c>
      <c r="I914" s="1" t="s">
        <v>25</v>
      </c>
      <c r="J914" s="1">
        <v>464.29</v>
      </c>
      <c r="K914" s="1">
        <v>474.45</v>
      </c>
      <c r="L914" s="1">
        <v>3627.11</v>
      </c>
      <c r="M914" s="1">
        <v>1108.35</v>
      </c>
      <c r="N914" s="1">
        <v>3720.94</v>
      </c>
      <c r="O914" s="3">
        <f t="shared" ref="O914:P914" si="918">sum(D914,G914,J914)</f>
        <v>1026.42</v>
      </c>
      <c r="P914" s="1">
        <f t="shared" si="918"/>
        <v>1014.52</v>
      </c>
      <c r="Q914" s="1"/>
      <c r="R914" s="1"/>
    </row>
    <row r="915">
      <c r="A915" s="2">
        <v>45736.0</v>
      </c>
      <c r="B915" s="1" t="s">
        <v>72</v>
      </c>
      <c r="C915" s="1" t="s">
        <v>39</v>
      </c>
      <c r="D915" s="1">
        <v>744.85</v>
      </c>
      <c r="E915" s="1">
        <v>599.66</v>
      </c>
      <c r="F915" s="1" t="s">
        <v>38</v>
      </c>
      <c r="G915" s="1">
        <v>453.85</v>
      </c>
      <c r="H915" s="1">
        <v>472.61</v>
      </c>
      <c r="I915" s="1" t="s">
        <v>34</v>
      </c>
      <c r="J915" s="1">
        <v>79.5</v>
      </c>
      <c r="K915" s="1">
        <v>75.13</v>
      </c>
      <c r="L915" s="1">
        <v>4283.8</v>
      </c>
      <c r="M915" s="1">
        <v>1484.01</v>
      </c>
      <c r="N915" s="1">
        <v>4620.41</v>
      </c>
      <c r="O915" s="3">
        <f t="shared" ref="O915:P915" si="919">sum(D915,G915,J915)</f>
        <v>1278.2</v>
      </c>
      <c r="P915" s="1">
        <f t="shared" si="919"/>
        <v>1147.4</v>
      </c>
      <c r="Q915" s="1"/>
      <c r="R915" s="1"/>
    </row>
    <row r="916">
      <c r="A916" s="2">
        <v>45736.0</v>
      </c>
      <c r="B916" s="1" t="s">
        <v>72</v>
      </c>
      <c r="C916" s="1" t="s">
        <v>26</v>
      </c>
      <c r="D916" s="1">
        <v>804.22</v>
      </c>
      <c r="E916" s="1">
        <v>773.21</v>
      </c>
      <c r="F916" s="1" t="s">
        <v>40</v>
      </c>
      <c r="G916" s="1">
        <v>458.18</v>
      </c>
      <c r="H916" s="1">
        <v>460.86</v>
      </c>
      <c r="I916" s="1" t="s">
        <v>36</v>
      </c>
      <c r="J916" s="1">
        <v>499.54</v>
      </c>
      <c r="K916" s="1">
        <v>586.41</v>
      </c>
      <c r="L916" s="1">
        <v>2499.36</v>
      </c>
      <c r="M916" s="1">
        <v>1398.9</v>
      </c>
      <c r="N916" s="1">
        <v>2077.78</v>
      </c>
      <c r="O916" s="3">
        <f t="shared" ref="O916:P916" si="920">sum(D916,G916,J916)</f>
        <v>1761.94</v>
      </c>
      <c r="P916" s="1">
        <f t="shared" si="920"/>
        <v>1820.48</v>
      </c>
      <c r="Q916" s="1"/>
      <c r="R916" s="1"/>
    </row>
    <row r="917">
      <c r="A917" s="2">
        <v>45737.0</v>
      </c>
      <c r="B917" s="1" t="s">
        <v>72</v>
      </c>
      <c r="C917" s="1" t="s">
        <v>39</v>
      </c>
      <c r="D917" s="1">
        <v>753.56</v>
      </c>
      <c r="E917" s="1">
        <v>732.13</v>
      </c>
      <c r="F917" s="1" t="s">
        <v>21</v>
      </c>
      <c r="G917" s="1">
        <v>321.06</v>
      </c>
      <c r="H917" s="1">
        <v>376.97</v>
      </c>
      <c r="I917" s="1" t="s">
        <v>36</v>
      </c>
      <c r="J917" s="1">
        <v>351.76</v>
      </c>
      <c r="K917" s="1">
        <v>306.29</v>
      </c>
      <c r="L917" s="1">
        <v>3754.55</v>
      </c>
      <c r="M917" s="1">
        <v>819.06</v>
      </c>
      <c r="N917" s="1">
        <v>3158.22</v>
      </c>
      <c r="O917" s="3">
        <f t="shared" ref="O917:P917" si="921">sum(D917,G917,J917)</f>
        <v>1426.38</v>
      </c>
      <c r="P917" s="1">
        <f t="shared" si="921"/>
        <v>1415.39</v>
      </c>
      <c r="Q917" s="1"/>
      <c r="R917" s="1"/>
    </row>
    <row r="918">
      <c r="A918" s="2">
        <v>45737.0</v>
      </c>
      <c r="B918" s="1" t="s">
        <v>72</v>
      </c>
      <c r="C918" s="1" t="s">
        <v>39</v>
      </c>
      <c r="D918" s="1">
        <v>179.53</v>
      </c>
      <c r="E918" s="1">
        <v>205.62</v>
      </c>
      <c r="F918" s="1" t="s">
        <v>42</v>
      </c>
      <c r="G918" s="1">
        <v>389.1</v>
      </c>
      <c r="H918" s="1">
        <v>410.89</v>
      </c>
      <c r="I918" s="1" t="s">
        <v>22</v>
      </c>
      <c r="J918" s="1">
        <v>197.93</v>
      </c>
      <c r="K918" s="1">
        <v>163.91</v>
      </c>
      <c r="L918" s="1">
        <v>2646.25</v>
      </c>
      <c r="M918" s="1">
        <v>1675.56</v>
      </c>
      <c r="N918" s="1">
        <v>3541.39</v>
      </c>
      <c r="O918" s="3">
        <f t="shared" ref="O918:P918" si="922">sum(D918,G918,J918)</f>
        <v>766.56</v>
      </c>
      <c r="P918" s="1">
        <f t="shared" si="922"/>
        <v>780.42</v>
      </c>
      <c r="Q918" s="1"/>
      <c r="R918" s="1"/>
    </row>
    <row r="919">
      <c r="A919" s="2">
        <v>45737.0</v>
      </c>
      <c r="B919" s="1" t="s">
        <v>72</v>
      </c>
      <c r="C919" s="1" t="s">
        <v>26</v>
      </c>
      <c r="D919" s="1">
        <v>334.81</v>
      </c>
      <c r="E919" s="1">
        <v>384.24</v>
      </c>
      <c r="F919" s="1" t="s">
        <v>38</v>
      </c>
      <c r="G919" s="1">
        <v>7.95</v>
      </c>
      <c r="H919" s="1">
        <v>6.86</v>
      </c>
      <c r="I919" s="1" t="s">
        <v>47</v>
      </c>
      <c r="J919" s="1">
        <v>136.18</v>
      </c>
      <c r="K919" s="1">
        <v>109.23</v>
      </c>
      <c r="L919" s="1">
        <v>2918.66</v>
      </c>
      <c r="M919" s="1">
        <v>120.6</v>
      </c>
      <c r="N919" s="1">
        <v>2538.93</v>
      </c>
      <c r="O919" s="3">
        <f t="shared" ref="O919:P919" si="923">sum(D919,G919,J919)</f>
        <v>478.94</v>
      </c>
      <c r="P919" s="1">
        <f t="shared" si="923"/>
        <v>500.33</v>
      </c>
      <c r="Q919" s="1"/>
      <c r="R919" s="1"/>
    </row>
    <row r="920">
      <c r="A920" s="2">
        <v>45739.0</v>
      </c>
      <c r="B920" s="1" t="s">
        <v>72</v>
      </c>
      <c r="C920" s="1" t="s">
        <v>20</v>
      </c>
      <c r="D920" s="1">
        <v>964.54</v>
      </c>
      <c r="E920" s="1">
        <v>1067.11</v>
      </c>
      <c r="F920" s="1" t="s">
        <v>40</v>
      </c>
      <c r="G920" s="1">
        <v>479.9</v>
      </c>
      <c r="H920" s="1">
        <v>427.94</v>
      </c>
      <c r="I920" s="1" t="s">
        <v>31</v>
      </c>
      <c r="J920" s="1">
        <v>285.79</v>
      </c>
      <c r="K920" s="1">
        <v>235.17</v>
      </c>
      <c r="L920" s="1">
        <v>4914.36</v>
      </c>
      <c r="M920" s="1">
        <v>1291.66</v>
      </c>
      <c r="N920" s="1">
        <v>4475.8</v>
      </c>
      <c r="O920" s="3">
        <f t="shared" ref="O920:P920" si="924">sum(D920,G920,J920)</f>
        <v>1730.23</v>
      </c>
      <c r="P920" s="1">
        <f t="shared" si="924"/>
        <v>1730.22</v>
      </c>
      <c r="Q920" s="1"/>
      <c r="R920" s="1"/>
    </row>
    <row r="921">
      <c r="A921" s="2">
        <v>45739.0</v>
      </c>
      <c r="B921" s="1" t="s">
        <v>72</v>
      </c>
      <c r="C921" s="1" t="s">
        <v>39</v>
      </c>
      <c r="D921" s="1">
        <v>37.23</v>
      </c>
      <c r="E921" s="1">
        <v>30.49</v>
      </c>
      <c r="F921" s="1" t="s">
        <v>18</v>
      </c>
      <c r="G921" s="1">
        <v>210.03</v>
      </c>
      <c r="H921" s="1">
        <v>246.63</v>
      </c>
      <c r="I921" s="1" t="s">
        <v>22</v>
      </c>
      <c r="J921" s="1">
        <v>137.4</v>
      </c>
      <c r="K921" s="1">
        <v>122.02</v>
      </c>
      <c r="L921" s="1">
        <v>4219.42</v>
      </c>
      <c r="M921" s="1">
        <v>740.72</v>
      </c>
      <c r="N921" s="1">
        <v>4561.0</v>
      </c>
      <c r="O921" s="3">
        <f t="shared" ref="O921:P921" si="925">sum(D921,G921,J921)</f>
        <v>384.66</v>
      </c>
      <c r="P921" s="1">
        <f t="shared" si="925"/>
        <v>399.14</v>
      </c>
      <c r="Q921" s="1"/>
      <c r="R921" s="1"/>
    </row>
    <row r="922">
      <c r="A922" s="2">
        <v>45739.0</v>
      </c>
      <c r="B922" s="1" t="s">
        <v>72</v>
      </c>
      <c r="C922" s="1" t="s">
        <v>17</v>
      </c>
      <c r="D922" s="1">
        <v>991.68</v>
      </c>
      <c r="E922" s="1">
        <v>1037.15</v>
      </c>
      <c r="F922" s="1" t="s">
        <v>24</v>
      </c>
      <c r="G922" s="1">
        <v>459.03</v>
      </c>
      <c r="H922" s="1">
        <v>525.24</v>
      </c>
      <c r="I922" s="1" t="s">
        <v>36</v>
      </c>
      <c r="J922" s="1">
        <v>458.03</v>
      </c>
      <c r="K922" s="1">
        <v>445.38</v>
      </c>
      <c r="L922" s="1">
        <v>2961.03</v>
      </c>
      <c r="M922" s="1">
        <v>1598.38</v>
      </c>
      <c r="N922" s="1">
        <v>2551.64</v>
      </c>
      <c r="O922" s="3">
        <f t="shared" ref="O922:P922" si="926">sum(D922,G922,J922)</f>
        <v>1908.74</v>
      </c>
      <c r="P922" s="1">
        <f t="shared" si="926"/>
        <v>2007.77</v>
      </c>
      <c r="Q922" s="1"/>
      <c r="R922" s="1"/>
    </row>
    <row r="923">
      <c r="A923" s="2">
        <v>45740.0</v>
      </c>
      <c r="B923" s="1" t="s">
        <v>72</v>
      </c>
      <c r="C923" s="1" t="s">
        <v>45</v>
      </c>
      <c r="D923" s="1">
        <v>759.66</v>
      </c>
      <c r="E923" s="1">
        <v>616.79</v>
      </c>
      <c r="F923" s="1" t="s">
        <v>21</v>
      </c>
      <c r="G923" s="1">
        <v>71.78</v>
      </c>
      <c r="H923" s="1">
        <v>75.83</v>
      </c>
      <c r="I923" s="1" t="s">
        <v>22</v>
      </c>
      <c r="J923" s="1">
        <v>292.21</v>
      </c>
      <c r="K923" s="1">
        <v>327.62</v>
      </c>
      <c r="L923" s="1">
        <v>3900.61</v>
      </c>
      <c r="M923" s="1">
        <v>377.84</v>
      </c>
      <c r="N923" s="1">
        <v>3258.21</v>
      </c>
      <c r="O923" s="3">
        <f t="shared" ref="O923:P923" si="927">sum(D923,G923,J923)</f>
        <v>1123.65</v>
      </c>
      <c r="P923" s="1">
        <f t="shared" si="927"/>
        <v>1020.24</v>
      </c>
      <c r="Q923" s="1"/>
      <c r="R923" s="1"/>
    </row>
    <row r="924">
      <c r="A924" s="2">
        <v>45741.0</v>
      </c>
      <c r="B924" s="1" t="s">
        <v>72</v>
      </c>
      <c r="C924" s="1" t="s">
        <v>26</v>
      </c>
      <c r="D924" s="1">
        <v>435.9</v>
      </c>
      <c r="E924" s="1">
        <v>435.71</v>
      </c>
      <c r="F924" s="1" t="s">
        <v>40</v>
      </c>
      <c r="G924" s="1">
        <v>394.08</v>
      </c>
      <c r="H924" s="1">
        <v>339.17</v>
      </c>
      <c r="I924" s="1" t="s">
        <v>31</v>
      </c>
      <c r="J924" s="1">
        <v>229.78</v>
      </c>
      <c r="K924" s="1">
        <v>194.63</v>
      </c>
      <c r="L924" s="1">
        <v>2222.34</v>
      </c>
      <c r="M924" s="1">
        <v>295.73</v>
      </c>
      <c r="N924" s="1">
        <v>1548.56</v>
      </c>
      <c r="O924" s="3">
        <f t="shared" ref="O924:P924" si="928">sum(D924,G924,J924)</f>
        <v>1059.76</v>
      </c>
      <c r="P924" s="1">
        <f t="shared" si="928"/>
        <v>969.51</v>
      </c>
      <c r="Q924" s="1"/>
      <c r="R924" s="1"/>
    </row>
    <row r="925">
      <c r="A925" s="2">
        <v>45741.0</v>
      </c>
      <c r="B925" s="1" t="s">
        <v>72</v>
      </c>
      <c r="C925" s="1" t="s">
        <v>29</v>
      </c>
      <c r="D925" s="1">
        <v>817.21</v>
      </c>
      <c r="E925" s="1">
        <v>897.78</v>
      </c>
      <c r="F925" s="1" t="s">
        <v>40</v>
      </c>
      <c r="G925" s="1">
        <v>163.9</v>
      </c>
      <c r="H925" s="1">
        <v>170.81</v>
      </c>
      <c r="I925" s="1" t="s">
        <v>22</v>
      </c>
      <c r="J925" s="1">
        <v>169.02</v>
      </c>
      <c r="K925" s="1">
        <v>148.16</v>
      </c>
      <c r="L925" s="1">
        <v>4678.12</v>
      </c>
      <c r="M925" s="1">
        <v>1306.67</v>
      </c>
      <c r="N925" s="1">
        <v>4768.04</v>
      </c>
      <c r="O925" s="3">
        <f t="shared" ref="O925:P925" si="929">sum(D925,G925,J925)</f>
        <v>1150.13</v>
      </c>
      <c r="P925" s="1">
        <f t="shared" si="929"/>
        <v>1216.75</v>
      </c>
      <c r="Q925" s="1"/>
      <c r="R925" s="1"/>
    </row>
    <row r="926">
      <c r="A926" s="2">
        <v>45741.0</v>
      </c>
      <c r="B926" s="1" t="s">
        <v>72</v>
      </c>
      <c r="C926" s="1" t="s">
        <v>17</v>
      </c>
      <c r="D926" s="1">
        <v>398.1</v>
      </c>
      <c r="E926" s="1">
        <v>436.24</v>
      </c>
      <c r="F926" s="1" t="s">
        <v>46</v>
      </c>
      <c r="G926" s="1">
        <v>396.79</v>
      </c>
      <c r="H926" s="1">
        <v>327.61</v>
      </c>
      <c r="I926" s="1" t="s">
        <v>22</v>
      </c>
      <c r="J926" s="1">
        <v>452.8</v>
      </c>
      <c r="K926" s="1">
        <v>527.66</v>
      </c>
      <c r="L926" s="1">
        <v>2262.39</v>
      </c>
      <c r="M926" s="1">
        <v>1317.86</v>
      </c>
      <c r="N926" s="1">
        <v>2288.74</v>
      </c>
      <c r="O926" s="3">
        <f t="shared" ref="O926:P926" si="930">sum(D926,G926,J926)</f>
        <v>1247.69</v>
      </c>
      <c r="P926" s="1">
        <f t="shared" si="930"/>
        <v>1291.51</v>
      </c>
      <c r="Q926" s="1"/>
      <c r="R926" s="1"/>
    </row>
    <row r="927">
      <c r="A927" s="2">
        <v>45742.0</v>
      </c>
      <c r="B927" s="1" t="s">
        <v>72</v>
      </c>
      <c r="C927" s="1" t="s">
        <v>17</v>
      </c>
      <c r="D927" s="1">
        <v>457.27</v>
      </c>
      <c r="E927" s="1">
        <v>422.31</v>
      </c>
      <c r="F927" s="1" t="s">
        <v>40</v>
      </c>
      <c r="G927" s="1">
        <v>311.25</v>
      </c>
      <c r="H927" s="1">
        <v>292.72</v>
      </c>
      <c r="I927" s="1" t="s">
        <v>47</v>
      </c>
      <c r="J927" s="1">
        <v>480.22</v>
      </c>
      <c r="K927" s="1">
        <v>569.55</v>
      </c>
      <c r="L927" s="1">
        <v>4439.36</v>
      </c>
      <c r="M927" s="1">
        <v>790.11</v>
      </c>
      <c r="N927" s="1">
        <v>3944.89</v>
      </c>
      <c r="O927" s="3">
        <f t="shared" ref="O927:P927" si="931">sum(D927,G927,J927)</f>
        <v>1248.74</v>
      </c>
      <c r="P927" s="1">
        <f t="shared" si="931"/>
        <v>1284.58</v>
      </c>
      <c r="Q927" s="1"/>
      <c r="R927" s="1"/>
    </row>
    <row r="928">
      <c r="A928" s="2">
        <v>45742.0</v>
      </c>
      <c r="B928" s="1" t="s">
        <v>72</v>
      </c>
      <c r="C928" s="1" t="s">
        <v>20</v>
      </c>
      <c r="D928" s="1">
        <v>869.1</v>
      </c>
      <c r="E928" s="1">
        <v>958.59</v>
      </c>
      <c r="F928" s="1" t="s">
        <v>24</v>
      </c>
      <c r="G928" s="1">
        <v>22.37</v>
      </c>
      <c r="H928" s="1">
        <v>25.51</v>
      </c>
      <c r="I928" s="1" t="s">
        <v>19</v>
      </c>
      <c r="J928" s="1">
        <v>241.74</v>
      </c>
      <c r="K928" s="1">
        <v>203.97</v>
      </c>
      <c r="L928" s="1">
        <v>4826.12</v>
      </c>
      <c r="M928" s="1">
        <v>1818.93</v>
      </c>
      <c r="N928" s="1">
        <v>5456.98</v>
      </c>
      <c r="O928" s="3">
        <f t="shared" ref="O928:P928" si="932">sum(D928,G928,J928)</f>
        <v>1133.21</v>
      </c>
      <c r="P928" s="1">
        <f t="shared" si="932"/>
        <v>1188.07</v>
      </c>
      <c r="Q928" s="1"/>
      <c r="R928" s="1"/>
    </row>
    <row r="929">
      <c r="A929" s="2">
        <v>45742.0</v>
      </c>
      <c r="B929" s="1" t="s">
        <v>72</v>
      </c>
      <c r="C929" s="1" t="s">
        <v>45</v>
      </c>
      <c r="D929" s="1">
        <v>233.83</v>
      </c>
      <c r="E929" s="1">
        <v>225.06</v>
      </c>
      <c r="F929" s="1" t="s">
        <v>46</v>
      </c>
      <c r="G929" s="1">
        <v>319.7</v>
      </c>
      <c r="H929" s="1">
        <v>371.08</v>
      </c>
      <c r="I929" s="1" t="s">
        <v>22</v>
      </c>
      <c r="J929" s="1">
        <v>411.82</v>
      </c>
      <c r="K929" s="1">
        <v>390.51</v>
      </c>
      <c r="L929" s="1">
        <v>3994.58</v>
      </c>
      <c r="M929" s="1">
        <v>1627.07</v>
      </c>
      <c r="N929" s="1">
        <v>4635.0</v>
      </c>
      <c r="O929" s="3">
        <f t="shared" ref="O929:P929" si="933">sum(D929,G929,J929)</f>
        <v>965.35</v>
      </c>
      <c r="P929" s="1">
        <f t="shared" si="933"/>
        <v>986.65</v>
      </c>
      <c r="Q929" s="1"/>
      <c r="R929" s="1"/>
    </row>
    <row r="930">
      <c r="A930" s="2">
        <v>45742.0</v>
      </c>
      <c r="B930" s="1" t="s">
        <v>72</v>
      </c>
      <c r="C930" s="1" t="s">
        <v>29</v>
      </c>
      <c r="D930" s="1">
        <v>522.72</v>
      </c>
      <c r="E930" s="1">
        <v>597.72</v>
      </c>
      <c r="F930" s="1" t="s">
        <v>46</v>
      </c>
      <c r="G930" s="1">
        <v>278.89</v>
      </c>
      <c r="H930" s="1">
        <v>270.8</v>
      </c>
      <c r="I930" s="1" t="s">
        <v>36</v>
      </c>
      <c r="J930" s="1">
        <v>271.68</v>
      </c>
      <c r="K930" s="1">
        <v>228.92</v>
      </c>
      <c r="L930" s="1">
        <v>4452.39</v>
      </c>
      <c r="M930" s="1">
        <v>1904.29</v>
      </c>
      <c r="N930" s="1">
        <v>5259.24</v>
      </c>
      <c r="O930" s="3">
        <f t="shared" ref="O930:P930" si="934">sum(D930,G930,J930)</f>
        <v>1073.29</v>
      </c>
      <c r="P930" s="1">
        <f t="shared" si="934"/>
        <v>1097.44</v>
      </c>
      <c r="Q930" s="1"/>
      <c r="R930" s="1"/>
    </row>
    <row r="931">
      <c r="A931" s="2">
        <v>45742.0</v>
      </c>
      <c r="B931" s="1" t="s">
        <v>72</v>
      </c>
      <c r="C931" s="1" t="s">
        <v>41</v>
      </c>
      <c r="D931" s="1">
        <v>474.16</v>
      </c>
      <c r="E931" s="1">
        <v>428.16</v>
      </c>
      <c r="F931" s="1" t="s">
        <v>18</v>
      </c>
      <c r="G931" s="1">
        <v>223.06</v>
      </c>
      <c r="H931" s="1">
        <v>263.77</v>
      </c>
      <c r="I931" s="1" t="s">
        <v>47</v>
      </c>
      <c r="J931" s="1">
        <v>474.55</v>
      </c>
      <c r="K931" s="1">
        <v>467.49</v>
      </c>
      <c r="L931" s="1">
        <v>2110.37</v>
      </c>
      <c r="M931" s="1">
        <v>1642.71</v>
      </c>
      <c r="N931" s="1">
        <v>2593.66</v>
      </c>
      <c r="O931" s="3">
        <f t="shared" ref="O931:P931" si="935">sum(D931,G931,J931)</f>
        <v>1171.77</v>
      </c>
      <c r="P931" s="1">
        <f t="shared" si="935"/>
        <v>1159.42</v>
      </c>
      <c r="Q931" s="1"/>
      <c r="R931" s="1"/>
    </row>
    <row r="932">
      <c r="A932" s="2">
        <v>45743.0</v>
      </c>
      <c r="B932" s="1" t="s">
        <v>72</v>
      </c>
      <c r="C932" s="1" t="s">
        <v>20</v>
      </c>
      <c r="D932" s="1">
        <v>356.38</v>
      </c>
      <c r="E932" s="1">
        <v>334.73</v>
      </c>
      <c r="F932" s="1" t="s">
        <v>38</v>
      </c>
      <c r="G932" s="1">
        <v>382.64</v>
      </c>
      <c r="H932" s="1">
        <v>341.48</v>
      </c>
      <c r="I932" s="1" t="s">
        <v>36</v>
      </c>
      <c r="J932" s="1">
        <v>32.91</v>
      </c>
      <c r="K932" s="1">
        <v>32.99</v>
      </c>
      <c r="L932" s="1">
        <v>3493.4</v>
      </c>
      <c r="M932" s="1">
        <v>449.34</v>
      </c>
      <c r="N932" s="1">
        <v>3233.54</v>
      </c>
      <c r="O932" s="3">
        <f t="shared" ref="O932:P932" si="936">sum(D932,G932,J932)</f>
        <v>771.93</v>
      </c>
      <c r="P932" s="1">
        <f t="shared" si="936"/>
        <v>709.2</v>
      </c>
      <c r="Q932" s="1"/>
      <c r="R932" s="1"/>
    </row>
    <row r="933">
      <c r="A933" s="2">
        <v>45743.0</v>
      </c>
      <c r="B933" s="1" t="s">
        <v>72</v>
      </c>
      <c r="C933" s="1" t="s">
        <v>20</v>
      </c>
      <c r="D933" s="1">
        <v>144.73</v>
      </c>
      <c r="E933" s="1">
        <v>172.02</v>
      </c>
      <c r="F933" s="1" t="s">
        <v>33</v>
      </c>
      <c r="G933" s="1">
        <v>433.25</v>
      </c>
      <c r="H933" s="1">
        <v>464.9</v>
      </c>
      <c r="I933" s="1" t="s">
        <v>47</v>
      </c>
      <c r="J933" s="1">
        <v>422.04</v>
      </c>
      <c r="K933" s="1">
        <v>488.93</v>
      </c>
      <c r="L933" s="1">
        <v>3178.71</v>
      </c>
      <c r="M933" s="1">
        <v>208.84</v>
      </c>
      <c r="N933" s="1">
        <v>2261.7</v>
      </c>
      <c r="O933" s="3">
        <f t="shared" ref="O933:P933" si="937">sum(D933,G933,J933)</f>
        <v>1000.02</v>
      </c>
      <c r="P933" s="1">
        <f t="shared" si="937"/>
        <v>1125.85</v>
      </c>
      <c r="Q933" s="1"/>
      <c r="R933" s="1"/>
    </row>
    <row r="934">
      <c r="A934" s="2">
        <v>45744.0</v>
      </c>
      <c r="B934" s="1" t="s">
        <v>72</v>
      </c>
      <c r="C934" s="1" t="s">
        <v>23</v>
      </c>
      <c r="D934" s="1">
        <v>255.07</v>
      </c>
      <c r="E934" s="1">
        <v>300.86</v>
      </c>
      <c r="F934" s="1" t="s">
        <v>21</v>
      </c>
      <c r="G934" s="1">
        <v>326.29</v>
      </c>
      <c r="H934" s="1">
        <v>278.4</v>
      </c>
      <c r="I934" s="1" t="s">
        <v>28</v>
      </c>
      <c r="J934" s="1">
        <v>453.43</v>
      </c>
      <c r="K934" s="1">
        <v>533.03</v>
      </c>
      <c r="L934" s="1">
        <v>4151.16</v>
      </c>
      <c r="M934" s="1">
        <v>1491.53</v>
      </c>
      <c r="N934" s="1">
        <v>4530.4</v>
      </c>
      <c r="O934" s="3">
        <f t="shared" ref="O934:P934" si="938">sum(D934,G934,J934)</f>
        <v>1034.79</v>
      </c>
      <c r="P934" s="1">
        <f t="shared" si="938"/>
        <v>1112.29</v>
      </c>
      <c r="Q934" s="1"/>
      <c r="R934" s="1"/>
    </row>
    <row r="935">
      <c r="A935" s="2">
        <v>45745.0</v>
      </c>
      <c r="B935" s="1" t="s">
        <v>72</v>
      </c>
      <c r="C935" s="1" t="s">
        <v>43</v>
      </c>
      <c r="D935" s="1">
        <v>936.04</v>
      </c>
      <c r="E935" s="1">
        <v>849.64</v>
      </c>
      <c r="F935" s="1" t="s">
        <v>38</v>
      </c>
      <c r="G935" s="1">
        <v>105.97</v>
      </c>
      <c r="H935" s="1">
        <v>94.01</v>
      </c>
      <c r="I935" s="1" t="s">
        <v>19</v>
      </c>
      <c r="J935" s="1">
        <v>288.21</v>
      </c>
      <c r="K935" s="1">
        <v>263.3</v>
      </c>
      <c r="L935" s="1">
        <v>3750.33</v>
      </c>
      <c r="M935" s="1">
        <v>960.3</v>
      </c>
      <c r="N935" s="1">
        <v>3503.68</v>
      </c>
      <c r="O935" s="3">
        <f t="shared" ref="O935:P935" si="939">sum(D935,G935,J935)</f>
        <v>1330.22</v>
      </c>
      <c r="P935" s="1">
        <f t="shared" si="939"/>
        <v>1206.95</v>
      </c>
      <c r="Q935" s="1"/>
      <c r="R935" s="1"/>
    </row>
    <row r="936">
      <c r="A936" s="2">
        <v>45746.0</v>
      </c>
      <c r="B936" s="1" t="s">
        <v>72</v>
      </c>
      <c r="C936" s="1" t="s">
        <v>26</v>
      </c>
      <c r="D936" s="1">
        <v>442.28</v>
      </c>
      <c r="E936" s="1">
        <v>383.3</v>
      </c>
      <c r="F936" s="1" t="s">
        <v>30</v>
      </c>
      <c r="G936" s="1">
        <v>231.47</v>
      </c>
      <c r="H936" s="1">
        <v>214.94</v>
      </c>
      <c r="I936" s="1" t="s">
        <v>47</v>
      </c>
      <c r="J936" s="1">
        <v>335.13</v>
      </c>
      <c r="K936" s="1">
        <v>316.04</v>
      </c>
      <c r="L936" s="1">
        <v>3033.08</v>
      </c>
      <c r="M936" s="1">
        <v>1801.09</v>
      </c>
      <c r="N936" s="1">
        <v>3919.89</v>
      </c>
      <c r="O936" s="3">
        <f t="shared" ref="O936:P936" si="940">sum(D936,G936,J936)</f>
        <v>1008.88</v>
      </c>
      <c r="P936" s="1">
        <f t="shared" si="940"/>
        <v>914.28</v>
      </c>
      <c r="Q936" s="1"/>
      <c r="R936" s="1"/>
    </row>
    <row r="937">
      <c r="A937" s="2">
        <v>45746.0</v>
      </c>
      <c r="B937" s="1" t="s">
        <v>72</v>
      </c>
      <c r="C937" s="1" t="s">
        <v>39</v>
      </c>
      <c r="D937" s="1">
        <v>803.31</v>
      </c>
      <c r="E937" s="1">
        <v>862.08</v>
      </c>
      <c r="F937" s="1" t="s">
        <v>40</v>
      </c>
      <c r="G937" s="1">
        <v>411.23</v>
      </c>
      <c r="H937" s="1">
        <v>421.58</v>
      </c>
      <c r="I937" s="1" t="s">
        <v>19</v>
      </c>
      <c r="J937" s="1">
        <v>275.03</v>
      </c>
      <c r="K937" s="1">
        <v>254.11</v>
      </c>
      <c r="L937" s="1">
        <v>2871.88</v>
      </c>
      <c r="M937" s="1">
        <v>1036.43</v>
      </c>
      <c r="N937" s="1">
        <v>2370.54</v>
      </c>
      <c r="O937" s="3">
        <f t="shared" ref="O937:P937" si="941">sum(D937,G937,J937)</f>
        <v>1489.57</v>
      </c>
      <c r="P937" s="1">
        <f t="shared" si="941"/>
        <v>1537.77</v>
      </c>
      <c r="Q937" s="1"/>
      <c r="R937" s="1"/>
    </row>
    <row r="938">
      <c r="A938" s="2">
        <v>45746.0</v>
      </c>
      <c r="B938" s="1" t="s">
        <v>72</v>
      </c>
      <c r="C938" s="1" t="s">
        <v>45</v>
      </c>
      <c r="D938" s="1">
        <v>965.32</v>
      </c>
      <c r="E938" s="1">
        <v>939.77</v>
      </c>
      <c r="F938" s="1" t="s">
        <v>21</v>
      </c>
      <c r="G938" s="1">
        <v>197.77</v>
      </c>
      <c r="H938" s="1">
        <v>224.25</v>
      </c>
      <c r="I938" s="1" t="s">
        <v>31</v>
      </c>
      <c r="J938" s="1">
        <v>407.04</v>
      </c>
      <c r="K938" s="1">
        <v>474.98</v>
      </c>
      <c r="L938" s="1">
        <v>3727.76</v>
      </c>
      <c r="M938" s="1">
        <v>307.95</v>
      </c>
      <c r="N938" s="1">
        <v>2396.71</v>
      </c>
      <c r="O938" s="3">
        <f t="shared" ref="O938:P938" si="942">sum(D938,G938,J938)</f>
        <v>1570.13</v>
      </c>
      <c r="P938" s="1">
        <f t="shared" si="942"/>
        <v>1639</v>
      </c>
      <c r="Q938" s="1"/>
      <c r="R938" s="1"/>
    </row>
    <row r="939">
      <c r="A939" s="2">
        <v>45747.0</v>
      </c>
      <c r="B939" s="1" t="s">
        <v>72</v>
      </c>
      <c r="C939" s="1" t="s">
        <v>45</v>
      </c>
      <c r="D939" s="1">
        <v>674.6</v>
      </c>
      <c r="E939" s="1">
        <v>771.06</v>
      </c>
      <c r="F939" s="1" t="s">
        <v>42</v>
      </c>
      <c r="G939" s="1">
        <v>92.89</v>
      </c>
      <c r="H939" s="1">
        <v>105.19</v>
      </c>
      <c r="I939" s="1" t="s">
        <v>34</v>
      </c>
      <c r="J939" s="1">
        <v>483.16</v>
      </c>
      <c r="K939" s="1">
        <v>396.11</v>
      </c>
      <c r="L939" s="1">
        <v>4121.26</v>
      </c>
      <c r="M939" s="1">
        <v>495.05</v>
      </c>
      <c r="N939" s="1">
        <v>3343.95</v>
      </c>
      <c r="O939" s="3">
        <f t="shared" ref="O939:P939" si="943">sum(D939,G939,J939)</f>
        <v>1250.65</v>
      </c>
      <c r="P939" s="1">
        <f t="shared" si="943"/>
        <v>1272.36</v>
      </c>
      <c r="Q939" s="1"/>
      <c r="R939" s="1"/>
    </row>
    <row r="940">
      <c r="A940" s="2">
        <v>45747.0</v>
      </c>
      <c r="B940" s="1" t="s">
        <v>72</v>
      </c>
      <c r="C940" s="1" t="s">
        <v>37</v>
      </c>
      <c r="D940" s="1">
        <v>871.97</v>
      </c>
      <c r="E940" s="1">
        <v>855.57</v>
      </c>
      <c r="F940" s="1" t="s">
        <v>24</v>
      </c>
      <c r="G940" s="1">
        <v>349.3</v>
      </c>
      <c r="H940" s="1">
        <v>338.13</v>
      </c>
      <c r="I940" s="1" t="s">
        <v>25</v>
      </c>
      <c r="J940" s="1">
        <v>436.71</v>
      </c>
      <c r="K940" s="1">
        <v>374.31</v>
      </c>
      <c r="L940" s="1">
        <v>2590.19</v>
      </c>
      <c r="M940" s="1">
        <v>1616.07</v>
      </c>
      <c r="N940" s="1">
        <v>2638.25</v>
      </c>
      <c r="O940" s="3">
        <f t="shared" ref="O940:P940" si="944">sum(D940,G940,J940)</f>
        <v>1657.98</v>
      </c>
      <c r="P940" s="1">
        <f t="shared" si="944"/>
        <v>1568.01</v>
      </c>
      <c r="Q940" s="1"/>
      <c r="R940" s="1"/>
    </row>
    <row r="941">
      <c r="A941" s="2">
        <v>45747.0</v>
      </c>
      <c r="B941" s="1" t="s">
        <v>72</v>
      </c>
      <c r="C941" s="1" t="s">
        <v>44</v>
      </c>
      <c r="D941" s="1">
        <v>484.3</v>
      </c>
      <c r="E941" s="1">
        <v>390.67</v>
      </c>
      <c r="F941" s="1" t="s">
        <v>21</v>
      </c>
      <c r="G941" s="1">
        <v>88.67</v>
      </c>
      <c r="H941" s="1">
        <v>94.27</v>
      </c>
      <c r="I941" s="1" t="s">
        <v>47</v>
      </c>
      <c r="J941" s="1">
        <v>45.05</v>
      </c>
      <c r="K941" s="1">
        <v>49.53</v>
      </c>
      <c r="L941" s="1">
        <v>2083.4</v>
      </c>
      <c r="M941" s="1">
        <v>873.78</v>
      </c>
      <c r="N941" s="1">
        <v>2422.71</v>
      </c>
      <c r="O941" s="3">
        <f t="shared" ref="O941:P941" si="945">sum(D941,G941,J941)</f>
        <v>618.02</v>
      </c>
      <c r="P941" s="1">
        <f t="shared" si="945"/>
        <v>534.47</v>
      </c>
      <c r="Q941" s="1"/>
      <c r="R941" s="1"/>
    </row>
    <row r="942">
      <c r="A942" s="2">
        <v>45747.0</v>
      </c>
      <c r="B942" s="1" t="s">
        <v>72</v>
      </c>
      <c r="C942" s="1" t="s">
        <v>44</v>
      </c>
      <c r="D942" s="1">
        <v>789.62</v>
      </c>
      <c r="E942" s="1">
        <v>871.25</v>
      </c>
      <c r="F942" s="1" t="s">
        <v>30</v>
      </c>
      <c r="G942" s="1">
        <v>40.97</v>
      </c>
      <c r="H942" s="1">
        <v>35.93</v>
      </c>
      <c r="I942" s="1" t="s">
        <v>28</v>
      </c>
      <c r="J942" s="1">
        <v>468.47</v>
      </c>
      <c r="K942" s="1">
        <v>409.61</v>
      </c>
      <c r="L942" s="1">
        <v>3664.09</v>
      </c>
      <c r="M942" s="1">
        <v>1355.83</v>
      </c>
      <c r="N942" s="1">
        <v>3703.13</v>
      </c>
      <c r="O942" s="3">
        <f t="shared" ref="O942:P942" si="946">sum(D942,G942,J942)</f>
        <v>1299.06</v>
      </c>
      <c r="P942" s="1">
        <f t="shared" si="946"/>
        <v>1316.79</v>
      </c>
      <c r="Q942" s="1"/>
      <c r="R942" s="1"/>
    </row>
    <row r="943">
      <c r="A943" s="2">
        <v>45747.0</v>
      </c>
      <c r="B943" s="1" t="s">
        <v>72</v>
      </c>
      <c r="C943" s="1" t="s">
        <v>17</v>
      </c>
      <c r="D943" s="1">
        <v>573.7</v>
      </c>
      <c r="E943" s="1">
        <v>625.66</v>
      </c>
      <c r="F943" s="1" t="s">
        <v>30</v>
      </c>
      <c r="G943" s="1">
        <v>77.31</v>
      </c>
      <c r="H943" s="1">
        <v>69.84</v>
      </c>
      <c r="I943" s="1" t="s">
        <v>47</v>
      </c>
      <c r="J943" s="1">
        <v>354.57</v>
      </c>
      <c r="K943" s="1">
        <v>404.22</v>
      </c>
      <c r="L943" s="1">
        <v>2353.94</v>
      </c>
      <c r="M943" s="1">
        <v>1246.85</v>
      </c>
      <c r="N943" s="1">
        <v>2501.07</v>
      </c>
      <c r="O943" s="3">
        <f t="shared" ref="O943:P943" si="947">sum(D943,G943,J943)</f>
        <v>1005.58</v>
      </c>
      <c r="P943" s="1">
        <f t="shared" si="947"/>
        <v>1099.72</v>
      </c>
      <c r="Q943" s="1"/>
      <c r="R943" s="1"/>
    </row>
    <row r="944">
      <c r="A944" s="2">
        <v>45748.0</v>
      </c>
      <c r="B944" s="1" t="s">
        <v>16</v>
      </c>
      <c r="C944" s="1" t="s">
        <v>17</v>
      </c>
      <c r="D944" s="1">
        <v>915.32</v>
      </c>
      <c r="E944" s="1">
        <v>875.24</v>
      </c>
      <c r="F944" s="1" t="s">
        <v>33</v>
      </c>
      <c r="G944" s="1">
        <v>144.1</v>
      </c>
      <c r="H944" s="1">
        <v>127.47</v>
      </c>
      <c r="I944" s="1" t="s">
        <v>28</v>
      </c>
      <c r="J944" s="1">
        <v>213.49</v>
      </c>
      <c r="K944" s="1">
        <v>177.95</v>
      </c>
      <c r="L944" s="1">
        <v>4503.68</v>
      </c>
      <c r="M944" s="1">
        <v>1756.6</v>
      </c>
      <c r="N944" s="1">
        <v>5079.62</v>
      </c>
      <c r="O944" s="3">
        <f t="shared" ref="O944:P944" si="948">sum(D944,G944,J944)</f>
        <v>1272.91</v>
      </c>
      <c r="P944" s="1">
        <f t="shared" si="948"/>
        <v>1180.66</v>
      </c>
      <c r="Q944" s="1"/>
      <c r="R944" s="1"/>
    </row>
    <row r="945">
      <c r="A945" s="2">
        <v>45748.0</v>
      </c>
      <c r="B945" s="1" t="s">
        <v>16</v>
      </c>
      <c r="C945" s="1" t="s">
        <v>17</v>
      </c>
      <c r="D945" s="1">
        <v>793.87</v>
      </c>
      <c r="E945" s="1">
        <v>830.29</v>
      </c>
      <c r="F945" s="1" t="s">
        <v>38</v>
      </c>
      <c r="G945" s="1">
        <v>263.36</v>
      </c>
      <c r="H945" s="1">
        <v>305.18</v>
      </c>
      <c r="I945" s="1" t="s">
        <v>47</v>
      </c>
      <c r="J945" s="1">
        <v>389.2</v>
      </c>
      <c r="K945" s="1">
        <v>431.45</v>
      </c>
      <c r="L945" s="1">
        <v>4062.21</v>
      </c>
      <c r="M945" s="1">
        <v>100.28</v>
      </c>
      <c r="N945" s="1">
        <v>2595.57</v>
      </c>
      <c r="O945" s="3">
        <f t="shared" ref="O945:P945" si="949">sum(D945,G945,J945)</f>
        <v>1446.43</v>
      </c>
      <c r="P945" s="1">
        <f t="shared" si="949"/>
        <v>1566.92</v>
      </c>
      <c r="Q945" s="1"/>
      <c r="R945" s="1"/>
    </row>
    <row r="946">
      <c r="A946" s="2">
        <v>45748.0</v>
      </c>
      <c r="B946" s="1" t="s">
        <v>16</v>
      </c>
      <c r="C946" s="1" t="s">
        <v>43</v>
      </c>
      <c r="D946" s="1">
        <v>750.29</v>
      </c>
      <c r="E946" s="1">
        <v>708.75</v>
      </c>
      <c r="F946" s="1" t="s">
        <v>42</v>
      </c>
      <c r="G946" s="1">
        <v>395.05</v>
      </c>
      <c r="H946" s="1">
        <v>325.28</v>
      </c>
      <c r="I946" s="1" t="s">
        <v>25</v>
      </c>
      <c r="J946" s="1">
        <v>69.21</v>
      </c>
      <c r="K946" s="1">
        <v>60.08</v>
      </c>
      <c r="L946" s="1">
        <v>2176.59</v>
      </c>
      <c r="M946" s="1">
        <v>547.44</v>
      </c>
      <c r="N946" s="1">
        <v>1629.92</v>
      </c>
      <c r="O946" s="3">
        <f t="shared" ref="O946:P946" si="950">sum(D946,G946,J946)</f>
        <v>1214.55</v>
      </c>
      <c r="P946" s="1">
        <f t="shared" si="950"/>
        <v>1094.11</v>
      </c>
      <c r="Q946" s="1"/>
      <c r="R946" s="1"/>
    </row>
    <row r="947">
      <c r="A947" s="2">
        <v>45748.0</v>
      </c>
      <c r="B947" s="1" t="s">
        <v>16</v>
      </c>
      <c r="C947" s="1" t="s">
        <v>43</v>
      </c>
      <c r="D947" s="1">
        <v>704.21</v>
      </c>
      <c r="E947" s="1">
        <v>671.89</v>
      </c>
      <c r="F947" s="1" t="s">
        <v>38</v>
      </c>
      <c r="G947" s="1">
        <v>238.31</v>
      </c>
      <c r="H947" s="1">
        <v>237.47</v>
      </c>
      <c r="I947" s="1" t="s">
        <v>36</v>
      </c>
      <c r="J947" s="1">
        <v>128.25</v>
      </c>
      <c r="K947" s="1">
        <v>111.93</v>
      </c>
      <c r="L947" s="1">
        <v>2020.45</v>
      </c>
      <c r="M947" s="1">
        <v>1273.14</v>
      </c>
      <c r="N947" s="1">
        <v>2272.3</v>
      </c>
      <c r="O947" s="3">
        <f t="shared" ref="O947:P947" si="951">sum(D947,G947,J947)</f>
        <v>1070.77</v>
      </c>
      <c r="P947" s="1">
        <f t="shared" si="951"/>
        <v>1021.29</v>
      </c>
      <c r="Q947" s="1"/>
      <c r="R947" s="1"/>
    </row>
    <row r="948">
      <c r="A948" s="2">
        <v>45748.0</v>
      </c>
      <c r="B948" s="1" t="s">
        <v>16</v>
      </c>
      <c r="C948" s="1" t="s">
        <v>45</v>
      </c>
      <c r="D948" s="1">
        <v>791.28</v>
      </c>
      <c r="E948" s="1">
        <v>677.5</v>
      </c>
      <c r="F948" s="1" t="s">
        <v>42</v>
      </c>
      <c r="G948" s="1">
        <v>224.78</v>
      </c>
      <c r="H948" s="1">
        <v>244.79</v>
      </c>
      <c r="I948" s="1" t="s">
        <v>22</v>
      </c>
      <c r="J948" s="1">
        <v>82.25</v>
      </c>
      <c r="K948" s="1">
        <v>88.78</v>
      </c>
      <c r="L948" s="1">
        <v>4914.5</v>
      </c>
      <c r="M948" s="1">
        <v>239.24</v>
      </c>
      <c r="N948" s="1">
        <v>4142.67</v>
      </c>
      <c r="O948" s="3">
        <f t="shared" ref="O948:P948" si="952">sum(D948,G948,J948)</f>
        <v>1098.31</v>
      </c>
      <c r="P948" s="1">
        <f t="shared" si="952"/>
        <v>1011.07</v>
      </c>
      <c r="Q948" s="1"/>
      <c r="R948" s="1"/>
    </row>
    <row r="949">
      <c r="A949" s="2">
        <v>45748.0</v>
      </c>
      <c r="B949" s="1" t="s">
        <v>16</v>
      </c>
      <c r="C949" s="1" t="s">
        <v>23</v>
      </c>
      <c r="D949" s="1">
        <v>696.66</v>
      </c>
      <c r="E949" s="1">
        <v>647.73</v>
      </c>
      <c r="F949" s="1" t="s">
        <v>46</v>
      </c>
      <c r="G949" s="1">
        <v>271.3</v>
      </c>
      <c r="H949" s="1">
        <v>247.67</v>
      </c>
      <c r="I949" s="1" t="s">
        <v>31</v>
      </c>
      <c r="J949" s="1">
        <v>52.84</v>
      </c>
      <c r="K949" s="1">
        <v>58.81</v>
      </c>
      <c r="L949" s="1">
        <v>4088.57</v>
      </c>
      <c r="M949" s="1">
        <v>470.86</v>
      </c>
      <c r="N949" s="1">
        <v>3605.22</v>
      </c>
      <c r="O949" s="3">
        <f t="shared" ref="O949:P949" si="953">sum(D949,G949,J949)</f>
        <v>1020.8</v>
      </c>
      <c r="P949" s="1">
        <f t="shared" si="953"/>
        <v>954.21</v>
      </c>
      <c r="Q949" s="1"/>
      <c r="R949" s="1"/>
    </row>
    <row r="950">
      <c r="A950" s="2">
        <v>45749.0</v>
      </c>
      <c r="B950" s="1" t="s">
        <v>16</v>
      </c>
      <c r="C950" s="1" t="s">
        <v>37</v>
      </c>
      <c r="D950" s="1">
        <v>105.31</v>
      </c>
      <c r="E950" s="1">
        <v>118.25</v>
      </c>
      <c r="F950" s="1" t="s">
        <v>21</v>
      </c>
      <c r="G950" s="1">
        <v>194.23</v>
      </c>
      <c r="H950" s="1">
        <v>211.94</v>
      </c>
      <c r="I950" s="1" t="s">
        <v>36</v>
      </c>
      <c r="J950" s="1">
        <v>271.16</v>
      </c>
      <c r="K950" s="1">
        <v>317.28</v>
      </c>
      <c r="L950" s="1">
        <v>2779.81</v>
      </c>
      <c r="M950" s="1">
        <v>934.22</v>
      </c>
      <c r="N950" s="1">
        <v>3066.56</v>
      </c>
      <c r="O950" s="3">
        <f t="shared" ref="O950:P950" si="954">sum(D950,G950,J950)</f>
        <v>570.7</v>
      </c>
      <c r="P950" s="1">
        <f t="shared" si="954"/>
        <v>647.47</v>
      </c>
      <c r="Q950" s="1"/>
      <c r="R950" s="1"/>
    </row>
    <row r="951">
      <c r="A951" s="2">
        <v>45749.0</v>
      </c>
      <c r="B951" s="1" t="s">
        <v>16</v>
      </c>
      <c r="C951" s="1" t="s">
        <v>45</v>
      </c>
      <c r="D951" s="1">
        <v>293.02</v>
      </c>
      <c r="E951" s="1">
        <v>307.13</v>
      </c>
      <c r="F951" s="1" t="s">
        <v>24</v>
      </c>
      <c r="G951" s="1">
        <v>188.43</v>
      </c>
      <c r="H951" s="1">
        <v>172.69</v>
      </c>
      <c r="I951" s="1" t="s">
        <v>47</v>
      </c>
      <c r="J951" s="1">
        <v>219.3</v>
      </c>
      <c r="K951" s="1">
        <v>206.06</v>
      </c>
      <c r="L951" s="1">
        <v>3691.46</v>
      </c>
      <c r="M951" s="1">
        <v>1540.72</v>
      </c>
      <c r="N951" s="1">
        <v>4546.3</v>
      </c>
      <c r="O951" s="3">
        <f t="shared" ref="O951:P951" si="955">sum(D951,G951,J951)</f>
        <v>700.75</v>
      </c>
      <c r="P951" s="1">
        <f t="shared" si="955"/>
        <v>685.88</v>
      </c>
      <c r="Q951" s="1"/>
      <c r="R951" s="1"/>
    </row>
    <row r="952">
      <c r="A952" s="2">
        <v>45749.0</v>
      </c>
      <c r="B952" s="1" t="s">
        <v>16</v>
      </c>
      <c r="C952" s="1" t="s">
        <v>26</v>
      </c>
      <c r="D952" s="1">
        <v>550.23</v>
      </c>
      <c r="E952" s="1">
        <v>595.76</v>
      </c>
      <c r="F952" s="1" t="s">
        <v>46</v>
      </c>
      <c r="G952" s="1">
        <v>21.27</v>
      </c>
      <c r="H952" s="1">
        <v>19.86</v>
      </c>
      <c r="I952" s="1" t="s">
        <v>34</v>
      </c>
      <c r="J952" s="1">
        <v>304.66</v>
      </c>
      <c r="K952" s="1">
        <v>301.33</v>
      </c>
      <c r="L952" s="1">
        <v>3748.9</v>
      </c>
      <c r="M952" s="1">
        <v>195.31</v>
      </c>
      <c r="N952" s="1">
        <v>3027.26</v>
      </c>
      <c r="O952" s="3">
        <f t="shared" ref="O952:P952" si="956">sum(D952,G952,J952)</f>
        <v>876.16</v>
      </c>
      <c r="P952" s="1">
        <f t="shared" si="956"/>
        <v>916.95</v>
      </c>
      <c r="Q952" s="1"/>
      <c r="R952" s="1"/>
    </row>
    <row r="953">
      <c r="A953" s="2">
        <v>45749.0</v>
      </c>
      <c r="B953" s="1" t="s">
        <v>16</v>
      </c>
      <c r="C953" s="1" t="s">
        <v>17</v>
      </c>
      <c r="D953" s="1">
        <v>667.49</v>
      </c>
      <c r="E953" s="1">
        <v>698.04</v>
      </c>
      <c r="F953" s="1" t="s">
        <v>33</v>
      </c>
      <c r="G953" s="1">
        <v>111.1</v>
      </c>
      <c r="H953" s="1">
        <v>112.15</v>
      </c>
      <c r="I953" s="1" t="s">
        <v>22</v>
      </c>
      <c r="J953" s="1">
        <v>414.46</v>
      </c>
      <c r="K953" s="1">
        <v>352.07</v>
      </c>
      <c r="L953" s="1">
        <v>3047.12</v>
      </c>
      <c r="M953" s="1">
        <v>1066.6</v>
      </c>
      <c r="N953" s="1">
        <v>2951.46</v>
      </c>
      <c r="O953" s="3">
        <f t="shared" ref="O953:P953" si="957">sum(D953,G953,J953)</f>
        <v>1193.05</v>
      </c>
      <c r="P953" s="1">
        <f t="shared" si="957"/>
        <v>1162.26</v>
      </c>
      <c r="Q953" s="1"/>
      <c r="R953" s="1"/>
    </row>
    <row r="954">
      <c r="A954" s="2">
        <v>45749.0</v>
      </c>
      <c r="B954" s="1" t="s">
        <v>16</v>
      </c>
      <c r="C954" s="1" t="s">
        <v>37</v>
      </c>
      <c r="D954" s="1">
        <v>488.07</v>
      </c>
      <c r="E954" s="1">
        <v>546.59</v>
      </c>
      <c r="F954" s="1" t="s">
        <v>42</v>
      </c>
      <c r="G954" s="1">
        <v>420.04</v>
      </c>
      <c r="H954" s="1">
        <v>460.19</v>
      </c>
      <c r="I954" s="1" t="s">
        <v>36</v>
      </c>
      <c r="J954" s="1">
        <v>156.8</v>
      </c>
      <c r="K954" s="1">
        <v>184.29</v>
      </c>
      <c r="L954" s="1">
        <v>2461.28</v>
      </c>
      <c r="M954" s="1">
        <v>615.05</v>
      </c>
      <c r="N954" s="1">
        <v>1885.26</v>
      </c>
      <c r="O954" s="3">
        <f t="shared" ref="O954:P954" si="958">sum(D954,G954,J954)</f>
        <v>1064.91</v>
      </c>
      <c r="P954" s="1">
        <f t="shared" si="958"/>
        <v>1191.07</v>
      </c>
      <c r="Q954" s="1"/>
      <c r="R954" s="1"/>
    </row>
    <row r="955">
      <c r="A955" s="2">
        <v>45750.0</v>
      </c>
      <c r="B955" s="1" t="s">
        <v>16</v>
      </c>
      <c r="C955" s="1" t="s">
        <v>26</v>
      </c>
      <c r="D955" s="1">
        <v>199.33</v>
      </c>
      <c r="E955" s="1">
        <v>235.53</v>
      </c>
      <c r="F955" s="1" t="s">
        <v>27</v>
      </c>
      <c r="G955" s="1">
        <v>23.11</v>
      </c>
      <c r="H955" s="1">
        <v>18.85</v>
      </c>
      <c r="I955" s="1" t="s">
        <v>28</v>
      </c>
      <c r="J955" s="1">
        <v>464.91</v>
      </c>
      <c r="K955" s="1">
        <v>512.98</v>
      </c>
      <c r="L955" s="1">
        <v>4409.49</v>
      </c>
      <c r="M955" s="1">
        <v>171.21</v>
      </c>
      <c r="N955" s="1">
        <v>3813.34</v>
      </c>
      <c r="O955" s="3">
        <f t="shared" ref="O955:P955" si="959">sum(D955,G955,J955)</f>
        <v>687.35</v>
      </c>
      <c r="P955" s="1">
        <f t="shared" si="959"/>
        <v>767.36</v>
      </c>
      <c r="Q955" s="1"/>
      <c r="R955" s="1"/>
    </row>
    <row r="956">
      <c r="A956" s="2">
        <v>45752.0</v>
      </c>
      <c r="B956" s="1" t="s">
        <v>16</v>
      </c>
      <c r="C956" s="1" t="s">
        <v>41</v>
      </c>
      <c r="D956" s="1">
        <v>908.59</v>
      </c>
      <c r="E956" s="1">
        <v>1074.81</v>
      </c>
      <c r="F956" s="1" t="s">
        <v>18</v>
      </c>
      <c r="G956" s="1">
        <v>278.79</v>
      </c>
      <c r="H956" s="1">
        <v>293.23</v>
      </c>
      <c r="I956" s="1" t="s">
        <v>31</v>
      </c>
      <c r="J956" s="1">
        <v>467.81</v>
      </c>
      <c r="K956" s="1">
        <v>440.93</v>
      </c>
      <c r="L956" s="1">
        <v>2964.63</v>
      </c>
      <c r="M956" s="1">
        <v>988.79</v>
      </c>
      <c r="N956" s="1">
        <v>2144.45</v>
      </c>
      <c r="O956" s="3">
        <f t="shared" ref="O956:P956" si="960">sum(D956,G956,J956)</f>
        <v>1655.19</v>
      </c>
      <c r="P956" s="1">
        <f t="shared" si="960"/>
        <v>1808.97</v>
      </c>
      <c r="Q956" s="1"/>
      <c r="R956" s="1"/>
    </row>
    <row r="957">
      <c r="A957" s="2">
        <v>45752.0</v>
      </c>
      <c r="B957" s="1" t="s">
        <v>16</v>
      </c>
      <c r="C957" s="1" t="s">
        <v>20</v>
      </c>
      <c r="D957" s="1">
        <v>280.53</v>
      </c>
      <c r="E957" s="1">
        <v>278.46</v>
      </c>
      <c r="F957" s="1" t="s">
        <v>46</v>
      </c>
      <c r="G957" s="1">
        <v>324.24</v>
      </c>
      <c r="H957" s="1">
        <v>358.02</v>
      </c>
      <c r="I957" s="1" t="s">
        <v>19</v>
      </c>
      <c r="J957" s="1">
        <v>120.87</v>
      </c>
      <c r="K957" s="1">
        <v>144.05</v>
      </c>
      <c r="L957" s="1">
        <v>2468.8</v>
      </c>
      <c r="M957" s="1">
        <v>1928.96</v>
      </c>
      <c r="N957" s="1">
        <v>3617.23</v>
      </c>
      <c r="O957" s="3">
        <f t="shared" ref="O957:P957" si="961">sum(D957,G957,J957)</f>
        <v>725.64</v>
      </c>
      <c r="P957" s="1">
        <f t="shared" si="961"/>
        <v>780.53</v>
      </c>
      <c r="Q957" s="1"/>
      <c r="R957" s="1"/>
    </row>
    <row r="958">
      <c r="A958" s="2">
        <v>45752.0</v>
      </c>
      <c r="B958" s="1" t="s">
        <v>16</v>
      </c>
      <c r="C958" s="1" t="s">
        <v>41</v>
      </c>
      <c r="D958" s="1">
        <v>241.5</v>
      </c>
      <c r="E958" s="1">
        <v>226.23</v>
      </c>
      <c r="F958" s="1" t="s">
        <v>18</v>
      </c>
      <c r="G958" s="1">
        <v>48.99</v>
      </c>
      <c r="H958" s="1">
        <v>56.99</v>
      </c>
      <c r="I958" s="1" t="s">
        <v>22</v>
      </c>
      <c r="J958" s="1">
        <v>453.93</v>
      </c>
      <c r="K958" s="1">
        <v>494.39</v>
      </c>
      <c r="L958" s="1">
        <v>4149.89</v>
      </c>
      <c r="M958" s="1">
        <v>1934.48</v>
      </c>
      <c r="N958" s="1">
        <v>5306.76</v>
      </c>
      <c r="O958" s="3">
        <f t="shared" ref="O958:P958" si="962">sum(D958,G958,J958)</f>
        <v>744.42</v>
      </c>
      <c r="P958" s="1">
        <f t="shared" si="962"/>
        <v>777.61</v>
      </c>
      <c r="Q958" s="1"/>
      <c r="R958" s="1"/>
    </row>
    <row r="959">
      <c r="A959" s="2">
        <v>45753.0</v>
      </c>
      <c r="B959" s="1" t="s">
        <v>16</v>
      </c>
      <c r="C959" s="1" t="s">
        <v>43</v>
      </c>
      <c r="D959" s="1">
        <v>921.37</v>
      </c>
      <c r="E959" s="1">
        <v>930.93</v>
      </c>
      <c r="F959" s="1" t="s">
        <v>18</v>
      </c>
      <c r="G959" s="1">
        <v>139.91</v>
      </c>
      <c r="H959" s="1">
        <v>156.37</v>
      </c>
      <c r="I959" s="1" t="s">
        <v>36</v>
      </c>
      <c r="J959" s="1">
        <v>343.29</v>
      </c>
      <c r="K959" s="1">
        <v>385.95</v>
      </c>
      <c r="L959" s="1">
        <v>2297.37</v>
      </c>
      <c r="M959" s="1">
        <v>180.1</v>
      </c>
      <c r="N959" s="1">
        <v>1004.22</v>
      </c>
      <c r="O959" s="3">
        <f t="shared" ref="O959:P959" si="963">sum(D959,G959,J959)</f>
        <v>1404.57</v>
      </c>
      <c r="P959" s="1">
        <f t="shared" si="963"/>
        <v>1473.25</v>
      </c>
      <c r="Q959" s="1"/>
      <c r="R959" s="1"/>
    </row>
    <row r="960">
      <c r="A960" s="2">
        <v>45753.0</v>
      </c>
      <c r="B960" s="1" t="s">
        <v>16</v>
      </c>
      <c r="C960" s="1" t="s">
        <v>29</v>
      </c>
      <c r="D960" s="1">
        <v>775.29</v>
      </c>
      <c r="E960" s="1">
        <v>866.04</v>
      </c>
      <c r="F960" s="1" t="s">
        <v>40</v>
      </c>
      <c r="G960" s="1">
        <v>162.99</v>
      </c>
      <c r="H960" s="1">
        <v>179.62</v>
      </c>
      <c r="I960" s="1" t="s">
        <v>28</v>
      </c>
      <c r="J960" s="1">
        <v>110.25</v>
      </c>
      <c r="K960" s="1">
        <v>127.03</v>
      </c>
      <c r="L960" s="1">
        <v>2315.28</v>
      </c>
      <c r="M960" s="1">
        <v>1469.29</v>
      </c>
      <c r="N960" s="1">
        <v>2611.88</v>
      </c>
      <c r="O960" s="3">
        <f t="shared" ref="O960:P960" si="964">sum(D960,G960,J960)</f>
        <v>1048.53</v>
      </c>
      <c r="P960" s="1">
        <f t="shared" si="964"/>
        <v>1172.69</v>
      </c>
      <c r="Q960" s="1"/>
      <c r="R960" s="1"/>
    </row>
    <row r="961">
      <c r="A961" s="2">
        <v>45753.0</v>
      </c>
      <c r="B961" s="1" t="s">
        <v>16</v>
      </c>
      <c r="C961" s="1" t="s">
        <v>39</v>
      </c>
      <c r="D961" s="1">
        <v>905.52</v>
      </c>
      <c r="E961" s="1">
        <v>763.61</v>
      </c>
      <c r="F961" s="1" t="s">
        <v>46</v>
      </c>
      <c r="G961" s="1">
        <v>168.31</v>
      </c>
      <c r="H961" s="1">
        <v>185.82</v>
      </c>
      <c r="I961" s="1" t="s">
        <v>25</v>
      </c>
      <c r="J961" s="1">
        <v>131.81</v>
      </c>
      <c r="K961" s="1">
        <v>143.34</v>
      </c>
      <c r="L961" s="1">
        <v>2090.8</v>
      </c>
      <c r="M961" s="1">
        <v>310.78</v>
      </c>
      <c r="N961" s="1">
        <v>1308.81</v>
      </c>
      <c r="O961" s="3">
        <f t="shared" ref="O961:P961" si="965">sum(D961,G961,J961)</f>
        <v>1205.64</v>
      </c>
      <c r="P961" s="1">
        <f t="shared" si="965"/>
        <v>1092.77</v>
      </c>
      <c r="Q961" s="1"/>
      <c r="R961" s="1"/>
    </row>
    <row r="962">
      <c r="A962" s="2">
        <v>45753.0</v>
      </c>
      <c r="B962" s="1" t="s">
        <v>16</v>
      </c>
      <c r="C962" s="1" t="s">
        <v>29</v>
      </c>
      <c r="D962" s="1">
        <v>396.45</v>
      </c>
      <c r="E962" s="1">
        <v>398.42</v>
      </c>
      <c r="F962" s="1" t="s">
        <v>27</v>
      </c>
      <c r="G962" s="1">
        <v>351.07</v>
      </c>
      <c r="H962" s="1">
        <v>352.69</v>
      </c>
      <c r="I962" s="1" t="s">
        <v>28</v>
      </c>
      <c r="J962" s="1">
        <v>284.82</v>
      </c>
      <c r="K962" s="1">
        <v>339.89</v>
      </c>
      <c r="L962" s="1">
        <v>2720.73</v>
      </c>
      <c r="M962" s="1">
        <v>509.46</v>
      </c>
      <c r="N962" s="1">
        <v>2139.19</v>
      </c>
      <c r="O962" s="3">
        <f t="shared" ref="O962:P962" si="966">sum(D962,G962,J962)</f>
        <v>1032.34</v>
      </c>
      <c r="P962" s="1">
        <f t="shared" si="966"/>
        <v>1091</v>
      </c>
      <c r="Q962" s="1"/>
      <c r="R962" s="1"/>
    </row>
    <row r="963">
      <c r="A963" s="2">
        <v>45754.0</v>
      </c>
      <c r="B963" s="1" t="s">
        <v>16</v>
      </c>
      <c r="C963" s="1" t="s">
        <v>23</v>
      </c>
      <c r="D963" s="1">
        <v>317.1</v>
      </c>
      <c r="E963" s="1">
        <v>332.41</v>
      </c>
      <c r="F963" s="1" t="s">
        <v>42</v>
      </c>
      <c r="G963" s="1">
        <v>35.9</v>
      </c>
      <c r="H963" s="1">
        <v>34.61</v>
      </c>
      <c r="I963" s="1" t="s">
        <v>22</v>
      </c>
      <c r="J963" s="1">
        <v>97.85</v>
      </c>
      <c r="K963" s="1">
        <v>95.67</v>
      </c>
      <c r="L963" s="1">
        <v>4757.5</v>
      </c>
      <c r="M963" s="1">
        <v>895.42</v>
      </c>
      <c r="N963" s="1">
        <v>5190.23</v>
      </c>
      <c r="O963" s="3">
        <f t="shared" ref="O963:P963" si="967">sum(D963,G963,J963)</f>
        <v>450.85</v>
      </c>
      <c r="P963" s="1">
        <f t="shared" si="967"/>
        <v>462.69</v>
      </c>
      <c r="Q963" s="1"/>
      <c r="R963" s="1"/>
    </row>
    <row r="964">
      <c r="A964" s="2">
        <v>45754.0</v>
      </c>
      <c r="B964" s="1" t="s">
        <v>16</v>
      </c>
      <c r="C964" s="1" t="s">
        <v>26</v>
      </c>
      <c r="D964" s="1">
        <v>216.86</v>
      </c>
      <c r="E964" s="1">
        <v>206.67</v>
      </c>
      <c r="F964" s="1" t="s">
        <v>46</v>
      </c>
      <c r="G964" s="1">
        <v>368.59</v>
      </c>
      <c r="H964" s="1">
        <v>441.97</v>
      </c>
      <c r="I964" s="1" t="s">
        <v>19</v>
      </c>
      <c r="J964" s="1">
        <v>287.7</v>
      </c>
      <c r="K964" s="1">
        <v>240.53</v>
      </c>
      <c r="L964" s="1">
        <v>2719.27</v>
      </c>
      <c r="M964" s="1">
        <v>1182.39</v>
      </c>
      <c r="N964" s="1">
        <v>3012.49</v>
      </c>
      <c r="O964" s="3">
        <f t="shared" ref="O964:P964" si="968">sum(D964,G964,J964)</f>
        <v>873.15</v>
      </c>
      <c r="P964" s="1">
        <f t="shared" si="968"/>
        <v>889.17</v>
      </c>
      <c r="Q964" s="1"/>
      <c r="R964" s="1"/>
    </row>
    <row r="965">
      <c r="A965" s="2">
        <v>45754.0</v>
      </c>
      <c r="B965" s="1" t="s">
        <v>16</v>
      </c>
      <c r="C965" s="1" t="s">
        <v>43</v>
      </c>
      <c r="D965" s="1">
        <v>524.86</v>
      </c>
      <c r="E965" s="1">
        <v>521.72</v>
      </c>
      <c r="F965" s="1" t="s">
        <v>42</v>
      </c>
      <c r="G965" s="1">
        <v>354.22</v>
      </c>
      <c r="H965" s="1">
        <v>345.95</v>
      </c>
      <c r="I965" s="1" t="s">
        <v>34</v>
      </c>
      <c r="J965" s="1">
        <v>159.54</v>
      </c>
      <c r="K965" s="1">
        <v>180.87</v>
      </c>
      <c r="L965" s="1">
        <v>4340.88</v>
      </c>
      <c r="M965" s="1">
        <v>1571.66</v>
      </c>
      <c r="N965" s="1">
        <v>4864.0</v>
      </c>
      <c r="O965" s="3">
        <f t="shared" ref="O965:P965" si="969">sum(D965,G965,J965)</f>
        <v>1038.62</v>
      </c>
      <c r="P965" s="1">
        <f t="shared" si="969"/>
        <v>1048.54</v>
      </c>
      <c r="Q965" s="1"/>
      <c r="R965" s="1"/>
    </row>
    <row r="966">
      <c r="A966" s="2">
        <v>45754.0</v>
      </c>
      <c r="B966" s="1" t="s">
        <v>16</v>
      </c>
      <c r="C966" s="1" t="s">
        <v>39</v>
      </c>
      <c r="D966" s="1">
        <v>668.82</v>
      </c>
      <c r="E966" s="1">
        <v>562.35</v>
      </c>
      <c r="F966" s="1" t="s">
        <v>38</v>
      </c>
      <c r="G966" s="1">
        <v>137.9</v>
      </c>
      <c r="H966" s="1">
        <v>159.98</v>
      </c>
      <c r="I966" s="1" t="s">
        <v>22</v>
      </c>
      <c r="J966" s="1">
        <v>327.98</v>
      </c>
      <c r="K966" s="1">
        <v>287.26</v>
      </c>
      <c r="L966" s="1">
        <v>3578.83</v>
      </c>
      <c r="M966" s="1">
        <v>1318.03</v>
      </c>
      <c r="N966" s="1">
        <v>3887.27</v>
      </c>
      <c r="O966" s="3">
        <f t="shared" ref="O966:P966" si="970">sum(D966,G966,J966)</f>
        <v>1134.7</v>
      </c>
      <c r="P966" s="1">
        <f t="shared" si="970"/>
        <v>1009.59</v>
      </c>
      <c r="Q966" s="1"/>
      <c r="R966" s="1"/>
    </row>
    <row r="967">
      <c r="A967" s="2">
        <v>45755.0</v>
      </c>
      <c r="B967" s="1" t="s">
        <v>16</v>
      </c>
      <c r="C967" s="1" t="s">
        <v>20</v>
      </c>
      <c r="D967" s="1">
        <v>182.2</v>
      </c>
      <c r="E967" s="1">
        <v>186.45</v>
      </c>
      <c r="F967" s="1" t="s">
        <v>38</v>
      </c>
      <c r="G967" s="1">
        <v>121.9</v>
      </c>
      <c r="H967" s="1">
        <v>100.66</v>
      </c>
      <c r="I967" s="1" t="s">
        <v>28</v>
      </c>
      <c r="J967" s="1">
        <v>46.28</v>
      </c>
      <c r="K967" s="1">
        <v>48.57</v>
      </c>
      <c r="L967" s="1">
        <v>3689.58</v>
      </c>
      <c r="M967" s="1">
        <v>527.85</v>
      </c>
      <c r="N967" s="1">
        <v>3881.75</v>
      </c>
      <c r="O967" s="3">
        <f t="shared" ref="O967:P967" si="971">sum(D967,G967,J967)</f>
        <v>350.38</v>
      </c>
      <c r="P967" s="1">
        <f t="shared" si="971"/>
        <v>335.68</v>
      </c>
      <c r="Q967" s="1"/>
      <c r="R967" s="1"/>
    </row>
    <row r="968">
      <c r="A968" s="2">
        <v>45755.0</v>
      </c>
      <c r="B968" s="1" t="s">
        <v>16</v>
      </c>
      <c r="C968" s="1" t="s">
        <v>29</v>
      </c>
      <c r="D968" s="1">
        <v>322.18</v>
      </c>
      <c r="E968" s="1">
        <v>287.08</v>
      </c>
      <c r="F968" s="1" t="s">
        <v>38</v>
      </c>
      <c r="G968" s="1">
        <v>386.36</v>
      </c>
      <c r="H968" s="1">
        <v>436.59</v>
      </c>
      <c r="I968" s="1" t="s">
        <v>25</v>
      </c>
      <c r="J968" s="1">
        <v>493.9</v>
      </c>
      <c r="K968" s="1">
        <v>426.76</v>
      </c>
      <c r="L968" s="1">
        <v>4244.09</v>
      </c>
      <c r="M968" s="1">
        <v>1346.45</v>
      </c>
      <c r="N968" s="1">
        <v>4440.11</v>
      </c>
      <c r="O968" s="3">
        <f t="shared" ref="O968:P968" si="972">sum(D968,G968,J968)</f>
        <v>1202.44</v>
      </c>
      <c r="P968" s="1">
        <f t="shared" si="972"/>
        <v>1150.43</v>
      </c>
      <c r="Q968" s="1"/>
      <c r="R968" s="1"/>
    </row>
    <row r="969">
      <c r="A969" s="2">
        <v>45755.0</v>
      </c>
      <c r="B969" s="1" t="s">
        <v>16</v>
      </c>
      <c r="C969" s="1" t="s">
        <v>26</v>
      </c>
      <c r="D969" s="1">
        <v>697.56</v>
      </c>
      <c r="E969" s="1">
        <v>730.65</v>
      </c>
      <c r="F969" s="1" t="s">
        <v>33</v>
      </c>
      <c r="G969" s="1">
        <v>224.93</v>
      </c>
      <c r="H969" s="1">
        <v>215.39</v>
      </c>
      <c r="I969" s="1" t="s">
        <v>47</v>
      </c>
      <c r="J969" s="1">
        <v>495.18</v>
      </c>
      <c r="K969" s="1">
        <v>495.22</v>
      </c>
      <c r="L969" s="1">
        <v>3388.5</v>
      </c>
      <c r="M969" s="1">
        <v>1466.55</v>
      </c>
      <c r="N969" s="1">
        <v>3413.79</v>
      </c>
      <c r="O969" s="3">
        <f t="shared" ref="O969:P969" si="973">sum(D969,G969,J969)</f>
        <v>1417.67</v>
      </c>
      <c r="P969" s="1">
        <f t="shared" si="973"/>
        <v>1441.26</v>
      </c>
      <c r="Q969" s="1"/>
      <c r="R969" s="1"/>
    </row>
    <row r="970">
      <c r="A970" s="2">
        <v>45755.0</v>
      </c>
      <c r="B970" s="1" t="s">
        <v>16</v>
      </c>
      <c r="C970" s="1" t="s">
        <v>20</v>
      </c>
      <c r="D970" s="1">
        <v>312.26</v>
      </c>
      <c r="E970" s="1">
        <v>332.28</v>
      </c>
      <c r="F970" s="1" t="s">
        <v>27</v>
      </c>
      <c r="G970" s="1">
        <v>274.55</v>
      </c>
      <c r="H970" s="1">
        <v>293.0</v>
      </c>
      <c r="I970" s="1" t="s">
        <v>34</v>
      </c>
      <c r="J970" s="1">
        <v>322.32</v>
      </c>
      <c r="K970" s="1">
        <v>340.74</v>
      </c>
      <c r="L970" s="1">
        <v>2860.18</v>
      </c>
      <c r="M970" s="1">
        <v>1662.73</v>
      </c>
      <c r="N970" s="1">
        <v>3556.89</v>
      </c>
      <c r="O970" s="3">
        <f t="shared" ref="O970:P970" si="974">sum(D970,G970,J970)</f>
        <v>909.13</v>
      </c>
      <c r="P970" s="1">
        <f t="shared" si="974"/>
        <v>966.02</v>
      </c>
      <c r="Q970" s="1"/>
      <c r="R970" s="1"/>
    </row>
    <row r="971">
      <c r="A971" s="2">
        <v>45755.0</v>
      </c>
      <c r="B971" s="1" t="s">
        <v>16</v>
      </c>
      <c r="C971" s="1" t="s">
        <v>41</v>
      </c>
      <c r="D971" s="1">
        <v>697.77</v>
      </c>
      <c r="E971" s="1">
        <v>645.98</v>
      </c>
      <c r="F971" s="1" t="s">
        <v>24</v>
      </c>
      <c r="G971" s="1">
        <v>397.9</v>
      </c>
      <c r="H971" s="1">
        <v>423.45</v>
      </c>
      <c r="I971" s="1" t="s">
        <v>34</v>
      </c>
      <c r="J971" s="1">
        <v>162.78</v>
      </c>
      <c r="K971" s="1">
        <v>150.1</v>
      </c>
      <c r="L971" s="1">
        <v>2091.38</v>
      </c>
      <c r="M971" s="1">
        <v>1953.38</v>
      </c>
      <c r="N971" s="1">
        <v>2825.23</v>
      </c>
      <c r="O971" s="3">
        <f t="shared" ref="O971:P971" si="975">sum(D971,G971,J971)</f>
        <v>1258.45</v>
      </c>
      <c r="P971" s="1">
        <f t="shared" si="975"/>
        <v>1219.53</v>
      </c>
      <c r="Q971" s="1"/>
      <c r="R971" s="1"/>
    </row>
    <row r="972">
      <c r="A972" s="2">
        <v>45755.0</v>
      </c>
      <c r="B972" s="1" t="s">
        <v>16</v>
      </c>
      <c r="C972" s="1" t="s">
        <v>23</v>
      </c>
      <c r="D972" s="1">
        <v>256.11</v>
      </c>
      <c r="E972" s="1">
        <v>210.67</v>
      </c>
      <c r="F972" s="1" t="s">
        <v>46</v>
      </c>
      <c r="G972" s="1">
        <v>68.22</v>
      </c>
      <c r="H972" s="1">
        <v>73.7</v>
      </c>
      <c r="I972" s="1" t="s">
        <v>22</v>
      </c>
      <c r="J972" s="1">
        <v>25.34</v>
      </c>
      <c r="K972" s="1">
        <v>26.37</v>
      </c>
      <c r="L972" s="1">
        <v>3454.42</v>
      </c>
      <c r="M972" s="1">
        <v>1357.98</v>
      </c>
      <c r="N972" s="1">
        <v>4501.66</v>
      </c>
      <c r="O972" s="3">
        <f t="shared" ref="O972:P972" si="976">sum(D972,G972,J972)</f>
        <v>349.67</v>
      </c>
      <c r="P972" s="1">
        <f t="shared" si="976"/>
        <v>310.74</v>
      </c>
      <c r="Q972" s="1"/>
      <c r="R972" s="1"/>
    </row>
    <row r="973">
      <c r="A973" s="2">
        <v>45756.0</v>
      </c>
      <c r="B973" s="1" t="s">
        <v>16</v>
      </c>
      <c r="C973" s="1" t="s">
        <v>20</v>
      </c>
      <c r="D973" s="1">
        <v>638.32</v>
      </c>
      <c r="E973" s="1">
        <v>542.74</v>
      </c>
      <c r="F973" s="1" t="s">
        <v>30</v>
      </c>
      <c r="G973" s="1">
        <v>296.16</v>
      </c>
      <c r="H973" s="1">
        <v>288.46</v>
      </c>
      <c r="I973" s="1" t="s">
        <v>25</v>
      </c>
      <c r="J973" s="1">
        <v>225.53</v>
      </c>
      <c r="K973" s="1">
        <v>243.71</v>
      </c>
      <c r="L973" s="1">
        <v>3056.98</v>
      </c>
      <c r="M973" s="1">
        <v>1167.12</v>
      </c>
      <c r="N973" s="1">
        <v>3149.19</v>
      </c>
      <c r="O973" s="3">
        <f t="shared" ref="O973:P973" si="977">sum(D973,G973,J973)</f>
        <v>1160.01</v>
      </c>
      <c r="P973" s="1">
        <f t="shared" si="977"/>
        <v>1074.91</v>
      </c>
      <c r="Q973" s="1"/>
      <c r="R973" s="1"/>
    </row>
    <row r="974">
      <c r="A974" s="2">
        <v>45756.0</v>
      </c>
      <c r="B974" s="1" t="s">
        <v>16</v>
      </c>
      <c r="C974" s="1" t="s">
        <v>43</v>
      </c>
      <c r="D974" s="1">
        <v>481.73</v>
      </c>
      <c r="E974" s="1">
        <v>457.19</v>
      </c>
      <c r="F974" s="1" t="s">
        <v>38</v>
      </c>
      <c r="G974" s="1">
        <v>264.52</v>
      </c>
      <c r="H974" s="1">
        <v>232.96</v>
      </c>
      <c r="I974" s="1" t="s">
        <v>22</v>
      </c>
      <c r="J974" s="1">
        <v>58.15</v>
      </c>
      <c r="K974" s="1">
        <v>48.2</v>
      </c>
      <c r="L974" s="1">
        <v>2032.71</v>
      </c>
      <c r="M974" s="1">
        <v>191.73</v>
      </c>
      <c r="N974" s="1">
        <v>1486.09</v>
      </c>
      <c r="O974" s="3">
        <f t="shared" ref="O974:P974" si="978">sum(D974,G974,J974)</f>
        <v>804.4</v>
      </c>
      <c r="P974" s="1">
        <f t="shared" si="978"/>
        <v>738.35</v>
      </c>
      <c r="Q974" s="1"/>
      <c r="R974" s="1"/>
    </row>
    <row r="975">
      <c r="A975" s="2">
        <v>45756.0</v>
      </c>
      <c r="B975" s="1" t="s">
        <v>16</v>
      </c>
      <c r="C975" s="1" t="s">
        <v>41</v>
      </c>
      <c r="D975" s="1">
        <v>438.36</v>
      </c>
      <c r="E975" s="1">
        <v>386.43</v>
      </c>
      <c r="F975" s="1" t="s">
        <v>42</v>
      </c>
      <c r="G975" s="1">
        <v>125.79</v>
      </c>
      <c r="H975" s="1">
        <v>126.68</v>
      </c>
      <c r="I975" s="1" t="s">
        <v>36</v>
      </c>
      <c r="J975" s="1">
        <v>277.95</v>
      </c>
      <c r="K975" s="1">
        <v>332.67</v>
      </c>
      <c r="L975" s="1">
        <v>2955.49</v>
      </c>
      <c r="M975" s="1">
        <v>1354.5</v>
      </c>
      <c r="N975" s="1">
        <v>3464.21</v>
      </c>
      <c r="O975" s="3">
        <f t="shared" ref="O975:P975" si="979">sum(D975,G975,J975)</f>
        <v>842.1</v>
      </c>
      <c r="P975" s="1">
        <f t="shared" si="979"/>
        <v>845.78</v>
      </c>
      <c r="Q975" s="1"/>
      <c r="R975" s="1"/>
    </row>
    <row r="976">
      <c r="A976" s="2">
        <v>45757.0</v>
      </c>
      <c r="B976" s="1" t="s">
        <v>16</v>
      </c>
      <c r="C976" s="1" t="s">
        <v>23</v>
      </c>
      <c r="D976" s="1">
        <v>99.61</v>
      </c>
      <c r="E976" s="1">
        <v>102.22</v>
      </c>
      <c r="F976" s="1" t="s">
        <v>30</v>
      </c>
      <c r="G976" s="1">
        <v>5.52</v>
      </c>
      <c r="H976" s="1">
        <v>6.6</v>
      </c>
      <c r="I976" s="1" t="s">
        <v>25</v>
      </c>
      <c r="J976" s="1">
        <v>20.9</v>
      </c>
      <c r="K976" s="1">
        <v>20.0</v>
      </c>
      <c r="L976" s="1">
        <v>3724.56</v>
      </c>
      <c r="M976" s="1">
        <v>1292.39</v>
      </c>
      <c r="N976" s="1">
        <v>4888.13</v>
      </c>
      <c r="O976" s="3">
        <f t="shared" ref="O976:P976" si="980">sum(D976,G976,J976)</f>
        <v>126.03</v>
      </c>
      <c r="P976" s="1">
        <f t="shared" si="980"/>
        <v>128.82</v>
      </c>
      <c r="Q976" s="1"/>
      <c r="R976" s="1"/>
    </row>
    <row r="977">
      <c r="A977" s="2">
        <v>45757.0</v>
      </c>
      <c r="B977" s="1" t="s">
        <v>16</v>
      </c>
      <c r="C977" s="1" t="s">
        <v>23</v>
      </c>
      <c r="D977" s="1">
        <v>98.81</v>
      </c>
      <c r="E977" s="1">
        <v>88.9</v>
      </c>
      <c r="F977" s="1" t="s">
        <v>27</v>
      </c>
      <c r="G977" s="1">
        <v>9.58</v>
      </c>
      <c r="H977" s="1">
        <v>8.92</v>
      </c>
      <c r="I977" s="1" t="s">
        <v>31</v>
      </c>
      <c r="J977" s="1">
        <v>439.38</v>
      </c>
      <c r="K977" s="1">
        <v>473.53</v>
      </c>
      <c r="L977" s="1">
        <v>2324.29</v>
      </c>
      <c r="M977" s="1">
        <v>1352.05</v>
      </c>
      <c r="N977" s="1">
        <v>3104.99</v>
      </c>
      <c r="O977" s="3">
        <f t="shared" ref="O977:P977" si="981">sum(D977,G977,J977)</f>
        <v>547.77</v>
      </c>
      <c r="P977" s="1">
        <f t="shared" si="981"/>
        <v>571.35</v>
      </c>
      <c r="Q977" s="1"/>
      <c r="R977" s="1"/>
    </row>
    <row r="978">
      <c r="A978" s="2">
        <v>45758.0</v>
      </c>
      <c r="B978" s="1" t="s">
        <v>16</v>
      </c>
      <c r="C978" s="1" t="s">
        <v>41</v>
      </c>
      <c r="D978" s="1">
        <v>93.42</v>
      </c>
      <c r="E978" s="1">
        <v>85.19</v>
      </c>
      <c r="F978" s="1" t="s">
        <v>38</v>
      </c>
      <c r="G978" s="1">
        <v>23.85</v>
      </c>
      <c r="H978" s="1">
        <v>26.99</v>
      </c>
      <c r="I978" s="1" t="s">
        <v>31</v>
      </c>
      <c r="J978" s="1">
        <v>39.98</v>
      </c>
      <c r="K978" s="1">
        <v>40.35</v>
      </c>
      <c r="L978" s="1">
        <v>4461.68</v>
      </c>
      <c r="M978" s="1">
        <v>904.53</v>
      </c>
      <c r="N978" s="1">
        <v>5213.68</v>
      </c>
      <c r="O978" s="3">
        <f t="shared" ref="O978:P978" si="982">sum(D978,G978,J978)</f>
        <v>157.25</v>
      </c>
      <c r="P978" s="1">
        <f t="shared" si="982"/>
        <v>152.53</v>
      </c>
      <c r="Q978" s="1"/>
      <c r="R978" s="1"/>
    </row>
    <row r="979">
      <c r="A979" s="2">
        <v>45758.0</v>
      </c>
      <c r="B979" s="1" t="s">
        <v>16</v>
      </c>
      <c r="C979" s="1" t="s">
        <v>20</v>
      </c>
      <c r="D979" s="1">
        <v>105.24</v>
      </c>
      <c r="E979" s="1">
        <v>109.48</v>
      </c>
      <c r="F979" s="1" t="s">
        <v>38</v>
      </c>
      <c r="G979" s="1">
        <v>91.3</v>
      </c>
      <c r="H979" s="1">
        <v>94.37</v>
      </c>
      <c r="I979" s="1" t="s">
        <v>28</v>
      </c>
      <c r="J979" s="1">
        <v>184.82</v>
      </c>
      <c r="K979" s="1">
        <v>221.19</v>
      </c>
      <c r="L979" s="1">
        <v>4919.03</v>
      </c>
      <c r="M979" s="1">
        <v>433.98</v>
      </c>
      <c r="N979" s="1">
        <v>4927.97</v>
      </c>
      <c r="O979" s="3">
        <f t="shared" ref="O979:P979" si="983">sum(D979,G979,J979)</f>
        <v>381.36</v>
      </c>
      <c r="P979" s="1">
        <f t="shared" si="983"/>
        <v>425.04</v>
      </c>
      <c r="Q979" s="1"/>
      <c r="R979" s="1"/>
    </row>
    <row r="980">
      <c r="A980" s="2">
        <v>45758.0</v>
      </c>
      <c r="B980" s="1" t="s">
        <v>16</v>
      </c>
      <c r="C980" s="1" t="s">
        <v>37</v>
      </c>
      <c r="D980" s="1">
        <v>408.09</v>
      </c>
      <c r="E980" s="1">
        <v>457.58</v>
      </c>
      <c r="F980" s="1" t="s">
        <v>46</v>
      </c>
      <c r="G980" s="1">
        <v>98.01</v>
      </c>
      <c r="H980" s="1">
        <v>87.69</v>
      </c>
      <c r="I980" s="1" t="s">
        <v>28</v>
      </c>
      <c r="J980" s="1">
        <v>388.76</v>
      </c>
      <c r="K980" s="1">
        <v>326.57</v>
      </c>
      <c r="L980" s="1">
        <v>2621.49</v>
      </c>
      <c r="M980" s="1">
        <v>202.38</v>
      </c>
      <c r="N980" s="1">
        <v>1952.03</v>
      </c>
      <c r="O980" s="3">
        <f t="shared" ref="O980:P980" si="984">sum(D980,G980,J980)</f>
        <v>894.86</v>
      </c>
      <c r="P980" s="1">
        <f t="shared" si="984"/>
        <v>871.84</v>
      </c>
      <c r="Q980" s="1"/>
      <c r="R980" s="1"/>
    </row>
    <row r="981">
      <c r="A981" s="2">
        <v>45760.0</v>
      </c>
      <c r="B981" s="1" t="s">
        <v>16</v>
      </c>
      <c r="C981" s="1" t="s">
        <v>44</v>
      </c>
      <c r="D981" s="1">
        <v>741.44</v>
      </c>
      <c r="E981" s="1">
        <v>735.73</v>
      </c>
      <c r="F981" s="1" t="s">
        <v>40</v>
      </c>
      <c r="G981" s="1">
        <v>219.79</v>
      </c>
      <c r="H981" s="1">
        <v>249.95</v>
      </c>
      <c r="I981" s="1" t="s">
        <v>34</v>
      </c>
      <c r="J981" s="1">
        <v>314.25</v>
      </c>
      <c r="K981" s="1">
        <v>297.31</v>
      </c>
      <c r="L981" s="1">
        <v>4215.45</v>
      </c>
      <c r="M981" s="1">
        <v>765.49</v>
      </c>
      <c r="N981" s="1">
        <v>3697.95</v>
      </c>
      <c r="O981" s="3">
        <f t="shared" ref="O981:P981" si="985">sum(D981,G981,J981)</f>
        <v>1275.48</v>
      </c>
      <c r="P981" s="1">
        <f t="shared" si="985"/>
        <v>1282.99</v>
      </c>
      <c r="Q981" s="1"/>
      <c r="R981" s="1"/>
    </row>
    <row r="982">
      <c r="A982" s="2">
        <v>45760.0</v>
      </c>
      <c r="B982" s="1" t="s">
        <v>16</v>
      </c>
      <c r="C982" s="1" t="s">
        <v>45</v>
      </c>
      <c r="D982" s="1">
        <v>585.5</v>
      </c>
      <c r="E982" s="1">
        <v>625.02</v>
      </c>
      <c r="F982" s="1" t="s">
        <v>33</v>
      </c>
      <c r="G982" s="1">
        <v>376.09</v>
      </c>
      <c r="H982" s="1">
        <v>381.98</v>
      </c>
      <c r="I982" s="1" t="s">
        <v>25</v>
      </c>
      <c r="J982" s="1">
        <v>461.59</v>
      </c>
      <c r="K982" s="1">
        <v>526.83</v>
      </c>
      <c r="L982" s="1">
        <v>2115.07</v>
      </c>
      <c r="M982" s="1">
        <v>1225.54</v>
      </c>
      <c r="N982" s="1">
        <v>1806.78</v>
      </c>
      <c r="O982" s="3">
        <f t="shared" ref="O982:P982" si="986">sum(D982,G982,J982)</f>
        <v>1423.18</v>
      </c>
      <c r="P982" s="1">
        <f t="shared" si="986"/>
        <v>1533.83</v>
      </c>
      <c r="Q982" s="1"/>
      <c r="R982" s="1"/>
    </row>
    <row r="983">
      <c r="A983" s="2">
        <v>45762.0</v>
      </c>
      <c r="B983" s="1" t="s">
        <v>16</v>
      </c>
      <c r="C983" s="1" t="s">
        <v>43</v>
      </c>
      <c r="D983" s="1">
        <v>768.46</v>
      </c>
      <c r="E983" s="1">
        <v>644.41</v>
      </c>
      <c r="F983" s="1" t="s">
        <v>18</v>
      </c>
      <c r="G983" s="1">
        <v>285.04</v>
      </c>
      <c r="H983" s="1">
        <v>271.21</v>
      </c>
      <c r="I983" s="1" t="s">
        <v>25</v>
      </c>
      <c r="J983" s="1">
        <v>462.82</v>
      </c>
      <c r="K983" s="1">
        <v>453.83</v>
      </c>
      <c r="L983" s="1">
        <v>4267.56</v>
      </c>
      <c r="M983" s="1">
        <v>871.04</v>
      </c>
      <c r="N983" s="1">
        <v>3769.15</v>
      </c>
      <c r="O983" s="3">
        <f t="shared" ref="O983:P983" si="987">sum(D983,G983,J983)</f>
        <v>1516.32</v>
      </c>
      <c r="P983" s="1">
        <f t="shared" si="987"/>
        <v>1369.45</v>
      </c>
      <c r="Q983" s="1"/>
      <c r="R983" s="1"/>
    </row>
    <row r="984">
      <c r="A984" s="2">
        <v>45762.0</v>
      </c>
      <c r="B984" s="1" t="s">
        <v>16</v>
      </c>
      <c r="C984" s="1" t="s">
        <v>37</v>
      </c>
      <c r="D984" s="1">
        <v>885.77</v>
      </c>
      <c r="E984" s="1">
        <v>1050.68</v>
      </c>
      <c r="F984" s="1" t="s">
        <v>40</v>
      </c>
      <c r="G984" s="1">
        <v>487.42</v>
      </c>
      <c r="H984" s="1">
        <v>404.36</v>
      </c>
      <c r="I984" s="1" t="s">
        <v>22</v>
      </c>
      <c r="J984" s="1">
        <v>83.47</v>
      </c>
      <c r="K984" s="1">
        <v>89.97</v>
      </c>
      <c r="L984" s="1">
        <v>4711.09</v>
      </c>
      <c r="M984" s="1">
        <v>1119.34</v>
      </c>
      <c r="N984" s="1">
        <v>4285.42</v>
      </c>
      <c r="O984" s="3">
        <f t="shared" ref="O984:P984" si="988">sum(D984,G984,J984)</f>
        <v>1456.66</v>
      </c>
      <c r="P984" s="1">
        <f t="shared" si="988"/>
        <v>1545.01</v>
      </c>
      <c r="Q984" s="1"/>
      <c r="R984" s="1"/>
    </row>
    <row r="985">
      <c r="A985" s="2">
        <v>45762.0</v>
      </c>
      <c r="B985" s="1" t="s">
        <v>16</v>
      </c>
      <c r="C985" s="1" t="s">
        <v>29</v>
      </c>
      <c r="D985" s="1">
        <v>701.96</v>
      </c>
      <c r="E985" s="1">
        <v>610.51</v>
      </c>
      <c r="F985" s="1" t="s">
        <v>27</v>
      </c>
      <c r="G985" s="1">
        <v>137.2</v>
      </c>
      <c r="H985" s="1">
        <v>112.73</v>
      </c>
      <c r="I985" s="1" t="s">
        <v>36</v>
      </c>
      <c r="J985" s="1">
        <v>391.1</v>
      </c>
      <c r="K985" s="1">
        <v>319.69</v>
      </c>
      <c r="L985" s="1">
        <v>2984.54</v>
      </c>
      <c r="M985" s="1">
        <v>1619.83</v>
      </c>
      <c r="N985" s="1">
        <v>3561.44</v>
      </c>
      <c r="O985" s="3">
        <f t="shared" ref="O985:P985" si="989">sum(D985,G985,J985)</f>
        <v>1230.26</v>
      </c>
      <c r="P985" s="1">
        <f t="shared" si="989"/>
        <v>1042.93</v>
      </c>
      <c r="Q985" s="1"/>
      <c r="R985" s="1"/>
    </row>
    <row r="986">
      <c r="A986" s="2">
        <v>45762.0</v>
      </c>
      <c r="B986" s="1" t="s">
        <v>16</v>
      </c>
      <c r="C986" s="1" t="s">
        <v>45</v>
      </c>
      <c r="D986" s="1">
        <v>438.14</v>
      </c>
      <c r="E986" s="1">
        <v>442.91</v>
      </c>
      <c r="F986" s="1" t="s">
        <v>33</v>
      </c>
      <c r="G986" s="1">
        <v>197.35</v>
      </c>
      <c r="H986" s="1">
        <v>233.23</v>
      </c>
      <c r="I986" s="1" t="s">
        <v>25</v>
      </c>
      <c r="J986" s="1">
        <v>25.79</v>
      </c>
      <c r="K986" s="1">
        <v>28.62</v>
      </c>
      <c r="L986" s="1">
        <v>4745.43</v>
      </c>
      <c r="M986" s="1">
        <v>385.15</v>
      </c>
      <c r="N986" s="1">
        <v>4425.82</v>
      </c>
      <c r="O986" s="3">
        <f t="shared" ref="O986:P986" si="990">sum(D986,G986,J986)</f>
        <v>661.28</v>
      </c>
      <c r="P986" s="1">
        <f t="shared" si="990"/>
        <v>704.76</v>
      </c>
      <c r="Q986" s="1"/>
      <c r="R986" s="1"/>
    </row>
    <row r="987">
      <c r="A987" s="2">
        <v>45763.0</v>
      </c>
      <c r="B987" s="1" t="s">
        <v>16</v>
      </c>
      <c r="C987" s="1" t="s">
        <v>41</v>
      </c>
      <c r="D987" s="1">
        <v>257.59</v>
      </c>
      <c r="E987" s="1">
        <v>299.29</v>
      </c>
      <c r="F987" s="1" t="s">
        <v>46</v>
      </c>
      <c r="G987" s="1">
        <v>128.7</v>
      </c>
      <c r="H987" s="1">
        <v>110.26</v>
      </c>
      <c r="I987" s="1" t="s">
        <v>47</v>
      </c>
      <c r="J987" s="1">
        <v>416.13</v>
      </c>
      <c r="K987" s="1">
        <v>353.37</v>
      </c>
      <c r="L987" s="1">
        <v>4753.68</v>
      </c>
      <c r="M987" s="1">
        <v>1052.26</v>
      </c>
      <c r="N987" s="1">
        <v>5043.02</v>
      </c>
      <c r="O987" s="3">
        <f t="shared" ref="O987:P987" si="991">sum(D987,G987,J987)</f>
        <v>802.42</v>
      </c>
      <c r="P987" s="1">
        <f t="shared" si="991"/>
        <v>762.92</v>
      </c>
      <c r="Q987" s="1"/>
      <c r="R987" s="1"/>
    </row>
    <row r="988">
      <c r="A988" s="2">
        <v>45763.0</v>
      </c>
      <c r="B988" s="1" t="s">
        <v>16</v>
      </c>
      <c r="C988" s="1" t="s">
        <v>26</v>
      </c>
      <c r="D988" s="1">
        <v>549.25</v>
      </c>
      <c r="E988" s="1">
        <v>541.76</v>
      </c>
      <c r="F988" s="1" t="s">
        <v>21</v>
      </c>
      <c r="G988" s="1">
        <v>212.77</v>
      </c>
      <c r="H988" s="1">
        <v>176.9</v>
      </c>
      <c r="I988" s="1" t="s">
        <v>36</v>
      </c>
      <c r="J988" s="1">
        <v>221.98</v>
      </c>
      <c r="K988" s="1">
        <v>185.62</v>
      </c>
      <c r="L988" s="1">
        <v>3224.8</v>
      </c>
      <c r="M988" s="1">
        <v>603.52</v>
      </c>
      <c r="N988" s="1">
        <v>2924.04</v>
      </c>
      <c r="O988" s="3">
        <f t="shared" ref="O988:P988" si="992">sum(D988,G988,J988)</f>
        <v>984</v>
      </c>
      <c r="P988" s="1">
        <f t="shared" si="992"/>
        <v>904.28</v>
      </c>
      <c r="Q988" s="1"/>
      <c r="R988" s="1"/>
    </row>
    <row r="989">
      <c r="A989" s="2">
        <v>45763.0</v>
      </c>
      <c r="B989" s="1" t="s">
        <v>16</v>
      </c>
      <c r="C989" s="1" t="s">
        <v>29</v>
      </c>
      <c r="D989" s="1">
        <v>237.56</v>
      </c>
      <c r="E989" s="1">
        <v>259.23</v>
      </c>
      <c r="F989" s="1" t="s">
        <v>40</v>
      </c>
      <c r="G989" s="1">
        <v>117.7</v>
      </c>
      <c r="H989" s="1">
        <v>117.48</v>
      </c>
      <c r="I989" s="1" t="s">
        <v>25</v>
      </c>
      <c r="J989" s="1">
        <v>497.42</v>
      </c>
      <c r="K989" s="1">
        <v>437.59</v>
      </c>
      <c r="L989" s="1">
        <v>4266.63</v>
      </c>
      <c r="M989" s="1">
        <v>1635.6</v>
      </c>
      <c r="N989" s="1">
        <v>5087.93</v>
      </c>
      <c r="O989" s="3">
        <f t="shared" ref="O989:P989" si="993">sum(D989,G989,J989)</f>
        <v>852.68</v>
      </c>
      <c r="P989" s="1">
        <f t="shared" si="993"/>
        <v>814.3</v>
      </c>
      <c r="Q989" s="1"/>
      <c r="R989" s="1"/>
    </row>
    <row r="990">
      <c r="A990" s="2">
        <v>45764.0</v>
      </c>
      <c r="B990" s="1" t="s">
        <v>16</v>
      </c>
      <c r="C990" s="1" t="s">
        <v>23</v>
      </c>
      <c r="D990" s="1">
        <v>405.71</v>
      </c>
      <c r="E990" s="1">
        <v>447.84</v>
      </c>
      <c r="F990" s="1" t="s">
        <v>30</v>
      </c>
      <c r="G990" s="1">
        <v>252.05</v>
      </c>
      <c r="H990" s="1">
        <v>280.69</v>
      </c>
      <c r="I990" s="1" t="s">
        <v>19</v>
      </c>
      <c r="J990" s="1">
        <v>474.16</v>
      </c>
      <c r="K990" s="1">
        <v>464.94</v>
      </c>
      <c r="L990" s="1">
        <v>3650.05</v>
      </c>
      <c r="M990" s="1">
        <v>463.39</v>
      </c>
      <c r="N990" s="1">
        <v>2919.97</v>
      </c>
      <c r="O990" s="3">
        <f t="shared" ref="O990:P990" si="994">sum(D990,G990,J990)</f>
        <v>1131.92</v>
      </c>
      <c r="P990" s="1">
        <f t="shared" si="994"/>
        <v>1193.47</v>
      </c>
      <c r="Q990" s="1"/>
      <c r="R990" s="1"/>
    </row>
    <row r="991">
      <c r="A991" s="2">
        <v>45764.0</v>
      </c>
      <c r="B991" s="1" t="s">
        <v>16</v>
      </c>
      <c r="C991" s="1" t="s">
        <v>43</v>
      </c>
      <c r="D991" s="1">
        <v>352.51</v>
      </c>
      <c r="E991" s="1">
        <v>330.38</v>
      </c>
      <c r="F991" s="1" t="s">
        <v>46</v>
      </c>
      <c r="G991" s="1">
        <v>32.98</v>
      </c>
      <c r="H991" s="1">
        <v>35.5</v>
      </c>
      <c r="I991" s="1" t="s">
        <v>28</v>
      </c>
      <c r="J991" s="1">
        <v>247.25</v>
      </c>
      <c r="K991" s="1">
        <v>262.37</v>
      </c>
      <c r="L991" s="1">
        <v>4592.32</v>
      </c>
      <c r="M991" s="1">
        <v>1404.25</v>
      </c>
      <c r="N991" s="1">
        <v>5368.32</v>
      </c>
      <c r="O991" s="3">
        <f t="shared" ref="O991:P991" si="995">sum(D991,G991,J991)</f>
        <v>632.74</v>
      </c>
      <c r="P991" s="1">
        <f t="shared" si="995"/>
        <v>628.25</v>
      </c>
      <c r="Q991" s="1"/>
      <c r="R991" s="1"/>
    </row>
    <row r="992">
      <c r="A992" s="2">
        <v>45764.0</v>
      </c>
      <c r="B992" s="1" t="s">
        <v>16</v>
      </c>
      <c r="C992" s="1" t="s">
        <v>39</v>
      </c>
      <c r="D992" s="1">
        <v>308.96</v>
      </c>
      <c r="E992" s="1">
        <v>327.48</v>
      </c>
      <c r="F992" s="1" t="s">
        <v>21</v>
      </c>
      <c r="G992" s="1">
        <v>18.6</v>
      </c>
      <c r="H992" s="1">
        <v>16.01</v>
      </c>
      <c r="I992" s="1" t="s">
        <v>47</v>
      </c>
      <c r="J992" s="1">
        <v>419.55</v>
      </c>
      <c r="K992" s="1">
        <v>353.49</v>
      </c>
      <c r="L992" s="1">
        <v>3395.08</v>
      </c>
      <c r="M992" s="1">
        <v>1135.28</v>
      </c>
      <c r="N992" s="1">
        <v>3833.38</v>
      </c>
      <c r="O992" s="3">
        <f t="shared" ref="O992:P992" si="996">sum(D992,G992,J992)</f>
        <v>747.11</v>
      </c>
      <c r="P992" s="1">
        <f t="shared" si="996"/>
        <v>696.98</v>
      </c>
      <c r="Q992" s="1"/>
      <c r="R992" s="1"/>
    </row>
    <row r="993">
      <c r="A993" s="2">
        <v>45765.0</v>
      </c>
      <c r="B993" s="1" t="s">
        <v>16</v>
      </c>
      <c r="C993" s="1" t="s">
        <v>23</v>
      </c>
      <c r="D993" s="1">
        <v>849.74</v>
      </c>
      <c r="E993" s="1">
        <v>800.01</v>
      </c>
      <c r="F993" s="1" t="s">
        <v>27</v>
      </c>
      <c r="G993" s="1">
        <v>57.18</v>
      </c>
      <c r="H993" s="1">
        <v>47.76</v>
      </c>
      <c r="I993" s="1" t="s">
        <v>28</v>
      </c>
      <c r="J993" s="1">
        <v>487.88</v>
      </c>
      <c r="K993" s="1">
        <v>569.62</v>
      </c>
      <c r="L993" s="1">
        <v>3678.3</v>
      </c>
      <c r="M993" s="1">
        <v>955.62</v>
      </c>
      <c r="N993" s="1">
        <v>3216.53</v>
      </c>
      <c r="O993" s="3">
        <f t="shared" ref="O993:P993" si="997">sum(D993,G993,J993)</f>
        <v>1394.8</v>
      </c>
      <c r="P993" s="1">
        <f t="shared" si="997"/>
        <v>1417.39</v>
      </c>
      <c r="Q993" s="1"/>
      <c r="R993" s="1"/>
    </row>
    <row r="994">
      <c r="A994" s="2">
        <v>45765.0</v>
      </c>
      <c r="B994" s="1" t="s">
        <v>16</v>
      </c>
      <c r="C994" s="1" t="s">
        <v>20</v>
      </c>
      <c r="D994" s="1">
        <v>934.8</v>
      </c>
      <c r="E994" s="1">
        <v>1082.33</v>
      </c>
      <c r="F994" s="1" t="s">
        <v>27</v>
      </c>
      <c r="G994" s="1">
        <v>119.35</v>
      </c>
      <c r="H994" s="1">
        <v>139.76</v>
      </c>
      <c r="I994" s="1" t="s">
        <v>31</v>
      </c>
      <c r="J994" s="1">
        <v>267.2</v>
      </c>
      <c r="K994" s="1">
        <v>223.58</v>
      </c>
      <c r="L994" s="1">
        <v>4255.09</v>
      </c>
      <c r="M994" s="1">
        <v>1755.84</v>
      </c>
      <c r="N994" s="1">
        <v>4565.26</v>
      </c>
      <c r="O994" s="3">
        <f t="shared" ref="O994:P994" si="998">sum(D994,G994,J994)</f>
        <v>1321.35</v>
      </c>
      <c r="P994" s="1">
        <f t="shared" si="998"/>
        <v>1445.67</v>
      </c>
      <c r="Q994" s="1"/>
      <c r="R994" s="1"/>
    </row>
    <row r="995">
      <c r="A995" s="2">
        <v>45767.0</v>
      </c>
      <c r="B995" s="1" t="s">
        <v>16</v>
      </c>
      <c r="C995" s="1" t="s">
        <v>23</v>
      </c>
      <c r="D995" s="1">
        <v>473.24</v>
      </c>
      <c r="E995" s="1">
        <v>527.45</v>
      </c>
      <c r="F995" s="1" t="s">
        <v>42</v>
      </c>
      <c r="G995" s="1">
        <v>314.43</v>
      </c>
      <c r="H995" s="1">
        <v>357.3</v>
      </c>
      <c r="I995" s="1" t="s">
        <v>25</v>
      </c>
      <c r="J995" s="1">
        <v>303.23</v>
      </c>
      <c r="K995" s="1">
        <v>345.05</v>
      </c>
      <c r="L995" s="1">
        <v>2650.73</v>
      </c>
      <c r="M995" s="1">
        <v>1623.46</v>
      </c>
      <c r="N995" s="1">
        <v>3044.39</v>
      </c>
      <c r="O995" s="3">
        <f t="shared" ref="O995:P995" si="999">sum(D995,G995,J995)</f>
        <v>1090.9</v>
      </c>
      <c r="P995" s="1">
        <f t="shared" si="999"/>
        <v>1229.8</v>
      </c>
      <c r="Q995" s="1"/>
      <c r="R995" s="1"/>
    </row>
    <row r="996">
      <c r="A996" s="2">
        <v>45767.0</v>
      </c>
      <c r="B996" s="1" t="s">
        <v>16</v>
      </c>
      <c r="C996" s="1" t="s">
        <v>41</v>
      </c>
      <c r="D996" s="1">
        <v>151.54</v>
      </c>
      <c r="E996" s="1">
        <v>162.49</v>
      </c>
      <c r="F996" s="1" t="s">
        <v>24</v>
      </c>
      <c r="G996" s="1">
        <v>23.98</v>
      </c>
      <c r="H996" s="1">
        <v>19.39</v>
      </c>
      <c r="I996" s="1" t="s">
        <v>31</v>
      </c>
      <c r="J996" s="1">
        <v>381.79</v>
      </c>
      <c r="K996" s="1">
        <v>358.45</v>
      </c>
      <c r="L996" s="1">
        <v>2350.14</v>
      </c>
      <c r="M996" s="1">
        <v>1402.19</v>
      </c>
      <c r="N996" s="1">
        <v>3212.0</v>
      </c>
      <c r="O996" s="3">
        <f t="shared" ref="O996:P996" si="1000">sum(D996,G996,J996)</f>
        <v>557.31</v>
      </c>
      <c r="P996" s="1">
        <f t="shared" si="1000"/>
        <v>540.33</v>
      </c>
      <c r="Q996" s="1"/>
      <c r="R996" s="1"/>
    </row>
    <row r="997">
      <c r="A997" s="2">
        <v>45768.0</v>
      </c>
      <c r="B997" s="1" t="s">
        <v>16</v>
      </c>
      <c r="C997" s="1" t="s">
        <v>29</v>
      </c>
      <c r="D997" s="1">
        <v>830.95</v>
      </c>
      <c r="E997" s="1">
        <v>970.84</v>
      </c>
      <c r="F997" s="1" t="s">
        <v>40</v>
      </c>
      <c r="G997" s="1">
        <v>462.35</v>
      </c>
      <c r="H997" s="1">
        <v>492.25</v>
      </c>
      <c r="I997" s="1" t="s">
        <v>36</v>
      </c>
      <c r="J997" s="1">
        <v>138.36</v>
      </c>
      <c r="K997" s="1">
        <v>110.83</v>
      </c>
      <c r="L997" s="1">
        <v>2142.91</v>
      </c>
      <c r="M997" s="1">
        <v>1762.27</v>
      </c>
      <c r="N997" s="1">
        <v>2331.26</v>
      </c>
      <c r="O997" s="3">
        <f t="shared" ref="O997:P997" si="1001">sum(D997,G997,J997)</f>
        <v>1431.66</v>
      </c>
      <c r="P997" s="1">
        <f t="shared" si="1001"/>
        <v>1573.92</v>
      </c>
      <c r="Q997" s="1"/>
      <c r="R997" s="1"/>
    </row>
    <row r="998">
      <c r="A998" s="2">
        <v>45768.0</v>
      </c>
      <c r="B998" s="1" t="s">
        <v>16</v>
      </c>
      <c r="C998" s="1" t="s">
        <v>26</v>
      </c>
      <c r="D998" s="1">
        <v>196.49</v>
      </c>
      <c r="E998" s="1">
        <v>179.45</v>
      </c>
      <c r="F998" s="1" t="s">
        <v>24</v>
      </c>
      <c r="G998" s="1">
        <v>244.35</v>
      </c>
      <c r="H998" s="1">
        <v>198.65</v>
      </c>
      <c r="I998" s="1" t="s">
        <v>28</v>
      </c>
      <c r="J998" s="1">
        <v>61.78</v>
      </c>
      <c r="K998" s="1">
        <v>66.8</v>
      </c>
      <c r="L998" s="1">
        <v>3404.17</v>
      </c>
      <c r="M998" s="1">
        <v>1557.03</v>
      </c>
      <c r="N998" s="1">
        <v>4516.3</v>
      </c>
      <c r="O998" s="3">
        <f t="shared" ref="O998:P998" si="1002">sum(D998,G998,J998)</f>
        <v>502.62</v>
      </c>
      <c r="P998" s="1">
        <f t="shared" si="1002"/>
        <v>444.9</v>
      </c>
      <c r="Q998" s="1"/>
      <c r="R998" s="1"/>
    </row>
    <row r="999">
      <c r="A999" s="2">
        <v>45768.0</v>
      </c>
      <c r="B999" s="1" t="s">
        <v>16</v>
      </c>
      <c r="C999" s="1" t="s">
        <v>45</v>
      </c>
      <c r="D999" s="1">
        <v>664.25</v>
      </c>
      <c r="E999" s="1">
        <v>687.55</v>
      </c>
      <c r="F999" s="1" t="s">
        <v>18</v>
      </c>
      <c r="G999" s="1">
        <v>261.42</v>
      </c>
      <c r="H999" s="1">
        <v>300.33</v>
      </c>
      <c r="I999" s="1" t="s">
        <v>25</v>
      </c>
      <c r="J999" s="1">
        <v>430.84</v>
      </c>
      <c r="K999" s="1">
        <v>363.77</v>
      </c>
      <c r="L999" s="1">
        <v>2475.65</v>
      </c>
      <c r="M999" s="1">
        <v>1525.51</v>
      </c>
      <c r="N999" s="1">
        <v>2649.51</v>
      </c>
      <c r="O999" s="3">
        <f t="shared" ref="O999:P999" si="1003">sum(D999,G999,J999)</f>
        <v>1356.51</v>
      </c>
      <c r="P999" s="1">
        <f t="shared" si="1003"/>
        <v>1351.65</v>
      </c>
      <c r="Q999" s="1"/>
      <c r="R999" s="1"/>
    </row>
    <row r="1000">
      <c r="A1000" s="2">
        <v>45768.0</v>
      </c>
      <c r="B1000" s="1" t="s">
        <v>16</v>
      </c>
      <c r="C1000" s="1" t="s">
        <v>20</v>
      </c>
      <c r="D1000" s="1">
        <v>418.24</v>
      </c>
      <c r="E1000" s="1">
        <v>383.44</v>
      </c>
      <c r="F1000" s="1" t="s">
        <v>30</v>
      </c>
      <c r="G1000" s="1">
        <v>128.11</v>
      </c>
      <c r="H1000" s="1">
        <v>120.26</v>
      </c>
      <c r="I1000" s="1" t="s">
        <v>34</v>
      </c>
      <c r="J1000" s="1">
        <v>229.21</v>
      </c>
      <c r="K1000" s="1">
        <v>185.05</v>
      </c>
      <c r="L1000" s="1">
        <v>4523.09</v>
      </c>
      <c r="M1000" s="1">
        <v>283.5</v>
      </c>
      <c r="N1000" s="1">
        <v>4117.84</v>
      </c>
      <c r="O1000" s="3">
        <f t="shared" ref="O1000:P1000" si="1004">sum(D1000,G1000,J1000)</f>
        <v>775.56</v>
      </c>
      <c r="P1000" s="1">
        <f t="shared" si="1004"/>
        <v>688.75</v>
      </c>
      <c r="Q1000" s="1"/>
      <c r="R1000" s="1"/>
    </row>
    <row r="1001">
      <c r="A1001" s="2">
        <v>45769.0</v>
      </c>
      <c r="B1001" s="1" t="s">
        <v>16</v>
      </c>
      <c r="C1001" s="1" t="s">
        <v>29</v>
      </c>
      <c r="D1001" s="1">
        <v>636.99</v>
      </c>
      <c r="E1001" s="1">
        <v>651.62</v>
      </c>
      <c r="F1001" s="1" t="s">
        <v>40</v>
      </c>
      <c r="G1001" s="1">
        <v>127.07</v>
      </c>
      <c r="H1001" s="1">
        <v>110.39</v>
      </c>
      <c r="I1001" s="1" t="s">
        <v>31</v>
      </c>
      <c r="J1001" s="1">
        <v>345.41</v>
      </c>
      <c r="K1001" s="1">
        <v>387.62</v>
      </c>
      <c r="L1001" s="1">
        <v>3297.61</v>
      </c>
      <c r="M1001" s="1">
        <v>1480.78</v>
      </c>
      <c r="N1001" s="1">
        <v>3628.76</v>
      </c>
      <c r="O1001" s="3">
        <f t="shared" ref="O1001:P1001" si="1005">sum(D1001,G1001,J1001)</f>
        <v>1109.47</v>
      </c>
      <c r="P1001" s="1">
        <f t="shared" si="1005"/>
        <v>1149.63</v>
      </c>
      <c r="Q1001" s="1"/>
      <c r="R1001" s="1"/>
    </row>
    <row r="1002">
      <c r="Q1002" s="1"/>
    </row>
    <row r="1003">
      <c r="Q100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1.63"/>
    <col customWidth="1" min="3" max="3" width="12.25"/>
    <col customWidth="1" min="4" max="4" width="1.63"/>
    <col customWidth="1" min="5" max="5" width="3.13"/>
    <col customWidth="1" min="7" max="7" width="12.88"/>
    <col customWidth="1" min="8" max="8" width="13.13"/>
    <col customWidth="1" min="9" max="9" width="1.75"/>
    <col customWidth="1" min="10" max="10" width="3.5"/>
    <col customWidth="1" min="12" max="12" width="11.13"/>
    <col customWidth="1" min="13" max="13" width="10.88"/>
    <col customWidth="1" min="14" max="14" width="1.13"/>
    <col customWidth="1" min="15" max="15" width="3.25"/>
    <col customWidth="1" min="18" max="18" width="10.5"/>
  </cols>
  <sheetData>
    <row r="1">
      <c r="A1" s="5" t="s">
        <v>73</v>
      </c>
    </row>
    <row r="3" ht="9.75" customHeight="1"/>
    <row r="4">
      <c r="A4" s="6" t="s">
        <v>74</v>
      </c>
    </row>
    <row r="5" ht="8.25" customHeight="1"/>
    <row r="6">
      <c r="A6" s="7" t="s">
        <v>75</v>
      </c>
      <c r="B6" s="8"/>
      <c r="C6" s="9"/>
      <c r="I6" s="10"/>
      <c r="J6" s="10"/>
    </row>
    <row r="7">
      <c r="A7" s="11" t="s">
        <v>76</v>
      </c>
      <c r="B7" s="12">
        <f>Budget!A27</f>
        <v>45413</v>
      </c>
      <c r="C7" s="13"/>
    </row>
    <row r="8">
      <c r="A8" s="14" t="s">
        <v>77</v>
      </c>
      <c r="B8" s="15">
        <f>Budget!A117</f>
        <v>45442</v>
      </c>
      <c r="C8" s="16"/>
    </row>
    <row r="9">
      <c r="A9" s="17" t="s">
        <v>78</v>
      </c>
      <c r="B9" s="18" t="s">
        <v>79</v>
      </c>
      <c r="C9" s="13"/>
    </row>
    <row r="10">
      <c r="A10" s="14" t="s">
        <v>12</v>
      </c>
      <c r="B10" s="19">
        <f>IFERROR(__xludf.DUMMYFUNCTION("Budget!M27* GOOGLEFINANCE(""CURRENCY:INRUSD"")
"),18.040429878268)</f>
        <v>18.04042988</v>
      </c>
      <c r="C10" s="16"/>
    </row>
    <row r="11" ht="8.25" customHeight="1">
      <c r="D11" s="6" t="s">
        <v>80</v>
      </c>
      <c r="E11" s="20" t="s">
        <v>81</v>
      </c>
      <c r="F11" s="21"/>
      <c r="G11" s="21"/>
      <c r="H11" s="22"/>
      <c r="J11" s="23" t="s">
        <v>82</v>
      </c>
      <c r="K11" s="24"/>
      <c r="L11" s="24"/>
      <c r="M11" s="25"/>
      <c r="O11" s="26" t="s">
        <v>83</v>
      </c>
      <c r="P11" s="27"/>
      <c r="Q11" s="27"/>
      <c r="R11" s="28"/>
    </row>
    <row r="12">
      <c r="A12" s="29" t="s">
        <v>84</v>
      </c>
      <c r="B12" s="30"/>
      <c r="C12" s="31"/>
      <c r="D12" s="6"/>
      <c r="E12" s="32"/>
      <c r="F12" s="33"/>
      <c r="G12" s="33"/>
      <c r="H12" s="34"/>
      <c r="J12" s="32"/>
      <c r="K12" s="33"/>
      <c r="L12" s="33"/>
      <c r="M12" s="34"/>
      <c r="O12" s="32"/>
      <c r="P12" s="33"/>
      <c r="Q12" s="33"/>
      <c r="R12" s="34"/>
    </row>
    <row r="13">
      <c r="A13" s="35"/>
      <c r="B13" s="11" t="s">
        <v>49</v>
      </c>
      <c r="C13" s="11" t="s">
        <v>50</v>
      </c>
      <c r="E13" s="36"/>
      <c r="F13" s="37"/>
      <c r="G13" s="38" t="s">
        <v>85</v>
      </c>
      <c r="H13" s="38" t="s">
        <v>50</v>
      </c>
      <c r="J13" s="36"/>
      <c r="K13" s="16"/>
      <c r="L13" s="39" t="s">
        <v>85</v>
      </c>
      <c r="M13" s="39" t="s">
        <v>50</v>
      </c>
      <c r="N13" s="4"/>
      <c r="O13" s="40"/>
      <c r="P13" s="41"/>
      <c r="Q13" s="42" t="s">
        <v>85</v>
      </c>
      <c r="R13" s="42" t="s">
        <v>50</v>
      </c>
    </row>
    <row r="14">
      <c r="A14" s="43" t="s">
        <v>51</v>
      </c>
      <c r="B14" s="44">
        <f>(Budget!S38/Budget!$S$41)</f>
        <v>0.5060507976</v>
      </c>
      <c r="C14" s="44">
        <f>(Budget!T38/Budget!$T$41)</f>
        <v>0.5127668724</v>
      </c>
      <c r="E14" s="45" t="b">
        <v>0</v>
      </c>
      <c r="F14" s="46" t="s">
        <v>17</v>
      </c>
      <c r="G14" s="47">
        <f>IFERROR(__xludf.DUMMYFUNCTION("sumif(Budget!C:C,Budget!R11,Budget!D27:D117)* GOOGLEFINANCE(""CURRENCY:INRUSD"")"),559.9624937478038)</f>
        <v>559.9624937</v>
      </c>
      <c r="H14" s="47">
        <f>IFERROR(__xludf.DUMMYFUNCTION("sumif(Budget!C:C,F14,Budget!E27:E117)* GOOGLEFINANCE(""CURRENCY:INRUSD"")"),561.3886771925042)</f>
        <v>561.3886772</v>
      </c>
      <c r="J14" s="48" t="b">
        <v>1</v>
      </c>
      <c r="K14" s="47" t="s">
        <v>18</v>
      </c>
      <c r="L14" s="47">
        <f>IFERROR(__xludf.DUMMYFUNCTION("sumif(Budget!F:F,K14,Budget!G27:G117)* GOOGLEFINANCE(""CURRENCY:INRUSD"")"),303.6353339290602)</f>
        <v>303.6353339</v>
      </c>
      <c r="M14" s="47">
        <f>IFERROR(__xludf.DUMMYFUNCTION("sumif(Budget!F:F,Budget!U11,Budget!H27:H117)* GOOGLEFINANCE(""CURRENCY:INRUSD"")"),299.7219099848681)</f>
        <v>299.72191</v>
      </c>
      <c r="N14" s="4"/>
      <c r="O14" s="49" t="b">
        <v>0</v>
      </c>
      <c r="P14" s="47" t="s">
        <v>19</v>
      </c>
      <c r="Q14" s="47">
        <f>IFERROR(__xludf.DUMMYFUNCTION("sumif(Budget!I:I,$P14,Budget!J27:J117)* GOOGLEFINANCE(""CURRENCY:INRUSD"")"),350.02184797014405)</f>
        <v>350.021848</v>
      </c>
      <c r="R14" s="47">
        <f>IFERROR(__xludf.DUMMYFUNCTION("sumif(Budget!I:I,Budget!V11,Budget!K27:K117)* GOOGLEFINANCE(""CURRENCY:INRUSD"")"),345.98601238737194)</f>
        <v>345.9860124</v>
      </c>
    </row>
    <row r="15">
      <c r="A15" s="17" t="s">
        <v>52</v>
      </c>
      <c r="B15" s="50">
        <f>(Budget!S39/Budget!$S$41)</f>
        <v>0.243961311</v>
      </c>
      <c r="C15" s="50">
        <f>(Budget!T39/Budget!$T$41)</f>
        <v>0.2392147407</v>
      </c>
      <c r="E15" s="48" t="b">
        <v>1</v>
      </c>
      <c r="F15" s="51" t="s">
        <v>20</v>
      </c>
      <c r="G15" s="52">
        <f>IFERROR(__xludf.DUMMYFUNCTION("sumif(Budget!C:C,Budget!R12,Budget!D28:D118)* GOOGLEFINANCE(""CURRENCY:INRUSD"")"),597.9880000230639)</f>
        <v>597.988</v>
      </c>
      <c r="H15" s="52">
        <f>IFERROR(__xludf.DUMMYFUNCTION("sumif(Budget!C:C,F15,Budget!E28:E118)* GOOGLEFINANCE(""CURRENCY:INRUSD"")"),602.33788881448)</f>
        <v>602.3378888</v>
      </c>
      <c r="J15" s="45" t="b">
        <v>0</v>
      </c>
      <c r="K15" s="53" t="s">
        <v>21</v>
      </c>
      <c r="L15" s="53">
        <f>IFERROR(__xludf.DUMMYFUNCTION("sumif(Budget!F:F,K15,Budget!G28:G118)* GOOGLEFINANCE(""CURRENCY:INRUSD"")"),290.81655113341617)</f>
        <v>290.8165511</v>
      </c>
      <c r="M15" s="53">
        <f>IFERROR(__xludf.DUMMYFUNCTION("sumif(Budget!F:F,Budget!U12,Budget!H28:H118)* GOOGLEFINANCE(""CURRENCY:INRUSD"")"),285.9849813297119)</f>
        <v>285.9849813</v>
      </c>
      <c r="N15" s="4"/>
      <c r="O15" s="49" t="b">
        <v>0</v>
      </c>
      <c r="P15" s="54" t="s">
        <v>22</v>
      </c>
      <c r="Q15" s="54">
        <f>IFERROR(__xludf.DUMMYFUNCTION("sumif(Budget!I:I,$P15,Budget!J28:J118)* GOOGLEFINANCE(""CURRENCY:INRUSD"")"),395.71770266092415)</f>
        <v>395.7177027</v>
      </c>
      <c r="R15" s="54">
        <f>IFERROR(__xludf.DUMMYFUNCTION("sumif(Budget!I:I,Budget!V12,Budget!K28:K118)* GOOGLEFINANCE(""CURRENCY:INRUSD"")"),391.73212027714817)</f>
        <v>391.7321203</v>
      </c>
    </row>
    <row r="16">
      <c r="A16" s="43" t="s">
        <v>53</v>
      </c>
      <c r="B16" s="44">
        <f>(Budget!S40/Budget!$S$41)</f>
        <v>0.2499878915</v>
      </c>
      <c r="C16" s="44">
        <f>(Budget!T40/Budget!$T$41)</f>
        <v>0.2480183869</v>
      </c>
      <c r="E16" s="45" t="b">
        <v>0</v>
      </c>
      <c r="F16" s="46" t="s">
        <v>23</v>
      </c>
      <c r="G16" s="47">
        <f>IFERROR(__xludf.DUMMYFUNCTION("sumif(Budget!C:C,Budget!R13,Budget!D29:D119)* GOOGLEFINANCE(""CURRENCY:INRUSD"")"),482.873852207292)</f>
        <v>482.8738522</v>
      </c>
      <c r="H16" s="47">
        <f>IFERROR(__xludf.DUMMYFUNCTION("sumif(Budget!C:C,F16,Budget!E29:E119)* GOOGLEFINANCE(""CURRENCY:INRUSD"")"),486.26764167422)</f>
        <v>486.2676417</v>
      </c>
      <c r="J16" s="45" t="b">
        <v>0</v>
      </c>
      <c r="K16" s="47" t="s">
        <v>24</v>
      </c>
      <c r="L16" s="47">
        <f>IFERROR(__xludf.DUMMYFUNCTION("sumif(Budget!F:F,K16,Budget!G29:G119)* GOOGLEFINANCE(""CURRENCY:INRUSD"")"),356.6682728135799)</f>
        <v>356.6682728</v>
      </c>
      <c r="M16" s="47">
        <f>IFERROR(__xludf.DUMMYFUNCTION("sumif(Budget!F:F,Budget!U13,Budget!H29:H119)* GOOGLEFINANCE(""CURRENCY:INRUSD"")"),363.6433934061601)</f>
        <v>363.6433934</v>
      </c>
      <c r="N16" s="4"/>
      <c r="O16" s="49" t="b">
        <v>0</v>
      </c>
      <c r="P16" s="47" t="s">
        <v>25</v>
      </c>
      <c r="Q16" s="47">
        <f>IFERROR(__xludf.DUMMYFUNCTION("sumif(Budget!I:I,$P16,Budget!J29:J119)* GOOGLEFINANCE(""CURRENCY:INRUSD"")"),371.074658420396)</f>
        <v>371.0746584</v>
      </c>
      <c r="R16" s="47">
        <f>IFERROR(__xludf.DUMMYFUNCTION("sumif(Budget!I:I,Budget!V13,Budget!K29:K119)* GOOGLEFINANCE(""CURRENCY:INRUSD"")"),367.841819758644)</f>
        <v>367.8418198</v>
      </c>
    </row>
    <row r="17">
      <c r="E17" s="48" t="b">
        <v>1</v>
      </c>
      <c r="F17" s="51" t="s">
        <v>26</v>
      </c>
      <c r="G17" s="52">
        <f>IFERROR(__xludf.DUMMYFUNCTION("sumif(Budget!C:C,Budget!R14,Budget!D30:D120)* GOOGLEFINANCE(""CURRENCY:INRUSD"")"),619.9977297800718)</f>
        <v>619.9977298</v>
      </c>
      <c r="H17" s="52">
        <f>IFERROR(__xludf.DUMMYFUNCTION("sumif(Budget!C:C,F17,Budget!E30:E120)* GOOGLEFINANCE(""CURRENCY:INRUSD"")"),630.2271257136962)</f>
        <v>630.2271257</v>
      </c>
      <c r="J17" s="48" t="b">
        <v>1</v>
      </c>
      <c r="K17" s="53" t="s">
        <v>27</v>
      </c>
      <c r="L17" s="53">
        <f>IFERROR(__xludf.DUMMYFUNCTION("sumif(Budget!F:F,K17,Budget!G30:G120)* GOOGLEFINANCE(""CURRENCY:INRUSD"")"),266.3949021052479)</f>
        <v>266.3949021</v>
      </c>
      <c r="M17" s="53">
        <f>IFERROR(__xludf.DUMMYFUNCTION("sumif(Budget!F:F,Budget!U14,Budget!H30:H120)* GOOGLEFINANCE(""CURRENCY:INRUSD"")"),270.970988862308)</f>
        <v>270.9709889</v>
      </c>
      <c r="N17" s="4"/>
      <c r="O17" s="49" t="b">
        <v>0</v>
      </c>
      <c r="P17" s="54" t="s">
        <v>28</v>
      </c>
      <c r="Q17" s="54">
        <f>IFERROR(__xludf.DUMMYFUNCTION("sumif(Budget!I:I,$P17,Budget!J30:J120)* GOOGLEFINANCE(""CURRENCY:INRUSD"")"),371.619360926996)</f>
        <v>371.6193609</v>
      </c>
      <c r="R17" s="54">
        <f>IFERROR(__xludf.DUMMYFUNCTION("sumif(Budget!I:I,Budget!V14,Budget!K30:K120)* GOOGLEFINANCE(""CURRENCY:INRUSD"")"),362.51650348927984)</f>
        <v>362.5165035</v>
      </c>
    </row>
    <row r="18">
      <c r="A18" s="55" t="s">
        <v>86</v>
      </c>
      <c r="B18" s="56"/>
      <c r="C18" s="57"/>
      <c r="E18" s="45" t="b">
        <v>0</v>
      </c>
      <c r="F18" s="46" t="s">
        <v>29</v>
      </c>
      <c r="G18" s="47">
        <f>IFERROR(__xludf.DUMMYFUNCTION("sumif(Budget!C:C,Budget!R15,Budget!D31:D121)* GOOGLEFINANCE(""CURRENCY:INRUSD"")"),518.6030567111801)</f>
        <v>518.6030567</v>
      </c>
      <c r="H18" s="47">
        <f>IFERROR(__xludf.DUMMYFUNCTION("sumif(Budget!C:C,F18,Budget!E31:E121)* GOOGLEFINANCE(""CURRENCY:INRUSD"")"),517.7956084578477)</f>
        <v>517.7956085</v>
      </c>
      <c r="J18" s="45" t="b">
        <v>0</v>
      </c>
      <c r="K18" s="47" t="s">
        <v>30</v>
      </c>
      <c r="L18" s="47">
        <f>IFERROR(__xludf.DUMMYFUNCTION("sumif(Budget!F:F,K18,Budget!G31:G121)* GOOGLEFINANCE(""CURRENCY:INRUSD"")"),311.63882942603607)</f>
        <v>311.6388294</v>
      </c>
      <c r="M18" s="47">
        <f>IFERROR(__xludf.DUMMYFUNCTION("sumif(Budget!F:F,Budget!U15,Budget!H31:H121)* GOOGLEFINANCE(""CURRENCY:INRUSD"")"),313.8715240014761)</f>
        <v>313.871524</v>
      </c>
      <c r="N18" s="4"/>
      <c r="O18" s="49" t="b">
        <v>0</v>
      </c>
      <c r="P18" s="47" t="s">
        <v>31</v>
      </c>
      <c r="Q18" s="47">
        <f>IFERROR(__xludf.DUMMYFUNCTION("sumif(Budget!I:I,$P18,Budget!J31:J121)* GOOGLEFINANCE(""CURRENCY:INRUSD"")"),368.1097196796319)</f>
        <v>368.1097197</v>
      </c>
      <c r="R18" s="47">
        <f>IFERROR(__xludf.DUMMYFUNCTION("sumif(Budget!I:I,Budget!V15,Budget!K31:K121)* GOOGLEFINANCE(""CURRENCY:INRUSD"")"),369.8266454085)</f>
        <v>369.8266454</v>
      </c>
    </row>
    <row r="19">
      <c r="A19" s="58"/>
      <c r="B19" s="59" t="s">
        <v>50</v>
      </c>
      <c r="C19" s="13"/>
      <c r="E19" s="45" t="b">
        <v>0</v>
      </c>
      <c r="F19" s="51" t="s">
        <v>37</v>
      </c>
      <c r="G19" s="52">
        <f>IFERROR(__xludf.DUMMYFUNCTION("sumif(Budget!C:C,Budget!R16,Budget!D32:D122)* GOOGLEFINANCE(""CURRENCY:INRUSD"")"),660.3055981281481)</f>
        <v>660.3055981</v>
      </c>
      <c r="H19" s="52">
        <f>IFERROR(__xludf.DUMMYFUNCTION("sumif(Budget!C:C,F19,Budget!E32:E122)* GOOGLEFINANCE(""CURRENCY:INRUSD"")"),662.4714055785843)</f>
        <v>662.4714056</v>
      </c>
      <c r="J19" s="48" t="b">
        <v>1</v>
      </c>
      <c r="K19" s="53" t="s">
        <v>33</v>
      </c>
      <c r="L19" s="53">
        <f>IFERROR(__xludf.DUMMYFUNCTION("sumif(Budget!F:F,K19,Budget!G32:G122)* GOOGLEFINANCE(""CURRENCY:INRUSD"")"),297.36352384177604)</f>
        <v>297.3635238</v>
      </c>
      <c r="M19" s="53">
        <f>IFERROR(__xludf.DUMMYFUNCTION("sumif(Budget!F:F,Budget!U16,Budget!H32:H122)* GOOGLEFINANCE(""CURRENCY:INRUSD"")"),295.4170030778681)</f>
        <v>295.4170031</v>
      </c>
      <c r="N19" s="4"/>
      <c r="O19" s="49" t="b">
        <v>0</v>
      </c>
      <c r="P19" s="54" t="s">
        <v>34</v>
      </c>
      <c r="Q19" s="54">
        <f>IFERROR(__xludf.DUMMYFUNCTION("sumif(Budget!I:I,$P19,Budget!J32:J122)* GOOGLEFINANCE(""CURRENCY:INRUSD"")"),332.77293526114414)</f>
        <v>332.7729353</v>
      </c>
      <c r="R19" s="54">
        <f>IFERROR(__xludf.DUMMYFUNCTION("sumif(Budget!I:I,Budget!V16,Budget!K32:K122)* GOOGLEFINANCE(""CURRENCY:INRUSD"")"),330.518335445116)</f>
        <v>330.5183354</v>
      </c>
    </row>
    <row r="20">
      <c r="A20" s="60" t="s">
        <v>12</v>
      </c>
      <c r="B20" s="61">
        <f>IFERROR(__xludf.DUMMYFUNCTION("Budget!M27* GOOGLEFINANCE(""CURRENCY:INRUSD"")
"),18.040429878268)</f>
        <v>18.04042988</v>
      </c>
      <c r="C20" s="62"/>
      <c r="E20" s="45" t="b">
        <v>0</v>
      </c>
      <c r="F20" s="46" t="s">
        <v>39</v>
      </c>
      <c r="G20" s="47">
        <f>IFERROR(__xludf.DUMMYFUNCTION("sumif(Budget!C:C,Budget!R17,Budget!D33:D123)* GOOGLEFINANCE(""CURRENCY:INRUSD"")"),445.4818408042241)</f>
        <v>445.4818408</v>
      </c>
      <c r="H20" s="47">
        <f>IFERROR(__xludf.DUMMYFUNCTION("sumif(Budget!C:C,F20,Budget!E33:E123)* GOOGLEFINANCE(""CURRENCY:INRUSD"")"),448.682348736552)</f>
        <v>448.6823487</v>
      </c>
      <c r="J20" s="45" t="b">
        <v>0</v>
      </c>
      <c r="K20" s="47" t="s">
        <v>38</v>
      </c>
      <c r="L20" s="47">
        <f>IFERROR(__xludf.DUMMYFUNCTION("sumif(Budget!F:F,K20,Budget!G33:G123)* GOOGLEFINANCE(""CURRENCY:INRUSD"")"),294.6977614885081)</f>
        <v>294.6977615</v>
      </c>
      <c r="M20" s="47">
        <f>IFERROR(__xludf.DUMMYFUNCTION("sumif(Budget!F:F,Budget!U17,Budget!H33:H123)* GOOGLEFINANCE(""CURRENCY:INRUSD"")"),297.0338909700401)</f>
        <v>297.033891</v>
      </c>
      <c r="N20" s="4"/>
      <c r="O20" s="49" t="b">
        <v>0</v>
      </c>
      <c r="P20" s="47" t="s">
        <v>36</v>
      </c>
      <c r="Q20" s="47">
        <f>IFERROR(__xludf.DUMMYFUNCTION("sumif(Budget!I:I,$P20,Budget!J33:J123)* GOOGLEFINANCE(""CURRENCY:INRUSD"")"),372.70747739663216)</f>
        <v>372.7074774</v>
      </c>
      <c r="R20" s="47">
        <f>IFERROR(__xludf.DUMMYFUNCTION("sumif(Budget!I:I,Budget!V17,Budget!K33:K123)* GOOGLEFINANCE(""CURRENCY:INRUSD"")"),375.2970985393001)</f>
        <v>375.2970985</v>
      </c>
    </row>
    <row r="21">
      <c r="A21" s="46" t="s">
        <v>11</v>
      </c>
      <c r="B21" s="63">
        <f>IFERROR(__xludf.DUMMYFUNCTION("sum(Budget!L27:L117)* GOOGLEFINANCE(""CURRENCY:INRUSD"")"),3861.1634286039366)</f>
        <v>3861.163429</v>
      </c>
      <c r="C21" s="13"/>
      <c r="E21" s="45" t="b">
        <v>0</v>
      </c>
      <c r="F21" s="51" t="s">
        <v>41</v>
      </c>
      <c r="G21" s="52">
        <f>IFERROR(__xludf.DUMMYFUNCTION("sumif(Budget!C:C,Budget!R18,Budget!D34:D124)* GOOGLEFINANCE(""CURRENCY:INRUSD"")"),443.47897554447184)</f>
        <v>443.4789755</v>
      </c>
      <c r="H21" s="52">
        <f>IFERROR(__xludf.DUMMYFUNCTION("sumif(Budget!C:C,F21,Budget!E34:E124)* GOOGLEFINANCE(""CURRENCY:INRUSD"")"),458.54696970123996)</f>
        <v>458.5469697</v>
      </c>
      <c r="J21" s="45" t="b">
        <v>0</v>
      </c>
      <c r="K21" s="53" t="s">
        <v>40</v>
      </c>
      <c r="L21" s="53">
        <f>IFERROR(__xludf.DUMMYFUNCTION("sumif(Budget!F:F,K21,Budget!G34:G124)* GOOGLEFINANCE(""CURRENCY:INRUSD"")"),236.4737491459281)</f>
        <v>236.4737491</v>
      </c>
      <c r="M21" s="53">
        <f>IFERROR(__xludf.DUMMYFUNCTION("sumif(Budget!F:F,Budget!U18,Budget!H34:H124)* GOOGLEFINANCE(""CURRENCY:INRUSD"")"),240.91125889969604)</f>
        <v>240.9112589</v>
      </c>
      <c r="N21" s="4"/>
      <c r="O21" s="49" t="b">
        <v>0</v>
      </c>
      <c r="P21" s="54" t="s">
        <v>47</v>
      </c>
      <c r="Q21" s="54">
        <f>IFERROR(__xludf.DUMMYFUNCTION("sumif(Budget!I:I,$P21,Budget!J34:J124)* GOOGLEFINANCE(""CURRENCY:INRUSD"")"),306.2781367788241)</f>
        <v>306.2781368</v>
      </c>
      <c r="R21" s="54">
        <f>IFERROR(__xludf.DUMMYFUNCTION("sumif(Budget!I:I,Budget!V18,Budget!K34:K124)* GOOGLEFINANCE(""CURRENCY:INRUSD"")"),302.83631977905594)</f>
        <v>302.8363198</v>
      </c>
    </row>
    <row r="22">
      <c r="A22" s="4"/>
      <c r="B22" s="4"/>
      <c r="C22" s="4"/>
      <c r="E22" s="45" t="b">
        <v>0</v>
      </c>
      <c r="F22" s="46" t="s">
        <v>43</v>
      </c>
      <c r="G22" s="47">
        <f>IFERROR(__xludf.DUMMYFUNCTION("sumif(Budget!C:C,Budget!R19,Budget!D35:D125)* GOOGLEFINANCE(""CURRENCY:INRUSD"")"),578.4539138734721)</f>
        <v>578.4539139</v>
      </c>
      <c r="H22" s="47">
        <f>IFERROR(__xludf.DUMMYFUNCTION("sumif(Budget!C:C,F22,Budget!E35:E125)* GOOGLEFINANCE(""CURRENCY:INRUSD"")"),584.2118293593682)</f>
        <v>584.2118294</v>
      </c>
      <c r="J22" s="45" t="b">
        <v>0</v>
      </c>
      <c r="K22" s="47" t="s">
        <v>42</v>
      </c>
      <c r="L22" s="47">
        <f>IFERROR(__xludf.DUMMYFUNCTION("sumif(Budget!F:F,K22,Budget!G35:G125)* GOOGLEFINANCE(""CURRENCY:INRUSD"")"),258.4311171781079)</f>
        <v>258.4311172</v>
      </c>
      <c r="M22" s="47">
        <f>IFERROR(__xludf.DUMMYFUNCTION("sumif(Budget!F:F,Budget!U19,Budget!H35:H125)* GOOGLEFINANCE(""CURRENCY:INRUSD"")"),255.935676855936)</f>
        <v>255.9356769</v>
      </c>
      <c r="N22" s="4"/>
      <c r="O22" s="49" t="b">
        <v>0</v>
      </c>
      <c r="P22" s="47"/>
      <c r="Q22" s="47"/>
      <c r="R22" s="47"/>
    </row>
    <row r="23">
      <c r="A23" s="64" t="s">
        <v>87</v>
      </c>
      <c r="B23" s="30"/>
      <c r="C23" s="31"/>
      <c r="E23" s="45" t="b">
        <v>0</v>
      </c>
      <c r="F23" s="51" t="s">
        <v>44</v>
      </c>
      <c r="G23" s="52">
        <f>IFERROR(__xludf.DUMMYFUNCTION("sumif(Budget!C:C,Budget!R20,Budget!D36:D126)* GOOGLEFINANCE(""CURRENCY:INRUSD"")"),479.3520283662319)</f>
        <v>479.3520284</v>
      </c>
      <c r="H23" s="52">
        <f>IFERROR(__xludf.DUMMYFUNCTION("sumif(Budget!C:C,F23,Budget!E36:E126)* GOOGLEFINANCE(""CURRENCY:INRUSD"")"),493.17165809013187)</f>
        <v>493.1716581</v>
      </c>
      <c r="J23" s="45" t="b">
        <v>0</v>
      </c>
      <c r="K23" s="53" t="s">
        <v>46</v>
      </c>
      <c r="L23" s="53">
        <f>IFERROR(__xludf.DUMMYFUNCTION("sumif(Budget!F:F,K23,Budget!G36:G126)* GOOGLEFINANCE(""CURRENCY:INRUSD"")"),324.684630169592)</f>
        <v>324.6846302</v>
      </c>
      <c r="M23" s="53">
        <f>IFERROR(__xludf.DUMMYFUNCTION("sumif(Budget!F:F,Budget!U20,Budget!H36:H126)* GOOGLEFINANCE(""CURRENCY:INRUSD"")"),321.029383499496)</f>
        <v>321.0293835</v>
      </c>
      <c r="N23" s="4"/>
      <c r="O23" s="49" t="b">
        <v>0</v>
      </c>
      <c r="P23" s="54"/>
      <c r="Q23" s="54"/>
      <c r="R23" s="54"/>
    </row>
    <row r="24">
      <c r="A24" s="65"/>
      <c r="B24" s="66" t="s">
        <v>49</v>
      </c>
      <c r="C24" s="66" t="s">
        <v>50</v>
      </c>
      <c r="E24" s="45" t="b">
        <v>0</v>
      </c>
      <c r="F24" s="46" t="s">
        <v>45</v>
      </c>
      <c r="G24" s="47">
        <f>IFERROR(__xludf.DUMMYFUNCTION("sumif(Budget!C:C,Budget!R21,Budget!D37:D127)* GOOGLEFINANCE(""CURRENCY:INRUSD"")"),520.53235784746)</f>
        <v>520.5323578</v>
      </c>
      <c r="H24" s="47">
        <f>IFERROR(__xludf.DUMMYFUNCTION("sumif(Budget!C:C,F24,Budget!E37:E127)* GOOGLEFINANCE(""CURRENCY:INRUSD"")"),521.7837679287521)</f>
        <v>521.7837679</v>
      </c>
      <c r="J24" s="45" t="b">
        <v>0</v>
      </c>
      <c r="K24" s="47"/>
      <c r="L24" s="47"/>
      <c r="M24" s="47"/>
      <c r="N24" s="4"/>
      <c r="O24" s="49" t="b">
        <v>0</v>
      </c>
      <c r="P24" s="47"/>
      <c r="Q24" s="47"/>
      <c r="R24" s="47"/>
    </row>
    <row r="25">
      <c r="A25" s="67" t="s">
        <v>51</v>
      </c>
      <c r="B25" s="67">
        <f>IFERROR(__xludf.DUMMYFUNCTION("Budget!S38* GOOGLEFINANCE(""CURRENCY:INRUSD"")
"),6.193536494941492)</f>
        <v>6.193536495</v>
      </c>
      <c r="C25" s="67">
        <f>IFERROR(__xludf.DUMMYFUNCTION("Budget!T38* GOOGLEFINANCE(""CURRENCY:INRUSD"")
"),6.279767379317482)</f>
        <v>6.279767379</v>
      </c>
      <c r="E25" s="45" t="b">
        <v>0</v>
      </c>
      <c r="F25" s="68"/>
      <c r="G25" s="69"/>
      <c r="H25" s="52"/>
      <c r="J25" s="45" t="b">
        <v>0</v>
      </c>
      <c r="K25" s="70"/>
      <c r="L25" s="70"/>
      <c r="M25" s="70"/>
      <c r="O25" s="45" t="b">
        <v>0</v>
      </c>
      <c r="P25" s="71"/>
      <c r="Q25" s="71"/>
      <c r="R25" s="71"/>
    </row>
    <row r="26">
      <c r="A26" s="46" t="s">
        <v>52</v>
      </c>
      <c r="B26" s="46">
        <f>IFERROR(__xludf.DUMMYFUNCTION("Budget!S39* GOOGLEFINANCE(""CURRENCY:INRUSD"")
"),2.9858332205330447)</f>
        <v>2.985833221</v>
      </c>
      <c r="C26" s="46">
        <f>IFERROR(__xludf.DUMMYFUNCTION("Budget!T39* GOOGLEFINANCE(""CURRENCY:INRUSD"")
"),2.9296216394493366)</f>
        <v>2.929621639</v>
      </c>
      <c r="E26" s="45" t="b">
        <v>0</v>
      </c>
      <c r="F26" s="72"/>
      <c r="G26" s="47"/>
      <c r="H26" s="47"/>
      <c r="J26" s="45" t="b">
        <v>0</v>
      </c>
      <c r="K26" s="72"/>
      <c r="L26" s="72"/>
      <c r="M26" s="72"/>
      <c r="O26" s="45" t="b">
        <v>0</v>
      </c>
      <c r="P26" s="72"/>
      <c r="Q26" s="72"/>
      <c r="R26" s="72"/>
    </row>
    <row r="27">
      <c r="A27" s="67" t="s">
        <v>53</v>
      </c>
      <c r="B27" s="67">
        <f>IFERROR(__xludf.DUMMYFUNCTION("Budget!S40* GOOGLEFINANCE(""CURRENCY:INRUSD"")
"),3.0595923104388807)</f>
        <v>3.05959231</v>
      </c>
      <c r="C27" s="67">
        <f>IFERROR(__xludf.DUMMYFUNCTION("Budget!T40* GOOGLEFINANCE(""CURRENCY:INRUSD"")
"),3.03743837472311)</f>
        <v>3.037438375</v>
      </c>
      <c r="E27" s="45" t="b">
        <v>0</v>
      </c>
      <c r="F27" s="68"/>
      <c r="G27" s="52"/>
      <c r="H27" s="52"/>
      <c r="J27" s="45" t="b">
        <v>0</v>
      </c>
      <c r="K27" s="70"/>
      <c r="L27" s="70"/>
      <c r="M27" s="70"/>
      <c r="O27" s="45" t="b">
        <v>0</v>
      </c>
      <c r="P27" s="71"/>
      <c r="Q27" s="71"/>
      <c r="R27" s="71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</sheetData>
  <mergeCells count="19">
    <mergeCell ref="E11:H12"/>
    <mergeCell ref="J11:M12"/>
    <mergeCell ref="O11:R12"/>
    <mergeCell ref="E13:F13"/>
    <mergeCell ref="J13:K13"/>
    <mergeCell ref="O13:P13"/>
    <mergeCell ref="A12:C12"/>
    <mergeCell ref="A18:C18"/>
    <mergeCell ref="B19:C19"/>
    <mergeCell ref="B20:C20"/>
    <mergeCell ref="B21:C21"/>
    <mergeCell ref="A23:C23"/>
    <mergeCell ref="A1:C3"/>
    <mergeCell ref="A4:C4"/>
    <mergeCell ref="A6:C6"/>
    <mergeCell ref="B7:C7"/>
    <mergeCell ref="B8:C8"/>
    <mergeCell ref="B9:C9"/>
    <mergeCell ref="B10:C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2" max="12" width="17.5"/>
    <col customWidth="1" min="13" max="13" width="17.0"/>
    <col customWidth="1" min="14" max="14" width="19.0"/>
  </cols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</sheetData>
  <drawing r:id="rId5"/>
</worksheet>
</file>