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ehal\Desktop\Acads\CSCI 567\HW1\"/>
    </mc:Choice>
  </mc:AlternateContent>
  <bookViews>
    <workbookView xWindow="0" yWindow="0" windowWidth="7480" windowHeight="4090"/>
  </bookViews>
  <sheets>
    <sheet name="Sheet1" sheetId="1" r:id="rId1"/>
    <sheet name="Sheet2" sheetId="2" r:id="rId2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2" i="1" l="1"/>
  <c r="E3" i="1"/>
  <c r="H5" i="1"/>
  <c r="M7" i="1" l="1"/>
  <c r="M5" i="1"/>
  <c r="K6" i="1"/>
  <c r="K7" i="1"/>
  <c r="K8" i="1"/>
  <c r="K9" i="1"/>
  <c r="K10" i="1"/>
  <c r="K11" i="1"/>
  <c r="K12" i="1"/>
  <c r="K13" i="1"/>
  <c r="K14" i="1"/>
  <c r="K15" i="1"/>
  <c r="K16" i="1"/>
  <c r="K17" i="1"/>
  <c r="K5" i="1"/>
  <c r="J15" i="1"/>
  <c r="J16" i="1"/>
  <c r="J17" i="1"/>
  <c r="J6" i="1"/>
  <c r="J7" i="1"/>
  <c r="J8" i="1"/>
  <c r="J9" i="1"/>
  <c r="J10" i="1"/>
  <c r="J11" i="1"/>
  <c r="J12" i="1"/>
  <c r="J13" i="1"/>
  <c r="J14" i="1"/>
  <c r="J5" i="1"/>
  <c r="K2" i="1"/>
  <c r="I6" i="1"/>
  <c r="I7" i="1"/>
  <c r="I8" i="1"/>
  <c r="I9" i="1"/>
  <c r="I10" i="1"/>
  <c r="I11" i="1"/>
  <c r="I12" i="1"/>
  <c r="I13" i="1"/>
  <c r="I14" i="1"/>
  <c r="I15" i="1"/>
  <c r="I16" i="1"/>
  <c r="I17" i="1"/>
  <c r="I5" i="1"/>
  <c r="H6" i="1"/>
  <c r="H7" i="1"/>
  <c r="H8" i="1"/>
  <c r="H9" i="1"/>
  <c r="H10" i="1"/>
  <c r="H11" i="1"/>
  <c r="H12" i="1"/>
  <c r="H13" i="1"/>
  <c r="H14" i="1"/>
  <c r="H15" i="1"/>
  <c r="H16" i="1"/>
  <c r="H17" i="1"/>
  <c r="G2" i="1"/>
  <c r="E2" i="1"/>
  <c r="G1" i="1"/>
  <c r="E1" i="1"/>
  <c r="G5" i="1"/>
  <c r="C1" i="1"/>
  <c r="F6" i="1" s="1"/>
  <c r="G6" i="1" s="1"/>
  <c r="B1" i="1"/>
  <c r="D6" i="1" s="1"/>
  <c r="E6" i="1" s="1"/>
  <c r="F17" i="1" l="1"/>
  <c r="G17" i="1" s="1"/>
  <c r="D17" i="1"/>
  <c r="E17" i="1" s="1"/>
  <c r="F16" i="1"/>
  <c r="G16" i="1" s="1"/>
  <c r="D16" i="1"/>
  <c r="E16" i="1" s="1"/>
  <c r="F15" i="1"/>
  <c r="G15" i="1" s="1"/>
  <c r="D15" i="1"/>
  <c r="E15" i="1" s="1"/>
  <c r="F12" i="1"/>
  <c r="G12" i="1" s="1"/>
  <c r="F9" i="1"/>
  <c r="G9" i="1" s="1"/>
  <c r="F8" i="1"/>
  <c r="G8" i="1" s="1"/>
  <c r="F13" i="1"/>
  <c r="G13" i="1" s="1"/>
  <c r="D5" i="1"/>
  <c r="E5" i="1" s="1"/>
  <c r="F5" i="1"/>
  <c r="F11" i="1"/>
  <c r="G11" i="1" s="1"/>
  <c r="F7" i="1"/>
  <c r="G7" i="1" s="1"/>
  <c r="F14" i="1"/>
  <c r="G14" i="1" s="1"/>
  <c r="F10" i="1"/>
  <c r="G10" i="1" s="1"/>
  <c r="D8" i="1"/>
  <c r="E8" i="1" s="1"/>
  <c r="D11" i="1"/>
  <c r="E11" i="1" s="1"/>
  <c r="D13" i="1"/>
  <c r="E13" i="1" s="1"/>
  <c r="D9" i="1"/>
  <c r="E9" i="1" s="1"/>
  <c r="D12" i="1"/>
  <c r="E12" i="1" s="1"/>
  <c r="D7" i="1"/>
  <c r="E7" i="1" s="1"/>
  <c r="D14" i="1"/>
  <c r="D10" i="1"/>
  <c r="E10" i="1" s="1"/>
  <c r="E14" i="1" l="1"/>
  <c r="J2" i="1" l="1"/>
</calcChain>
</file>

<file path=xl/sharedStrings.xml><?xml version="1.0" encoding="utf-8"?>
<sst xmlns="http://schemas.openxmlformats.org/spreadsheetml/2006/main" count="66" uniqueCount="31">
  <si>
    <t>ID</t>
  </si>
  <si>
    <t>x</t>
  </si>
  <si>
    <t>y</t>
  </si>
  <si>
    <t>xn</t>
  </si>
  <si>
    <t>yn</t>
  </si>
  <si>
    <t>L1</t>
  </si>
  <si>
    <t>L2</t>
  </si>
  <si>
    <t>M1</t>
  </si>
  <si>
    <t>M2</t>
  </si>
  <si>
    <t>M3</t>
  </si>
  <si>
    <t>EE1</t>
  </si>
  <si>
    <t>EE2</t>
  </si>
  <si>
    <t>EE3</t>
  </si>
  <si>
    <t>CS1</t>
  </si>
  <si>
    <t>CS2</t>
  </si>
  <si>
    <t>CS3</t>
  </si>
  <si>
    <t>CS4</t>
  </si>
  <si>
    <t>x-x'</t>
  </si>
  <si>
    <t>y-y'</t>
  </si>
  <si>
    <t>Eco1</t>
  </si>
  <si>
    <t>Eco2</t>
  </si>
  <si>
    <t>Eco3</t>
  </si>
  <si>
    <t>y-y' ^2</t>
  </si>
  <si>
    <t>(x-x')^2</t>
  </si>
  <si>
    <t>normalize</t>
  </si>
  <si>
    <t>L2 K=1</t>
  </si>
  <si>
    <t>L2 K=5</t>
  </si>
  <si>
    <t>L1 K=1</t>
  </si>
  <si>
    <t>L1 K=5</t>
  </si>
  <si>
    <t>CS</t>
  </si>
  <si>
    <t>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</si>
</sst>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"/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5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7"/>
  <sheetViews>
    <sheetView tabSelected="1" workbookViewId="0">
      <selection activeCell="M7" sqref="M7"/>
    </sheetView>
  </sheetViews>
  <sheetFormatPr defaultRowHeight="14.5" x14ac:dyDescent="0.35"/>
  <cols>
    <col min="10" max="10" width="12.08984375" customWidth="1"/>
    <col min="12" max="12" width="7.7265625" customWidth="1"/>
  </cols>
  <sheetData>
    <row r="1" spans="1:14" x14ac:dyDescent="0.35">
      <c r="B1">
        <f>AVERAGE(B5:B17)</f>
        <v>12.76923076923077</v>
      </c>
      <c r="C1">
        <f>AVERAGE(C5:C17)</f>
        <v>12.307692307692308</v>
      </c>
      <c r="E1">
        <f>SUM(E5:E17)</f>
        <v>5150.3076923076924</v>
      </c>
      <c r="G1">
        <f>SUM(G5:G17)</f>
        <v>8068.7692307692314</v>
      </c>
      <c r="J1">
        <v>20</v>
      </c>
      <c r="K1">
        <v>7</v>
      </c>
    </row>
    <row r="2" spans="1:14" x14ac:dyDescent="0.35">
      <c r="B2">
        <f>STDEV(B5:B17)</f>
        <v>20.716957008506526</v>
      </c>
      <c r="E2">
        <f>SQRT(E1/(COUNT(E5:E17)-1))</f>
        <v>20.716957008506526</v>
      </c>
      <c r="G2">
        <f>SQRT(G1/(COUNT(F5:F17)-1))</f>
        <v>25.930627371844206</v>
      </c>
      <c r="J2">
        <f>(J1-B1)/E2</f>
        <v>0.34902660790386475</v>
      </c>
      <c r="K2">
        <f>(K1-C1)/G2</f>
        <v>-0.20468815627096881</v>
      </c>
    </row>
    <row r="3" spans="1:14" x14ac:dyDescent="0.35">
      <c r="E3">
        <f>VAR(B5:B17)</f>
        <v>429.19230769230768</v>
      </c>
      <c r="H3" t="s">
        <v>24</v>
      </c>
    </row>
    <row r="4" spans="1:14" x14ac:dyDescent="0.35">
      <c r="A4" t="s">
        <v>0</v>
      </c>
      <c r="B4" t="s">
        <v>1</v>
      </c>
      <c r="C4" t="s">
        <v>2</v>
      </c>
      <c r="D4" t="s">
        <v>17</v>
      </c>
      <c r="E4" t="s">
        <v>23</v>
      </c>
      <c r="F4" t="s">
        <v>18</v>
      </c>
      <c r="G4" t="s">
        <v>22</v>
      </c>
      <c r="H4" t="s">
        <v>3</v>
      </c>
      <c r="I4" t="s">
        <v>4</v>
      </c>
      <c r="J4" t="s">
        <v>5</v>
      </c>
      <c r="K4" t="s">
        <v>6</v>
      </c>
    </row>
    <row r="5" spans="1:14" x14ac:dyDescent="0.35">
      <c r="A5" t="s">
        <v>7</v>
      </c>
      <c r="B5">
        <v>0</v>
      </c>
      <c r="C5">
        <v>49</v>
      </c>
      <c r="D5">
        <f t="shared" ref="D5:D17" si="0">B5-B$1</f>
        <v>-12.76923076923077</v>
      </c>
      <c r="E5">
        <f>(D5*D5)</f>
        <v>163.05325443786984</v>
      </c>
      <c r="F5">
        <f t="shared" ref="F5:F17" si="1">C5-C$1</f>
        <v>36.692307692307693</v>
      </c>
      <c r="G5">
        <f>F5*F5</f>
        <v>1346.3254437869823</v>
      </c>
      <c r="H5" s="1">
        <f>((B5-B$1)/E$2)</f>
        <v>-0.61636613736214418</v>
      </c>
      <c r="I5" s="1">
        <f>(C5-C$1)/G$2</f>
        <v>1.4150181237862625</v>
      </c>
      <c r="J5" s="2">
        <f>ABS(H5-J$2)+ABS(I5-K$2)</f>
        <v>2.58509902532324</v>
      </c>
      <c r="K5">
        <f>SQRT((ABS(H5-J$2)*ABS(H5-J$2))+(ABS(I5-K$2)*ABS(I5-K$2)))</f>
        <v>1.8855852105564139</v>
      </c>
      <c r="L5" t="s">
        <v>25</v>
      </c>
      <c r="M5">
        <f>MIN(K5:K17)</f>
        <v>0.45754752624908102</v>
      </c>
      <c r="N5" t="s">
        <v>29</v>
      </c>
    </row>
    <row r="6" spans="1:14" x14ac:dyDescent="0.35">
      <c r="A6" t="s">
        <v>8</v>
      </c>
      <c r="B6">
        <v>-7</v>
      </c>
      <c r="C6">
        <v>32</v>
      </c>
      <c r="D6">
        <f t="shared" si="0"/>
        <v>-19.76923076923077</v>
      </c>
      <c r="E6">
        <f t="shared" ref="E6:E17" si="2">(D6*D6)</f>
        <v>390.82248520710061</v>
      </c>
      <c r="F6">
        <f t="shared" si="1"/>
        <v>19.692307692307693</v>
      </c>
      <c r="G6">
        <f t="shared" ref="G6:G17" si="3">F6*F6</f>
        <v>387.78698224852076</v>
      </c>
      <c r="H6" s="1">
        <f t="shared" ref="H6:H17" si="4">((B6-B$1)/E$2)</f>
        <v>-0.95425359820524736</v>
      </c>
      <c r="I6" s="1">
        <f t="shared" ref="I6:I17" si="5">(C6-C$1)/G$2</f>
        <v>0.75942272471547845</v>
      </c>
      <c r="J6" s="2">
        <f t="shared" ref="J6:J17" si="6">ABS(H6-J$2)+ABS(I6-K$2)</f>
        <v>2.2673910870955591</v>
      </c>
      <c r="K6">
        <f t="shared" ref="K6:K17" si="7">SQRT((ABS(H6-J$2)*ABS(H6-J$2))+(ABS(I6-K$2)*ABS(I6-K$2)))</f>
        <v>1.6211258700274549</v>
      </c>
      <c r="L6" t="s">
        <v>26</v>
      </c>
      <c r="N6" t="s">
        <v>29</v>
      </c>
    </row>
    <row r="7" spans="1:14" x14ac:dyDescent="0.35">
      <c r="A7" t="s">
        <v>9</v>
      </c>
      <c r="B7">
        <v>-9</v>
      </c>
      <c r="C7">
        <v>47</v>
      </c>
      <c r="D7">
        <f t="shared" si="0"/>
        <v>-21.76923076923077</v>
      </c>
      <c r="E7">
        <f t="shared" si="2"/>
        <v>473.89940828402371</v>
      </c>
      <c r="F7">
        <f t="shared" si="1"/>
        <v>34.692307692307693</v>
      </c>
      <c r="G7">
        <f t="shared" si="3"/>
        <v>1203.5562130177516</v>
      </c>
      <c r="H7" s="1">
        <f t="shared" si="4"/>
        <v>-1.0507928727318483</v>
      </c>
      <c r="I7" s="1">
        <f t="shared" si="5"/>
        <v>1.3378892533073468</v>
      </c>
      <c r="J7" s="2">
        <f t="shared" si="6"/>
        <v>2.9423968902140283</v>
      </c>
      <c r="K7">
        <f t="shared" si="7"/>
        <v>2.0830361597698159</v>
      </c>
      <c r="L7" t="s">
        <v>27</v>
      </c>
      <c r="M7" s="2">
        <f>MIN(J5:J17)</f>
        <v>0.62724891156699347</v>
      </c>
      <c r="N7" t="s">
        <v>30</v>
      </c>
    </row>
    <row r="8" spans="1:14" x14ac:dyDescent="0.35">
      <c r="A8" t="s">
        <v>10</v>
      </c>
      <c r="B8">
        <v>29</v>
      </c>
      <c r="C8">
        <v>12</v>
      </c>
      <c r="D8">
        <f t="shared" si="0"/>
        <v>16.23076923076923</v>
      </c>
      <c r="E8">
        <f t="shared" si="2"/>
        <v>263.4378698224852</v>
      </c>
      <c r="F8">
        <f t="shared" si="1"/>
        <v>-0.30769230769230838</v>
      </c>
      <c r="G8">
        <f t="shared" si="3"/>
        <v>9.4674556213018166E-2</v>
      </c>
      <c r="H8" s="1">
        <f t="shared" si="4"/>
        <v>0.78345334327356875</v>
      </c>
      <c r="I8" s="1">
        <f t="shared" si="5"/>
        <v>-1.1865980073679377E-2</v>
      </c>
      <c r="J8" s="2">
        <f t="shared" si="6"/>
        <v>0.62724891156699347</v>
      </c>
      <c r="K8">
        <f t="shared" si="7"/>
        <v>0.47529672841019782</v>
      </c>
      <c r="L8" t="s">
        <v>28</v>
      </c>
      <c r="N8" t="s">
        <v>29</v>
      </c>
    </row>
    <row r="9" spans="1:14" x14ac:dyDescent="0.35">
      <c r="A9" t="s">
        <v>11</v>
      </c>
      <c r="B9">
        <v>49</v>
      </c>
      <c r="C9">
        <v>31</v>
      </c>
      <c r="D9">
        <f t="shared" si="0"/>
        <v>36.230769230769226</v>
      </c>
      <c r="E9">
        <f t="shared" si="2"/>
        <v>1312.6686390532541</v>
      </c>
      <c r="F9">
        <f t="shared" si="1"/>
        <v>18.692307692307693</v>
      </c>
      <c r="G9">
        <f t="shared" si="3"/>
        <v>349.40236686390534</v>
      </c>
      <c r="H9" s="1">
        <f t="shared" si="4"/>
        <v>1.7488460885395776</v>
      </c>
      <c r="I9" s="1">
        <f t="shared" si="5"/>
        <v>0.7208582894760206</v>
      </c>
      <c r="J9" s="2">
        <f t="shared" si="6"/>
        <v>2.3253659263827022</v>
      </c>
      <c r="K9">
        <f t="shared" si="7"/>
        <v>1.6781331298803805</v>
      </c>
    </row>
    <row r="10" spans="1:14" x14ac:dyDescent="0.35">
      <c r="A10" t="s">
        <v>12</v>
      </c>
      <c r="B10">
        <v>37</v>
      </c>
      <c r="C10">
        <v>38</v>
      </c>
      <c r="D10">
        <f t="shared" si="0"/>
        <v>24.23076923076923</v>
      </c>
      <c r="E10">
        <f t="shared" si="2"/>
        <v>587.13017751479288</v>
      </c>
      <c r="F10">
        <f t="shared" si="1"/>
        <v>25.692307692307693</v>
      </c>
      <c r="G10">
        <f t="shared" si="3"/>
        <v>660.09467455621302</v>
      </c>
      <c r="H10" s="1">
        <f t="shared" si="4"/>
        <v>1.1696104413799724</v>
      </c>
      <c r="I10" s="1">
        <f t="shared" si="5"/>
        <v>0.99080933615222577</v>
      </c>
      <c r="J10" s="2">
        <f t="shared" si="6"/>
        <v>2.0160813258993024</v>
      </c>
      <c r="K10">
        <f t="shared" si="7"/>
        <v>1.4500248557016155</v>
      </c>
    </row>
    <row r="11" spans="1:14" x14ac:dyDescent="0.35">
      <c r="A11" t="s">
        <v>13</v>
      </c>
      <c r="B11">
        <v>8</v>
      </c>
      <c r="C11">
        <v>9</v>
      </c>
      <c r="D11">
        <f t="shared" si="0"/>
        <v>-4.7692307692307701</v>
      </c>
      <c r="E11">
        <f t="shared" si="2"/>
        <v>22.745562130177522</v>
      </c>
      <c r="F11">
        <f t="shared" si="1"/>
        <v>-3.3076923076923084</v>
      </c>
      <c r="G11">
        <f t="shared" si="3"/>
        <v>10.940828402366868</v>
      </c>
      <c r="H11" s="1">
        <f t="shared" si="4"/>
        <v>-0.23020903925574066</v>
      </c>
      <c r="I11" s="1">
        <f t="shared" si="5"/>
        <v>-0.12755928579205303</v>
      </c>
      <c r="J11" s="2">
        <f t="shared" si="6"/>
        <v>0.65636451763852122</v>
      </c>
      <c r="K11">
        <f t="shared" si="7"/>
        <v>0.58434818182463799</v>
      </c>
    </row>
    <row r="12" spans="1:14" x14ac:dyDescent="0.35">
      <c r="A12" t="s">
        <v>14</v>
      </c>
      <c r="B12">
        <v>13</v>
      </c>
      <c r="C12">
        <v>-1</v>
      </c>
      <c r="D12">
        <f t="shared" si="0"/>
        <v>0.23076923076922995</v>
      </c>
      <c r="E12">
        <f t="shared" si="2"/>
        <v>5.3254437869822105E-2</v>
      </c>
      <c r="F12">
        <f t="shared" si="1"/>
        <v>-13.307692307692308</v>
      </c>
      <c r="G12">
        <f t="shared" si="3"/>
        <v>177.09467455621302</v>
      </c>
      <c r="H12" s="1">
        <f t="shared" si="4"/>
        <v>1.1139147060761603E-2</v>
      </c>
      <c r="I12" s="1">
        <f t="shared" si="5"/>
        <v>-0.51320363818663195</v>
      </c>
      <c r="J12" s="2">
        <f t="shared" si="6"/>
        <v>0.64640294275876631</v>
      </c>
      <c r="K12">
        <f t="shared" si="7"/>
        <v>0.45754752624908102</v>
      </c>
    </row>
    <row r="13" spans="1:14" x14ac:dyDescent="0.35">
      <c r="A13" t="s">
        <v>15</v>
      </c>
      <c r="B13">
        <v>-6</v>
      </c>
      <c r="C13">
        <v>-3</v>
      </c>
      <c r="D13">
        <f t="shared" si="0"/>
        <v>-18.76923076923077</v>
      </c>
      <c r="E13">
        <f t="shared" si="2"/>
        <v>352.28402366863907</v>
      </c>
      <c r="F13">
        <f t="shared" si="1"/>
        <v>-15.307692307692308</v>
      </c>
      <c r="G13">
        <f t="shared" si="3"/>
        <v>234.32544378698228</v>
      </c>
      <c r="H13" s="1">
        <f t="shared" si="4"/>
        <v>-0.90598396094194689</v>
      </c>
      <c r="I13" s="1">
        <f t="shared" si="5"/>
        <v>-0.59033250866554765</v>
      </c>
      <c r="J13" s="2">
        <f t="shared" si="6"/>
        <v>1.6406549212403907</v>
      </c>
      <c r="K13">
        <f t="shared" si="7"/>
        <v>1.3129253956141309</v>
      </c>
    </row>
    <row r="14" spans="1:14" x14ac:dyDescent="0.35">
      <c r="A14" t="s">
        <v>16</v>
      </c>
      <c r="B14">
        <v>-21</v>
      </c>
      <c r="C14">
        <v>12</v>
      </c>
      <c r="D14">
        <f t="shared" si="0"/>
        <v>-33.769230769230774</v>
      </c>
      <c r="E14">
        <f t="shared" si="2"/>
        <v>1140.3609467455624</v>
      </c>
      <c r="F14">
        <f t="shared" si="1"/>
        <v>-0.30769230769230838</v>
      </c>
      <c r="G14">
        <f t="shared" si="3"/>
        <v>9.4674556213018166E-2</v>
      </c>
      <c r="H14" s="1">
        <f t="shared" si="4"/>
        <v>-1.6300285198914539</v>
      </c>
      <c r="I14" s="1">
        <f t="shared" si="5"/>
        <v>-1.1865980073679377E-2</v>
      </c>
      <c r="J14" s="2">
        <f t="shared" si="6"/>
        <v>2.1718773039926078</v>
      </c>
      <c r="K14">
        <f t="shared" si="7"/>
        <v>1.9884264106288678</v>
      </c>
    </row>
    <row r="15" spans="1:14" x14ac:dyDescent="0.35">
      <c r="A15" t="s">
        <v>19</v>
      </c>
      <c r="B15">
        <v>27</v>
      </c>
      <c r="C15">
        <v>-32</v>
      </c>
      <c r="D15">
        <f t="shared" si="0"/>
        <v>14.23076923076923</v>
      </c>
      <c r="E15">
        <f t="shared" si="2"/>
        <v>202.51479289940826</v>
      </c>
      <c r="F15">
        <f t="shared" si="1"/>
        <v>-44.307692307692307</v>
      </c>
      <c r="G15">
        <f t="shared" si="3"/>
        <v>1963.1715976331359</v>
      </c>
      <c r="H15" s="1">
        <f t="shared" si="4"/>
        <v>0.68691406874696792</v>
      </c>
      <c r="I15" s="1">
        <f t="shared" si="5"/>
        <v>-1.7087011306098263</v>
      </c>
      <c r="J15" s="2">
        <f>ABS(H15-J$2)+ABS(I15-K$2)</f>
        <v>1.8419004351819606</v>
      </c>
      <c r="K15">
        <f t="shared" si="7"/>
        <v>1.5415002313248662</v>
      </c>
    </row>
    <row r="16" spans="1:14" x14ac:dyDescent="0.35">
      <c r="A16" t="s">
        <v>20</v>
      </c>
      <c r="B16">
        <v>19</v>
      </c>
      <c r="C16">
        <v>-14</v>
      </c>
      <c r="D16">
        <f t="shared" si="0"/>
        <v>6.2307692307692299</v>
      </c>
      <c r="E16">
        <f t="shared" si="2"/>
        <v>38.822485207100584</v>
      </c>
      <c r="F16">
        <f t="shared" si="1"/>
        <v>-26.307692307692307</v>
      </c>
      <c r="G16">
        <f t="shared" si="3"/>
        <v>692.09467455621291</v>
      </c>
      <c r="H16" s="1">
        <f t="shared" si="4"/>
        <v>0.30075697064056428</v>
      </c>
      <c r="I16" s="1">
        <f t="shared" si="5"/>
        <v>-1.0145412962995843</v>
      </c>
      <c r="J16" s="2">
        <f t="shared" si="6"/>
        <v>0.85812277729191599</v>
      </c>
      <c r="K16">
        <f t="shared" si="7"/>
        <v>0.81129037113461344</v>
      </c>
    </row>
    <row r="17" spans="1:11" x14ac:dyDescent="0.35">
      <c r="A17" t="s">
        <v>21</v>
      </c>
      <c r="B17">
        <v>27</v>
      </c>
      <c r="C17">
        <v>-20</v>
      </c>
      <c r="D17">
        <f t="shared" si="0"/>
        <v>14.23076923076923</v>
      </c>
      <c r="E17">
        <f t="shared" si="2"/>
        <v>202.51479289940826</v>
      </c>
      <c r="F17">
        <f t="shared" si="1"/>
        <v>-32.307692307692307</v>
      </c>
      <c r="G17">
        <f t="shared" si="3"/>
        <v>1043.7869822485206</v>
      </c>
      <c r="H17" s="1">
        <f t="shared" si="4"/>
        <v>0.68691406874696792</v>
      </c>
      <c r="I17" s="1">
        <f t="shared" si="5"/>
        <v>-1.2459279077363317</v>
      </c>
      <c r="J17" s="2">
        <f t="shared" si="6"/>
        <v>1.3791272123084659</v>
      </c>
      <c r="K17">
        <f t="shared" si="7"/>
        <v>1.0946908952880947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L7" sqref="L7"/>
    </sheetView>
  </sheetViews>
  <sheetFormatPr defaultRowHeight="14.5" x14ac:dyDescent="0.35"/>
  <sheetData>
    <row r="1" spans="1:8" x14ac:dyDescent="0.35">
      <c r="A1" t="s">
        <v>0</v>
      </c>
      <c r="B1" t="s">
        <v>5</v>
      </c>
      <c r="F1" t="s">
        <v>0</v>
      </c>
      <c r="G1" t="s">
        <v>6</v>
      </c>
    </row>
    <row r="2" spans="1:8" x14ac:dyDescent="0.35">
      <c r="A2" t="s">
        <v>10</v>
      </c>
      <c r="B2" s="3">
        <v>0.62724891156699347</v>
      </c>
      <c r="C2" t="s">
        <v>10</v>
      </c>
      <c r="F2" s="4" t="s">
        <v>14</v>
      </c>
      <c r="G2">
        <v>0.45754752624908102</v>
      </c>
      <c r="H2" t="s">
        <v>29</v>
      </c>
    </row>
    <row r="3" spans="1:8" x14ac:dyDescent="0.35">
      <c r="A3" t="s">
        <v>14</v>
      </c>
      <c r="B3" s="3">
        <v>0.64640294275876597</v>
      </c>
      <c r="C3" t="s">
        <v>14</v>
      </c>
      <c r="F3" s="4" t="s">
        <v>10</v>
      </c>
      <c r="G3">
        <v>0.47529672841019782</v>
      </c>
    </row>
    <row r="4" spans="1:8" x14ac:dyDescent="0.35">
      <c r="A4" t="s">
        <v>13</v>
      </c>
      <c r="B4" s="3">
        <v>0.65636451763852099</v>
      </c>
      <c r="F4" s="4" t="s">
        <v>13</v>
      </c>
      <c r="G4">
        <v>0.58434818182463799</v>
      </c>
    </row>
    <row r="5" spans="1:8" x14ac:dyDescent="0.35">
      <c r="A5" t="s">
        <v>20</v>
      </c>
      <c r="B5" s="3">
        <v>0.85812277729191599</v>
      </c>
      <c r="F5" s="4" t="s">
        <v>20</v>
      </c>
      <c r="G5">
        <v>0.81129037113461344</v>
      </c>
    </row>
    <row r="6" spans="1:8" x14ac:dyDescent="0.35">
      <c r="A6" t="s">
        <v>21</v>
      </c>
      <c r="B6" s="3">
        <v>1.3791272123084659</v>
      </c>
      <c r="F6" s="4" t="s">
        <v>21</v>
      </c>
      <c r="G6">
        <v>1.0946908952880947</v>
      </c>
    </row>
    <row r="7" spans="1:8" x14ac:dyDescent="0.35">
      <c r="A7" t="s">
        <v>15</v>
      </c>
      <c r="B7" s="2">
        <v>1.6406549212403907</v>
      </c>
      <c r="F7" t="s">
        <v>15</v>
      </c>
      <c r="G7">
        <v>1.3129253956141309</v>
      </c>
    </row>
    <row r="8" spans="1:8" x14ac:dyDescent="0.35">
      <c r="A8" t="s">
        <v>19</v>
      </c>
      <c r="B8" s="2">
        <v>1.8419004351819606</v>
      </c>
      <c r="F8" t="s">
        <v>12</v>
      </c>
      <c r="G8">
        <v>1.4500248557016155</v>
      </c>
    </row>
    <row r="9" spans="1:8" x14ac:dyDescent="0.35">
      <c r="A9" t="s">
        <v>12</v>
      </c>
      <c r="B9" s="2">
        <v>2.0160813258993024</v>
      </c>
      <c r="F9" t="s">
        <v>19</v>
      </c>
      <c r="G9">
        <v>1.5415002313248662</v>
      </c>
    </row>
    <row r="10" spans="1:8" x14ac:dyDescent="0.35">
      <c r="A10" t="s">
        <v>16</v>
      </c>
      <c r="B10" s="2">
        <v>2.1718773039926078</v>
      </c>
      <c r="F10" t="s">
        <v>8</v>
      </c>
      <c r="G10">
        <v>1.6211258700274549</v>
      </c>
    </row>
    <row r="11" spans="1:8" x14ac:dyDescent="0.35">
      <c r="A11" t="s">
        <v>8</v>
      </c>
      <c r="B11" s="2">
        <v>2.2673910870955591</v>
      </c>
      <c r="F11" t="s">
        <v>11</v>
      </c>
      <c r="G11">
        <v>1.6781331298803805</v>
      </c>
    </row>
    <row r="12" spans="1:8" x14ac:dyDescent="0.35">
      <c r="A12" t="s">
        <v>11</v>
      </c>
      <c r="B12" s="2">
        <v>2.3253659263827022</v>
      </c>
      <c r="F12" t="s">
        <v>7</v>
      </c>
      <c r="G12">
        <v>1.8855852105564139</v>
      </c>
    </row>
    <row r="13" spans="1:8" x14ac:dyDescent="0.35">
      <c r="A13" t="s">
        <v>7</v>
      </c>
      <c r="B13" s="2">
        <v>2.58509902532324</v>
      </c>
      <c r="F13" t="s">
        <v>16</v>
      </c>
      <c r="G13">
        <v>1.9884264106288678</v>
      </c>
    </row>
    <row r="14" spans="1:8" x14ac:dyDescent="0.35">
      <c r="A14" t="s">
        <v>9</v>
      </c>
      <c r="B14" s="2">
        <v>2.9423968902140283</v>
      </c>
      <c r="F14" t="s">
        <v>9</v>
      </c>
      <c r="G14">
        <v>2.0830361597698159</v>
      </c>
    </row>
  </sheetData>
  <sortState ref="F2:G14">
    <sortCondition ref="G2:G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Snehal Adsule</dc:creator>
  <cp:lastModifiedBy>Snehal Adsule</cp:lastModifiedBy>
  <dcterms:created xsi:type="dcterms:W3CDTF">2016-09-16T04:30:19Z</dcterms:created>
  <dcterms:modified xsi:type="dcterms:W3CDTF">2016-09-20T09:01:38Z</dcterms:modified>
</cp:coreProperties>
</file>