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ehal\Desktop\Acads\CSCI 567\HW1\"/>
    </mc:Choice>
  </mc:AlternateContent>
  <bookViews>
    <workbookView xWindow="0" yWindow="0" windowWidth="7480" windowHeight="4090" firstSheet="1" activeTab="6"/>
  </bookViews>
  <sheets>
    <sheet name="Sheet4" sheetId="4" r:id="rId1"/>
    <sheet name="Sheet6" sheetId="6" r:id="rId2"/>
    <sheet name="Sheet1" sheetId="1" r:id="rId3"/>
    <sheet name="Sheet5" sheetId="5" r:id="rId4"/>
    <sheet name="Sheet2" sheetId="2" r:id="rId5"/>
    <sheet name="Sheet3" sheetId="3" r:id="rId6"/>
    <sheet name="Sheet7" sheetId="7" r:id="rId7"/>
  </sheets>
  <calcPr calcId="171027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I20" i="7"/>
  <c r="H20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8" i="7"/>
  <c r="H19" i="7"/>
  <c r="H2" i="7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5" i="1"/>
  <c r="B3" i="1"/>
  <c r="C3" i="1"/>
  <c r="D3" i="1"/>
  <c r="E3" i="1"/>
  <c r="F3" i="1"/>
  <c r="G3" i="1"/>
  <c r="H3" i="1"/>
  <c r="I3" i="1"/>
  <c r="J3" i="1"/>
  <c r="K3" i="1"/>
  <c r="A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B2" i="1"/>
  <c r="C2" i="1"/>
  <c r="D2" i="1"/>
  <c r="E2" i="1"/>
  <c r="F2" i="1"/>
  <c r="G2" i="1"/>
  <c r="H2" i="1"/>
  <c r="I2" i="1"/>
  <c r="J2" i="1"/>
  <c r="K2" i="1"/>
  <c r="A2" i="1"/>
  <c r="B1" i="1" l="1"/>
  <c r="P7" i="6" l="1"/>
  <c r="P8" i="6"/>
  <c r="P11" i="6"/>
  <c r="P12" i="6"/>
  <c r="P15" i="6"/>
  <c r="P16" i="6"/>
  <c r="P1" i="6"/>
  <c r="N21" i="6"/>
  <c r="N2" i="6"/>
  <c r="P2" i="6" s="1"/>
  <c r="N3" i="6"/>
  <c r="P3" i="6" s="1"/>
  <c r="N4" i="6"/>
  <c r="P4" i="6" s="1"/>
  <c r="N5" i="6"/>
  <c r="P5" i="6" s="1"/>
  <c r="N6" i="6"/>
  <c r="P6" i="6" s="1"/>
  <c r="N7" i="6"/>
  <c r="N8" i="6"/>
  <c r="N9" i="6"/>
  <c r="P9" i="6" s="1"/>
  <c r="N10" i="6"/>
  <c r="P10" i="6" s="1"/>
  <c r="N11" i="6"/>
  <c r="N12" i="6"/>
  <c r="N13" i="6"/>
  <c r="P13" i="6" s="1"/>
  <c r="N14" i="6"/>
  <c r="P14" i="6" s="1"/>
  <c r="N15" i="6"/>
  <c r="N16" i="6"/>
  <c r="N17" i="6"/>
  <c r="P17" i="6" s="1"/>
  <c r="N18" i="6"/>
  <c r="P18" i="6" s="1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1" i="6"/>
  <c r="B3" i="5"/>
  <c r="Q14" i="1"/>
  <c r="Q1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5" i="1"/>
  <c r="Z11" i="1"/>
  <c r="Z10" i="1"/>
  <c r="Z9" i="1"/>
  <c r="Z8" i="1"/>
  <c r="Z7" i="1"/>
  <c r="Z6" i="1"/>
  <c r="Q11" i="1"/>
  <c r="R11" i="1"/>
  <c r="S11" i="1"/>
  <c r="T11" i="1"/>
  <c r="U11" i="1"/>
  <c r="V11" i="1"/>
  <c r="W11" i="1"/>
  <c r="X11" i="1"/>
  <c r="Y11" i="1"/>
  <c r="R7" i="1"/>
  <c r="S7" i="1"/>
  <c r="T7" i="1"/>
  <c r="U7" i="1"/>
  <c r="V7" i="1"/>
  <c r="W7" i="1"/>
  <c r="X7" i="1"/>
  <c r="Y7" i="1"/>
  <c r="R10" i="1"/>
  <c r="S10" i="1"/>
  <c r="T10" i="1"/>
  <c r="U10" i="1"/>
  <c r="V10" i="1"/>
  <c r="W10" i="1"/>
  <c r="X10" i="1"/>
  <c r="Y10" i="1"/>
  <c r="Q10" i="1"/>
  <c r="R9" i="1"/>
  <c r="S9" i="1"/>
  <c r="T9" i="1"/>
  <c r="U9" i="1"/>
  <c r="V9" i="1"/>
  <c r="W9" i="1"/>
  <c r="X9" i="1"/>
  <c r="Y9" i="1"/>
  <c r="Q9" i="1"/>
  <c r="R8" i="1"/>
  <c r="S8" i="1"/>
  <c r="T8" i="1"/>
  <c r="U8" i="1"/>
  <c r="V8" i="1"/>
  <c r="W8" i="1"/>
  <c r="X8" i="1"/>
  <c r="Y8" i="1"/>
  <c r="Q8" i="1"/>
  <c r="Q7" i="1"/>
  <c r="R6" i="1"/>
  <c r="S6" i="1"/>
  <c r="T6" i="1"/>
  <c r="U6" i="1"/>
  <c r="V6" i="1"/>
  <c r="W6" i="1"/>
  <c r="X6" i="1"/>
  <c r="Y6" i="1"/>
  <c r="Q6" i="1"/>
</calcChain>
</file>

<file path=xl/sharedStrings.xml><?xml version="1.0" encoding="utf-8"?>
<sst xmlns="http://schemas.openxmlformats.org/spreadsheetml/2006/main" count="284" uniqueCount="73">
  <si>
    <t xml:space="preserve"> Type of glass</t>
  </si>
  <si>
    <t xml:space="preserve"> 1 to 214</t>
  </si>
  <si>
    <t xml:space="preserve"> RI</t>
  </si>
  <si>
    <t xml:space="preserve"> refractive index</t>
  </si>
  <si>
    <t xml:space="preserve"> Na</t>
  </si>
  <si>
    <t xml:space="preserve"> Sodium (unit measurement</t>
  </si>
  <si>
    <t xml:space="preserve"> weight percent in corresponding oxide</t>
  </si>
  <si>
    <t xml:space="preserve"> Mg</t>
  </si>
  <si>
    <t xml:space="preserve"> Magnesium</t>
  </si>
  <si>
    <t xml:space="preserve"> Al</t>
  </si>
  <si>
    <t xml:space="preserve"> Aluminum</t>
  </si>
  <si>
    <t xml:space="preserve"> Si</t>
  </si>
  <si>
    <t xml:space="preserve"> Silicon</t>
  </si>
  <si>
    <t xml:space="preserve"> K</t>
  </si>
  <si>
    <t xml:space="preserve"> Potassium</t>
  </si>
  <si>
    <t xml:space="preserve"> Ca</t>
  </si>
  <si>
    <t xml:space="preserve"> Calcium</t>
  </si>
  <si>
    <t xml:space="preserve"> Ba</t>
  </si>
  <si>
    <t xml:space="preserve"> Barium</t>
  </si>
  <si>
    <t xml:space="preserve"> Fe</t>
  </si>
  <si>
    <t xml:space="preserve"> Iron</t>
  </si>
  <si>
    <t>-- 1 building_windows_float_processed</t>
  </si>
  <si>
    <t xml:space="preserve">      -- 2 building_windows_non_float_processed</t>
  </si>
  <si>
    <t xml:space="preserve">      -- 3 vehicle_windows_float_processed</t>
  </si>
  <si>
    <t xml:space="preserve">      -- 4 vehicle_windows_non_float_processed (none in this database)</t>
  </si>
  <si>
    <t xml:space="preserve">      -- 5 containers</t>
  </si>
  <si>
    <t xml:space="preserve">      -- 6 tableware</t>
  </si>
  <si>
    <t xml:space="preserve">      -- 7 headlamps</t>
  </si>
  <si>
    <t xml:space="preserve"> Id</t>
  </si>
  <si>
    <t>Row Labels</t>
  </si>
  <si>
    <t>Grand Total</t>
  </si>
  <si>
    <t>Column Labels</t>
  </si>
  <si>
    <t>Average of  RI</t>
  </si>
  <si>
    <t>min</t>
  </si>
  <si>
    <t>max</t>
  </si>
  <si>
    <t>avg</t>
  </si>
  <si>
    <t>stddev</t>
  </si>
  <si>
    <t>var</t>
  </si>
  <si>
    <t>Count of  Id</t>
  </si>
  <si>
    <t>Values</t>
  </si>
  <si>
    <t>corr</t>
  </si>
  <si>
    <t>Average of  K</t>
  </si>
  <si>
    <t>Average of  Na</t>
  </si>
  <si>
    <t>Average of  Mg</t>
  </si>
  <si>
    <t>Average of  Al</t>
  </si>
  <si>
    <t>Average of  Si</t>
  </si>
  <si>
    <t>Average of  Ca</t>
  </si>
  <si>
    <t>Average of  Ba</t>
  </si>
  <si>
    <t>Average of  Fe</t>
  </si>
  <si>
    <t>Var of  RI</t>
  </si>
  <si>
    <t>x-xmean</t>
  </si>
  <si>
    <t>y-ymean</t>
  </si>
  <si>
    <t>cov</t>
  </si>
  <si>
    <t>Var of  Na</t>
  </si>
  <si>
    <t>Var of  Mg</t>
  </si>
  <si>
    <t>Var of  Al</t>
  </si>
  <si>
    <t>Var of  Si</t>
  </si>
  <si>
    <t>Var of  K</t>
  </si>
  <si>
    <t>Var of  Ca</t>
  </si>
  <si>
    <t>Var of  Ba</t>
  </si>
  <si>
    <t>Var of  Fe</t>
  </si>
  <si>
    <t>copy</t>
  </si>
  <si>
    <t xml:space="preserve"> '1.0'</t>
  </si>
  <si>
    <t xml:space="preserve"> '7.0'</t>
  </si>
  <si>
    <t xml:space="preserve"> '3.0'</t>
  </si>
  <si>
    <t xml:space="preserve"> '6.0'</t>
  </si>
  <si>
    <t xml:space="preserve"> '2.0'</t>
  </si>
  <si>
    <t>di</t>
  </si>
  <si>
    <t>'5.0'</t>
  </si>
  <si>
    <t>xn</t>
  </si>
  <si>
    <t>L1</t>
  </si>
  <si>
    <t>L2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</si>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</sst>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11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ehal Adsule" refreshedDate="42630.848602893515" createdVersion="6" refreshedVersion="6" minRefreshableVersion="3" recordCount="196">
  <cacheSource type="worksheet">
    <worksheetSource ref="A4:K200" sheet="Sheet1"/>
  </cacheSource>
  <cacheFields count="11">
    <cacheField name=" Id" numFmtId="0">
      <sharedItems containsSemiMixedTypes="0" containsString="0" containsNumber="1" containsInteger="1" minValue="1" maxValue="211"/>
    </cacheField>
    <cacheField name=" RI" numFmtId="0">
      <sharedItems containsSemiMixedTypes="0" containsString="0" containsNumber="1" minValue="1.5113099999999999" maxValue="1.53393" count="164">
        <n v="1.52101"/>
        <n v="1.5176099999999999"/>
        <n v="1.5161800000000001"/>
        <n v="1.51766"/>
        <n v="1.51742"/>
        <n v="1.51596"/>
        <n v="1.5174300000000001"/>
        <n v="1.51756"/>
        <n v="1.51918"/>
        <n v="1.51755"/>
        <n v="1.5157099999999999"/>
        <n v="1.51763"/>
        <n v="1.51589"/>
        <n v="1.5174799999999999"/>
        <n v="1.5178400000000001"/>
        <n v="1.52196"/>
        <n v="1.51911"/>
        <n v="1.51735"/>
        <n v="1.5175000000000001"/>
        <n v="1.51966"/>
        <n v="1.51736"/>
        <n v="1.5175099999999999"/>
        <n v="1.5172000000000001"/>
        <n v="1.5176400000000001"/>
        <n v="1.51793"/>
        <n v="1.5172099999999999"/>
        <n v="1.5176799999999999"/>
        <n v="1.5174700000000001"/>
        <n v="1.5177499999999999"/>
        <n v="1.51753"/>
        <n v="1.51783"/>
        <n v="1.5156700000000001"/>
        <n v="1.5190900000000001"/>
        <n v="1.51797"/>
        <n v="1.52213"/>
        <n v="1.51779"/>
        <n v="1.5221"/>
        <n v="1.51786"/>
        <n v="1.5189999999999999"/>
        <n v="1.5186900000000001"/>
        <n v="1.52667"/>
        <n v="1.52223"/>
        <n v="1.51898"/>
        <n v="1.5232000000000001"/>
        <n v="1.5192600000000001"/>
        <n v="1.5180800000000001"/>
        <n v="1.51837"/>
        <n v="1.5177799999999999"/>
        <n v="1.51769"/>
        <n v="1.5121500000000001"/>
        <n v="1.51824"/>
        <n v="1.5175399999999999"/>
        <n v="1.51905"/>
        <n v="1.5197700000000001"/>
        <n v="1.52172"/>
        <n v="1.52227"/>
        <n v="1.5209900000000001"/>
        <n v="1.52152"/>
        <n v="1.5157400000000001"/>
        <n v="1.5184800000000001"/>
        <n v="1.51593"/>
        <n v="1.51631"/>
        <n v="1.5159"/>
        <n v="1.5164500000000001"/>
        <n v="1.51627"/>
        <n v="1.51613"/>
        <n v="1.5159199999999999"/>
        <n v="1.5164599999999999"/>
        <n v="1.5159400000000001"/>
        <n v="1.5140899999999999"/>
        <n v="1.5162500000000001"/>
        <n v="1.51569"/>
        <n v="1.5164"/>
        <n v="1.51841"/>
        <n v="1.5160499999999999"/>
        <n v="1.5158799999999999"/>
        <n v="1.5162899999999999"/>
        <n v="1.5185999999999999"/>
        <n v="1.5168900000000001"/>
        <n v="1.5181100000000001"/>
        <n v="1.5165500000000001"/>
        <n v="1.5173000000000001"/>
        <n v="1.5182"/>
        <n v="1.52725"/>
        <n v="1.5241"/>
        <n v="1.52475"/>
        <n v="1.53125"/>
        <n v="1.53393"/>
        <n v="1.5222199999999999"/>
        <n v="1.5181800000000001"/>
        <n v="1.52664"/>
        <n v="1.52739"/>
        <n v="1.5277700000000001"/>
        <n v="1.51892"/>
        <n v="1.51847"/>
        <n v="1.5184599999999999"/>
        <n v="1.5182899999999999"/>
        <n v="1.51708"/>
        <n v="1.5167299999999999"/>
        <n v="1.5165200000000001"/>
        <n v="1.51844"/>
        <n v="1.5166299999999999"/>
        <n v="1.5168699999999999"/>
        <n v="1.5170699999999999"/>
        <n v="1.5217700000000001"/>
        <n v="1.5187200000000001"/>
        <n v="1.51667"/>
        <n v="1.52081"/>
        <n v="1.52068"/>
        <n v="1.5202"/>
        <n v="1.5261400000000001"/>
        <n v="1.51813"/>
        <n v="1.518"/>
        <n v="1.51789"/>
        <n v="1.51806"/>
        <n v="1.51711"/>
        <n v="1.51674"/>
        <n v="1.5168999999999999"/>
        <n v="1.51851"/>
        <n v="1.5166200000000001"/>
        <n v="1.5161"/>
        <n v="1.5166999999999999"/>
        <n v="1.5164299999999999"/>
        <n v="1.5166500000000001"/>
        <n v="1.5212699999999999"/>
        <n v="1.51694"/>
        <n v="1.52121"/>
        <n v="1.51776"/>
        <n v="1.51796"/>
        <n v="1.5151399999999999"/>
        <n v="1.51915"/>
        <n v="1.5217099999999999"/>
        <n v="1.5215099999999999"/>
        <n v="1.51969"/>
        <n v="1.5166599999999999"/>
        <n v="1.5199400000000001"/>
        <n v="1.52369"/>
        <n v="1.5131600000000001"/>
        <n v="1.5132099999999999"/>
        <n v="1.5193700000000001"/>
        <n v="1.5185200000000001"/>
        <n v="1.5129900000000001"/>
        <n v="1.51888"/>
        <n v="1.5113099999999999"/>
        <n v="1.5183800000000001"/>
        <n v="1.52315"/>
        <n v="1.52247"/>
        <n v="1.5236499999999999"/>
        <n v="1.5160199999999999"/>
        <n v="1.51623"/>
        <n v="1.51719"/>
        <n v="1.5168299999999999"/>
        <n v="1.51545"/>
        <n v="1.51556"/>
        <n v="1.5172699999999999"/>
        <n v="1.5153099999999999"/>
        <n v="1.5160899999999999"/>
        <n v="1.51508"/>
        <n v="1.5165299999999999"/>
        <n v="1.51658"/>
        <n v="1.51617"/>
        <n v="1.51732"/>
        <n v="1.51831"/>
        <n v="1.51685"/>
      </sharedItems>
    </cacheField>
    <cacheField name=" Na" numFmtId="0">
      <sharedItems containsSemiMixedTypes="0" containsString="0" containsNumber="1" minValue="10.73" maxValue="15.79"/>
    </cacheField>
    <cacheField name=" Mg" numFmtId="0">
      <sharedItems containsSemiMixedTypes="0" containsString="0" containsNumber="1" minValue="0" maxValue="4.49"/>
    </cacheField>
    <cacheField name=" Al" numFmtId="0">
      <sharedItems containsSemiMixedTypes="0" containsString="0" containsNumber="1" minValue="0.28999999999999998" maxValue="3.5"/>
    </cacheField>
    <cacheField name=" Si" numFmtId="0">
      <sharedItems containsSemiMixedTypes="0" containsString="0" containsNumber="1" minValue="69.81" maxValue="75.180000000000007"/>
    </cacheField>
    <cacheField name=" K" numFmtId="0">
      <sharedItems containsSemiMixedTypes="0" containsString="0" containsNumber="1" minValue="0" maxValue="6.21"/>
    </cacheField>
    <cacheField name=" Ca" numFmtId="0">
      <sharedItems containsSemiMixedTypes="0" containsString="0" containsNumber="1" minValue="5.43" maxValue="16.190000000000001"/>
    </cacheField>
    <cacheField name=" Ba" numFmtId="0">
      <sharedItems containsSemiMixedTypes="0" containsString="0" containsNumber="1" minValue="0" maxValue="3.15"/>
    </cacheField>
    <cacheField name=" Fe" numFmtId="0">
      <sharedItems containsSemiMixedTypes="0" containsString="0" containsNumber="1" minValue="0" maxValue="0.34"/>
    </cacheField>
    <cacheField name=" Type of glass" numFmtId="0">
      <sharedItems containsSemiMixedTypes="0" containsString="0" containsNumber="1" containsInteger="1" minValue="1" maxValue="7" count="6">
        <n v="1"/>
        <n v="2"/>
        <n v="3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1"/>
    <x v="0"/>
    <n v="13.64"/>
    <n v="4.49"/>
    <n v="1.1000000000000001"/>
    <n v="71.78"/>
    <n v="0.06"/>
    <n v="8.75"/>
    <n v="0"/>
    <n v="0"/>
    <x v="0"/>
  </r>
  <r>
    <n v="2"/>
    <x v="1"/>
    <n v="13.89"/>
    <n v="3.6"/>
    <n v="1.36"/>
    <n v="72.73"/>
    <n v="0.48"/>
    <n v="7.83"/>
    <n v="0"/>
    <n v="0"/>
    <x v="0"/>
  </r>
  <r>
    <n v="3"/>
    <x v="2"/>
    <n v="13.53"/>
    <n v="3.55"/>
    <n v="1.54"/>
    <n v="72.989999999999995"/>
    <n v="0.39"/>
    <n v="7.78"/>
    <n v="0"/>
    <n v="0"/>
    <x v="0"/>
  </r>
  <r>
    <n v="4"/>
    <x v="3"/>
    <n v="13.21"/>
    <n v="3.69"/>
    <n v="1.29"/>
    <n v="72.61"/>
    <n v="0.56999999999999995"/>
    <n v="8.2200000000000006"/>
    <n v="0"/>
    <n v="0"/>
    <x v="0"/>
  </r>
  <r>
    <n v="5"/>
    <x v="4"/>
    <n v="13.27"/>
    <n v="3.62"/>
    <n v="1.24"/>
    <n v="73.08"/>
    <n v="0.55000000000000004"/>
    <n v="8.07"/>
    <n v="0"/>
    <n v="0"/>
    <x v="0"/>
  </r>
  <r>
    <n v="6"/>
    <x v="5"/>
    <n v="12.79"/>
    <n v="3.61"/>
    <n v="1.62"/>
    <n v="72.97"/>
    <n v="0.64"/>
    <n v="8.07"/>
    <n v="0"/>
    <n v="0.26"/>
    <x v="0"/>
  </r>
  <r>
    <n v="7"/>
    <x v="6"/>
    <n v="13.3"/>
    <n v="3.6"/>
    <n v="1.1399999999999999"/>
    <n v="73.09"/>
    <n v="0.57999999999999996"/>
    <n v="8.17"/>
    <n v="0"/>
    <n v="0"/>
    <x v="0"/>
  </r>
  <r>
    <n v="8"/>
    <x v="7"/>
    <n v="13.15"/>
    <n v="3.61"/>
    <n v="1.05"/>
    <n v="73.239999999999995"/>
    <n v="0.56999999999999995"/>
    <n v="8.24"/>
    <n v="0"/>
    <n v="0"/>
    <x v="0"/>
  </r>
  <r>
    <n v="9"/>
    <x v="8"/>
    <n v="14.04"/>
    <n v="3.58"/>
    <n v="1.37"/>
    <n v="72.08"/>
    <n v="0.56000000000000005"/>
    <n v="8.3000000000000007"/>
    <n v="0"/>
    <n v="0"/>
    <x v="0"/>
  </r>
  <r>
    <n v="10"/>
    <x v="9"/>
    <n v="13"/>
    <n v="3.6"/>
    <n v="1.36"/>
    <n v="72.989999999999995"/>
    <n v="0.56999999999999995"/>
    <n v="8.4"/>
    <n v="0"/>
    <n v="0.11"/>
    <x v="0"/>
  </r>
  <r>
    <n v="11"/>
    <x v="10"/>
    <n v="12.72"/>
    <n v="3.46"/>
    <n v="1.56"/>
    <n v="73.2"/>
    <n v="0.67"/>
    <n v="8.09"/>
    <n v="0"/>
    <n v="0.24"/>
    <x v="0"/>
  </r>
  <r>
    <n v="12"/>
    <x v="11"/>
    <n v="12.8"/>
    <n v="3.66"/>
    <n v="1.27"/>
    <n v="73.010000000000005"/>
    <n v="0.6"/>
    <n v="8.56"/>
    <n v="0"/>
    <n v="0"/>
    <x v="0"/>
  </r>
  <r>
    <n v="13"/>
    <x v="12"/>
    <n v="12.88"/>
    <n v="3.43"/>
    <n v="1.4"/>
    <n v="73.28"/>
    <n v="0.69"/>
    <n v="8.0500000000000007"/>
    <n v="0"/>
    <n v="0.24"/>
    <x v="0"/>
  </r>
  <r>
    <n v="14"/>
    <x v="13"/>
    <n v="12.86"/>
    <n v="3.56"/>
    <n v="1.27"/>
    <n v="73.209999999999994"/>
    <n v="0.54"/>
    <n v="8.3800000000000008"/>
    <n v="0"/>
    <n v="0.17"/>
    <x v="0"/>
  </r>
  <r>
    <n v="15"/>
    <x v="11"/>
    <n v="12.61"/>
    <n v="3.59"/>
    <n v="1.31"/>
    <n v="73.290000000000006"/>
    <n v="0.57999999999999996"/>
    <n v="8.5"/>
    <n v="0"/>
    <n v="0"/>
    <x v="0"/>
  </r>
  <r>
    <n v="16"/>
    <x v="1"/>
    <n v="12.81"/>
    <n v="3.54"/>
    <n v="1.23"/>
    <n v="73.239999999999995"/>
    <n v="0.57999999999999996"/>
    <n v="8.39"/>
    <n v="0"/>
    <n v="0"/>
    <x v="0"/>
  </r>
  <r>
    <n v="17"/>
    <x v="14"/>
    <n v="12.68"/>
    <n v="3.67"/>
    <n v="1.1599999999999999"/>
    <n v="73.11"/>
    <n v="0.61"/>
    <n v="8.6999999999999993"/>
    <n v="0"/>
    <n v="0"/>
    <x v="0"/>
  </r>
  <r>
    <n v="18"/>
    <x v="15"/>
    <n v="14.36"/>
    <n v="3.85"/>
    <n v="0.89"/>
    <n v="71.36"/>
    <n v="0.15"/>
    <n v="9.15"/>
    <n v="0"/>
    <n v="0"/>
    <x v="0"/>
  </r>
  <r>
    <n v="19"/>
    <x v="16"/>
    <n v="13.9"/>
    <n v="3.73"/>
    <n v="1.18"/>
    <n v="72.12"/>
    <n v="0.06"/>
    <n v="8.89"/>
    <n v="0"/>
    <n v="0"/>
    <x v="0"/>
  </r>
  <r>
    <n v="20"/>
    <x v="17"/>
    <n v="13.02"/>
    <n v="3.54"/>
    <n v="1.69"/>
    <n v="72.73"/>
    <n v="0.54"/>
    <n v="8.44"/>
    <n v="0"/>
    <n v="7.0000000000000007E-2"/>
    <x v="0"/>
  </r>
  <r>
    <n v="21"/>
    <x v="18"/>
    <n v="12.82"/>
    <n v="3.55"/>
    <n v="1.49"/>
    <n v="72.75"/>
    <n v="0.54"/>
    <n v="8.52"/>
    <n v="0"/>
    <n v="0.19"/>
    <x v="0"/>
  </r>
  <r>
    <n v="22"/>
    <x v="19"/>
    <n v="14.77"/>
    <n v="3.75"/>
    <n v="0.28999999999999998"/>
    <n v="72.02"/>
    <n v="0.03"/>
    <n v="9"/>
    <n v="0"/>
    <n v="0"/>
    <x v="0"/>
  </r>
  <r>
    <n v="23"/>
    <x v="20"/>
    <n v="12.78"/>
    <n v="3.62"/>
    <n v="1.29"/>
    <n v="72.790000000000006"/>
    <n v="0.59"/>
    <n v="8.6999999999999993"/>
    <n v="0"/>
    <n v="0"/>
    <x v="0"/>
  </r>
  <r>
    <n v="24"/>
    <x v="21"/>
    <n v="12.81"/>
    <n v="3.57"/>
    <n v="1.35"/>
    <n v="73.02"/>
    <n v="0.62"/>
    <n v="8.59"/>
    <n v="0"/>
    <n v="0"/>
    <x v="0"/>
  </r>
  <r>
    <n v="25"/>
    <x v="22"/>
    <n v="13.38"/>
    <n v="3.5"/>
    <n v="1.1499999999999999"/>
    <n v="72.849999999999994"/>
    <n v="0.5"/>
    <n v="8.43"/>
    <n v="0"/>
    <n v="0"/>
    <x v="0"/>
  </r>
  <r>
    <n v="26"/>
    <x v="23"/>
    <n v="12.98"/>
    <n v="3.54"/>
    <n v="1.21"/>
    <n v="73"/>
    <n v="0.65"/>
    <n v="8.5299999999999994"/>
    <n v="0"/>
    <n v="0"/>
    <x v="0"/>
  </r>
  <r>
    <n v="27"/>
    <x v="24"/>
    <n v="13.21"/>
    <n v="3.48"/>
    <n v="1.41"/>
    <n v="72.64"/>
    <n v="0.59"/>
    <n v="8.43"/>
    <n v="0"/>
    <n v="0"/>
    <x v="0"/>
  </r>
  <r>
    <n v="28"/>
    <x v="25"/>
    <n v="12.87"/>
    <n v="3.48"/>
    <n v="1.33"/>
    <n v="73.040000000000006"/>
    <n v="0.56000000000000005"/>
    <n v="8.43"/>
    <n v="0"/>
    <n v="0"/>
    <x v="0"/>
  </r>
  <r>
    <n v="29"/>
    <x v="26"/>
    <n v="12.56"/>
    <n v="3.52"/>
    <n v="1.43"/>
    <n v="73.150000000000006"/>
    <n v="0.56999999999999995"/>
    <n v="8.5399999999999991"/>
    <n v="0"/>
    <n v="0"/>
    <x v="0"/>
  </r>
  <r>
    <n v="30"/>
    <x v="14"/>
    <n v="13.08"/>
    <n v="3.49"/>
    <n v="1.28"/>
    <n v="72.86"/>
    <n v="0.6"/>
    <n v="8.49"/>
    <n v="0"/>
    <n v="0"/>
    <x v="0"/>
  </r>
  <r>
    <n v="31"/>
    <x v="26"/>
    <n v="12.65"/>
    <n v="3.56"/>
    <n v="1.3"/>
    <n v="73.08"/>
    <n v="0.61"/>
    <n v="8.69"/>
    <n v="0"/>
    <n v="0.14000000000000001"/>
    <x v="0"/>
  </r>
  <r>
    <n v="32"/>
    <x v="27"/>
    <n v="12.84"/>
    <n v="3.5"/>
    <n v="1.1399999999999999"/>
    <n v="73.27"/>
    <n v="0.56000000000000005"/>
    <n v="8.5500000000000007"/>
    <n v="0"/>
    <n v="0"/>
    <x v="0"/>
  </r>
  <r>
    <n v="33"/>
    <x v="28"/>
    <n v="12.85"/>
    <n v="3.48"/>
    <n v="1.23"/>
    <n v="72.97"/>
    <n v="0.61"/>
    <n v="8.56"/>
    <n v="0.09"/>
    <n v="0.22"/>
    <x v="0"/>
  </r>
  <r>
    <n v="34"/>
    <x v="29"/>
    <n v="12.57"/>
    <n v="3.47"/>
    <n v="1.38"/>
    <n v="73.39"/>
    <n v="0.6"/>
    <n v="8.5500000000000007"/>
    <n v="0"/>
    <n v="0.06"/>
    <x v="0"/>
  </r>
  <r>
    <n v="35"/>
    <x v="30"/>
    <n v="12.69"/>
    <n v="3.54"/>
    <n v="1.34"/>
    <n v="72.95"/>
    <n v="0.56999999999999995"/>
    <n v="8.75"/>
    <n v="0"/>
    <n v="0"/>
    <x v="0"/>
  </r>
  <r>
    <n v="36"/>
    <x v="31"/>
    <n v="13.29"/>
    <n v="3.45"/>
    <n v="1.21"/>
    <n v="72.739999999999995"/>
    <n v="0.56000000000000005"/>
    <n v="8.57"/>
    <n v="0"/>
    <n v="0"/>
    <x v="0"/>
  </r>
  <r>
    <n v="37"/>
    <x v="32"/>
    <n v="13.89"/>
    <n v="3.53"/>
    <n v="1.32"/>
    <n v="71.81"/>
    <n v="0.51"/>
    <n v="8.7799999999999994"/>
    <n v="0.11"/>
    <n v="0"/>
    <x v="0"/>
  </r>
  <r>
    <n v="38"/>
    <x v="33"/>
    <n v="12.74"/>
    <n v="3.48"/>
    <n v="1.35"/>
    <n v="72.959999999999994"/>
    <n v="0.64"/>
    <n v="8.68"/>
    <n v="0"/>
    <n v="0"/>
    <x v="0"/>
  </r>
  <r>
    <n v="39"/>
    <x v="34"/>
    <n v="14.21"/>
    <n v="3.82"/>
    <n v="0.47"/>
    <n v="71.77"/>
    <n v="0.11"/>
    <n v="9.57"/>
    <n v="0"/>
    <n v="0"/>
    <x v="0"/>
  </r>
  <r>
    <n v="40"/>
    <x v="34"/>
    <n v="14.21"/>
    <n v="3.82"/>
    <n v="0.47"/>
    <n v="71.77"/>
    <n v="0.11"/>
    <n v="9.57"/>
    <n v="0"/>
    <n v="0"/>
    <x v="0"/>
  </r>
  <r>
    <n v="41"/>
    <x v="24"/>
    <n v="12.79"/>
    <n v="3.5"/>
    <n v="1.1200000000000001"/>
    <n v="73.03"/>
    <n v="0.64"/>
    <n v="8.77"/>
    <n v="0"/>
    <n v="0"/>
    <x v="0"/>
  </r>
  <r>
    <n v="42"/>
    <x v="9"/>
    <n v="12.71"/>
    <n v="3.42"/>
    <n v="1.2"/>
    <n v="73.2"/>
    <n v="0.59"/>
    <n v="8.64"/>
    <n v="0"/>
    <n v="0"/>
    <x v="0"/>
  </r>
  <r>
    <n v="43"/>
    <x v="35"/>
    <n v="13.21"/>
    <n v="3.39"/>
    <n v="1.33"/>
    <n v="72.760000000000005"/>
    <n v="0.59"/>
    <n v="8.59"/>
    <n v="0"/>
    <n v="0"/>
    <x v="0"/>
  </r>
  <r>
    <n v="44"/>
    <x v="36"/>
    <n v="13.73"/>
    <n v="3.84"/>
    <n v="0.72"/>
    <n v="71.760000000000005"/>
    <n v="0.17"/>
    <n v="9.74"/>
    <n v="0"/>
    <n v="0"/>
    <x v="0"/>
  </r>
  <r>
    <n v="45"/>
    <x v="37"/>
    <n v="12.73"/>
    <n v="3.43"/>
    <n v="1.19"/>
    <n v="72.95"/>
    <n v="0.62"/>
    <n v="8.76"/>
    <n v="0"/>
    <n v="0.3"/>
    <x v="0"/>
  </r>
  <r>
    <n v="46"/>
    <x v="38"/>
    <n v="13.49"/>
    <n v="3.48"/>
    <n v="1.35"/>
    <n v="71.95"/>
    <n v="0.55000000000000004"/>
    <n v="9"/>
    <n v="0"/>
    <n v="0"/>
    <x v="0"/>
  </r>
  <r>
    <n v="47"/>
    <x v="39"/>
    <n v="13.19"/>
    <n v="3.37"/>
    <n v="1.18"/>
    <n v="72.72"/>
    <n v="0.56999999999999995"/>
    <n v="8.83"/>
    <n v="0"/>
    <n v="0.16"/>
    <x v="0"/>
  </r>
  <r>
    <n v="48"/>
    <x v="40"/>
    <n v="13.99"/>
    <n v="3.7"/>
    <n v="0.71"/>
    <n v="71.569999999999993"/>
    <n v="0.02"/>
    <n v="9.82"/>
    <n v="0"/>
    <n v="0.1"/>
    <x v="0"/>
  </r>
  <r>
    <n v="49"/>
    <x v="41"/>
    <n v="13.21"/>
    <n v="3.77"/>
    <n v="0.79"/>
    <n v="71.989999999999995"/>
    <n v="0.13"/>
    <n v="10.02"/>
    <n v="0"/>
    <n v="0"/>
    <x v="0"/>
  </r>
  <r>
    <n v="50"/>
    <x v="42"/>
    <n v="13.58"/>
    <n v="3.35"/>
    <n v="1.23"/>
    <n v="72.08"/>
    <n v="0.59"/>
    <n v="8.91"/>
    <n v="0"/>
    <n v="0"/>
    <x v="0"/>
  </r>
  <r>
    <n v="51"/>
    <x v="43"/>
    <n v="13.72"/>
    <n v="3.72"/>
    <n v="0.51"/>
    <n v="71.75"/>
    <n v="0.09"/>
    <n v="10.06"/>
    <n v="0"/>
    <n v="0.16"/>
    <x v="0"/>
  </r>
  <r>
    <n v="52"/>
    <x v="44"/>
    <n v="13.2"/>
    <n v="3.33"/>
    <n v="1.28"/>
    <n v="72.36"/>
    <n v="0.6"/>
    <n v="9.14"/>
    <n v="0"/>
    <n v="0.11"/>
    <x v="0"/>
  </r>
  <r>
    <n v="53"/>
    <x v="45"/>
    <n v="13.43"/>
    <n v="2.87"/>
    <n v="1.19"/>
    <n v="72.84"/>
    <n v="0.55000000000000004"/>
    <n v="9.0299999999999994"/>
    <n v="0"/>
    <n v="0"/>
    <x v="0"/>
  </r>
  <r>
    <n v="54"/>
    <x v="46"/>
    <n v="13.14"/>
    <n v="2.84"/>
    <n v="1.28"/>
    <n v="72.849999999999994"/>
    <n v="0.55000000000000004"/>
    <n v="9.07"/>
    <n v="0"/>
    <n v="0"/>
    <x v="0"/>
  </r>
  <r>
    <n v="55"/>
    <x v="47"/>
    <n v="13.21"/>
    <n v="2.81"/>
    <n v="1.29"/>
    <n v="72.98"/>
    <n v="0.51"/>
    <n v="9.02"/>
    <n v="0"/>
    <n v="0.09"/>
    <x v="0"/>
  </r>
  <r>
    <n v="56"/>
    <x v="48"/>
    <n v="12.45"/>
    <n v="2.71"/>
    <n v="1.29"/>
    <n v="73.7"/>
    <n v="0.56000000000000005"/>
    <n v="9.06"/>
    <n v="0"/>
    <n v="0.24"/>
    <x v="0"/>
  </r>
  <r>
    <n v="57"/>
    <x v="49"/>
    <n v="12.99"/>
    <n v="3.47"/>
    <n v="1.1200000000000001"/>
    <n v="72.98"/>
    <n v="0.62"/>
    <n v="8.35"/>
    <n v="0"/>
    <n v="0.31"/>
    <x v="0"/>
  </r>
  <r>
    <n v="58"/>
    <x v="50"/>
    <n v="12.87"/>
    <n v="3.48"/>
    <n v="1.29"/>
    <n v="72.95"/>
    <n v="0.6"/>
    <n v="8.43"/>
    <n v="0"/>
    <n v="0"/>
    <x v="0"/>
  </r>
  <r>
    <n v="59"/>
    <x v="51"/>
    <n v="13.48"/>
    <n v="3.74"/>
    <n v="1.17"/>
    <n v="72.989999999999995"/>
    <n v="0.59"/>
    <n v="8.0299999999999994"/>
    <n v="0"/>
    <n v="0"/>
    <x v="0"/>
  </r>
  <r>
    <n v="60"/>
    <x v="51"/>
    <n v="13.39"/>
    <n v="3.66"/>
    <n v="1.19"/>
    <n v="72.790000000000006"/>
    <n v="0.56999999999999995"/>
    <n v="8.27"/>
    <n v="0"/>
    <n v="0.11"/>
    <x v="0"/>
  </r>
  <r>
    <n v="61"/>
    <x v="52"/>
    <n v="13.6"/>
    <n v="3.62"/>
    <n v="1.1100000000000001"/>
    <n v="72.64"/>
    <n v="0.14000000000000001"/>
    <n v="8.76"/>
    <n v="0"/>
    <n v="0"/>
    <x v="0"/>
  </r>
  <r>
    <n v="62"/>
    <x v="53"/>
    <n v="13.81"/>
    <n v="3.58"/>
    <n v="1.32"/>
    <n v="71.72"/>
    <n v="0.12"/>
    <n v="8.67"/>
    <n v="0.69"/>
    <n v="0"/>
    <x v="0"/>
  </r>
  <r>
    <n v="63"/>
    <x v="54"/>
    <n v="13.51"/>
    <n v="3.86"/>
    <n v="0.88"/>
    <n v="71.790000000000006"/>
    <n v="0.23"/>
    <n v="9.5399999999999991"/>
    <n v="0"/>
    <n v="0.11"/>
    <x v="0"/>
  </r>
  <r>
    <n v="64"/>
    <x v="55"/>
    <n v="14.17"/>
    <n v="3.81"/>
    <n v="0.78"/>
    <n v="71.349999999999994"/>
    <n v="0"/>
    <n v="9.69"/>
    <n v="0"/>
    <n v="0"/>
    <x v="0"/>
  </r>
  <r>
    <n v="65"/>
    <x v="54"/>
    <n v="13.48"/>
    <n v="3.74"/>
    <n v="0.9"/>
    <n v="72.010000000000005"/>
    <n v="0.18"/>
    <n v="9.61"/>
    <n v="0"/>
    <n v="7.0000000000000007E-2"/>
    <x v="0"/>
  </r>
  <r>
    <n v="66"/>
    <x v="56"/>
    <n v="13.69"/>
    <n v="3.59"/>
    <n v="1.1200000000000001"/>
    <n v="71.959999999999994"/>
    <n v="0.09"/>
    <n v="9.4"/>
    <n v="0"/>
    <n v="0"/>
    <x v="0"/>
  </r>
  <r>
    <n v="67"/>
    <x v="57"/>
    <n v="13.05"/>
    <n v="3.65"/>
    <n v="0.87"/>
    <n v="72.22"/>
    <n v="0.19"/>
    <n v="9.85"/>
    <n v="0"/>
    <n v="0.17"/>
    <x v="0"/>
  </r>
  <r>
    <n v="71"/>
    <x v="58"/>
    <n v="14.86"/>
    <n v="3.67"/>
    <n v="1.74"/>
    <n v="71.87"/>
    <n v="0.16"/>
    <n v="7.36"/>
    <n v="0"/>
    <n v="0.12"/>
    <x v="1"/>
  </r>
  <r>
    <n v="72"/>
    <x v="59"/>
    <n v="13.64"/>
    <n v="3.87"/>
    <n v="1.27"/>
    <n v="71.959999999999994"/>
    <n v="0.54"/>
    <n v="8.32"/>
    <n v="0"/>
    <n v="0.32"/>
    <x v="1"/>
  </r>
  <r>
    <n v="73"/>
    <x v="60"/>
    <n v="13.09"/>
    <n v="3.59"/>
    <n v="1.52"/>
    <n v="73.099999999999994"/>
    <n v="0.67"/>
    <n v="7.83"/>
    <n v="0"/>
    <n v="0"/>
    <x v="1"/>
  </r>
  <r>
    <n v="74"/>
    <x v="61"/>
    <n v="13.34"/>
    <n v="3.57"/>
    <n v="1.57"/>
    <n v="72.87"/>
    <n v="0.61"/>
    <n v="7.89"/>
    <n v="0"/>
    <n v="0"/>
    <x v="1"/>
  </r>
  <r>
    <n v="75"/>
    <x v="5"/>
    <n v="13.02"/>
    <n v="3.56"/>
    <n v="1.54"/>
    <n v="73.11"/>
    <n v="0.72"/>
    <n v="7.9"/>
    <n v="0"/>
    <n v="0"/>
    <x v="1"/>
  </r>
  <r>
    <n v="76"/>
    <x v="62"/>
    <n v="13.02"/>
    <n v="3.58"/>
    <n v="1.51"/>
    <n v="73.12"/>
    <n v="0.69"/>
    <n v="7.96"/>
    <n v="0"/>
    <n v="0"/>
    <x v="1"/>
  </r>
  <r>
    <n v="77"/>
    <x v="63"/>
    <n v="13.44"/>
    <n v="3.61"/>
    <n v="1.54"/>
    <n v="72.39"/>
    <n v="0.66"/>
    <n v="8.0299999999999994"/>
    <n v="0"/>
    <n v="0"/>
    <x v="1"/>
  </r>
  <r>
    <n v="78"/>
    <x v="64"/>
    <n v="13"/>
    <n v="3.58"/>
    <n v="1.54"/>
    <n v="72.83"/>
    <n v="0.61"/>
    <n v="8.0399999999999991"/>
    <n v="0"/>
    <n v="0"/>
    <x v="1"/>
  </r>
  <r>
    <n v="79"/>
    <x v="65"/>
    <n v="13.92"/>
    <n v="3.52"/>
    <n v="1.25"/>
    <n v="72.88"/>
    <n v="0.37"/>
    <n v="7.94"/>
    <n v="0"/>
    <n v="0.14000000000000001"/>
    <x v="1"/>
  </r>
  <r>
    <n v="80"/>
    <x v="62"/>
    <n v="12.82"/>
    <n v="3.52"/>
    <n v="1.9"/>
    <n v="72.86"/>
    <n v="0.69"/>
    <n v="7.97"/>
    <n v="0"/>
    <n v="0"/>
    <x v="1"/>
  </r>
  <r>
    <n v="81"/>
    <x v="66"/>
    <n v="12.86"/>
    <n v="3.52"/>
    <n v="2.12"/>
    <n v="72.66"/>
    <n v="0.69"/>
    <n v="7.97"/>
    <n v="0"/>
    <n v="0"/>
    <x v="1"/>
  </r>
  <r>
    <n v="82"/>
    <x v="60"/>
    <n v="13.25"/>
    <n v="3.45"/>
    <n v="1.43"/>
    <n v="73.17"/>
    <n v="0.61"/>
    <n v="7.86"/>
    <n v="0"/>
    <n v="0"/>
    <x v="1"/>
  </r>
  <r>
    <n v="83"/>
    <x v="67"/>
    <n v="13.41"/>
    <n v="3.55"/>
    <n v="1.25"/>
    <n v="72.81"/>
    <n v="0.68"/>
    <n v="8.1"/>
    <n v="0"/>
    <n v="0"/>
    <x v="1"/>
  </r>
  <r>
    <n v="84"/>
    <x v="68"/>
    <n v="13.09"/>
    <n v="3.52"/>
    <n v="1.55"/>
    <n v="72.87"/>
    <n v="0.68"/>
    <n v="8.0500000000000007"/>
    <n v="0"/>
    <n v="0.09"/>
    <x v="1"/>
  </r>
  <r>
    <n v="85"/>
    <x v="69"/>
    <n v="14.25"/>
    <n v="3.09"/>
    <n v="2.08"/>
    <n v="72.28"/>
    <n v="1.1000000000000001"/>
    <n v="7.08"/>
    <n v="0"/>
    <n v="0"/>
    <x v="1"/>
  </r>
  <r>
    <n v="86"/>
    <x v="70"/>
    <n v="13.36"/>
    <n v="3.58"/>
    <n v="1.49"/>
    <n v="72.72"/>
    <n v="0.45"/>
    <n v="8.2100000000000009"/>
    <n v="0"/>
    <n v="0"/>
    <x v="1"/>
  </r>
  <r>
    <n v="87"/>
    <x v="71"/>
    <n v="13.24"/>
    <n v="3.49"/>
    <n v="1.47"/>
    <n v="73.25"/>
    <n v="0.38"/>
    <n v="8.0299999999999994"/>
    <n v="0"/>
    <n v="0"/>
    <x v="1"/>
  </r>
  <r>
    <n v="88"/>
    <x v="63"/>
    <n v="13.4"/>
    <n v="3.49"/>
    <n v="1.52"/>
    <n v="72.650000000000006"/>
    <n v="0.67"/>
    <n v="8.08"/>
    <n v="0"/>
    <n v="0.1"/>
    <x v="1"/>
  </r>
  <r>
    <n v="89"/>
    <x v="2"/>
    <n v="13.01"/>
    <n v="3.5"/>
    <n v="1.48"/>
    <n v="72.89"/>
    <n v="0.6"/>
    <n v="8.1199999999999992"/>
    <n v="0"/>
    <n v="0"/>
    <x v="1"/>
  </r>
  <r>
    <n v="90"/>
    <x v="72"/>
    <n v="12.55"/>
    <n v="3.48"/>
    <n v="1.87"/>
    <n v="73.23"/>
    <n v="0.63"/>
    <n v="8.08"/>
    <n v="0"/>
    <n v="0.09"/>
    <x v="1"/>
  </r>
  <r>
    <n v="91"/>
    <x v="73"/>
    <n v="12.93"/>
    <n v="3.74"/>
    <n v="1.1100000000000001"/>
    <n v="72.28"/>
    <n v="0.64"/>
    <n v="8.9600000000000009"/>
    <n v="0"/>
    <n v="0.22"/>
    <x v="1"/>
  </r>
  <r>
    <n v="92"/>
    <x v="74"/>
    <n v="12.9"/>
    <n v="3.44"/>
    <n v="1.45"/>
    <n v="73.06"/>
    <n v="0.44"/>
    <n v="8.27"/>
    <n v="0"/>
    <n v="0"/>
    <x v="1"/>
  </r>
  <r>
    <n v="93"/>
    <x v="75"/>
    <n v="13.12"/>
    <n v="3.41"/>
    <n v="1.58"/>
    <n v="73.260000000000005"/>
    <n v="7.0000000000000007E-2"/>
    <n v="8.39"/>
    <n v="0"/>
    <n v="0.19"/>
    <x v="1"/>
  </r>
  <r>
    <n v="94"/>
    <x v="62"/>
    <n v="13.24"/>
    <n v="3.34"/>
    <n v="1.47"/>
    <n v="73.099999999999994"/>
    <n v="0.39"/>
    <n v="8.2200000000000006"/>
    <n v="0"/>
    <n v="0"/>
    <x v="1"/>
  </r>
  <r>
    <n v="95"/>
    <x v="76"/>
    <n v="12.71"/>
    <n v="3.33"/>
    <n v="1.49"/>
    <n v="73.28"/>
    <n v="0.67"/>
    <n v="8.24"/>
    <n v="0"/>
    <n v="0"/>
    <x v="1"/>
  </r>
  <r>
    <n v="96"/>
    <x v="77"/>
    <n v="13.36"/>
    <n v="3.43"/>
    <n v="1.43"/>
    <n v="72.260000000000005"/>
    <n v="0.51"/>
    <n v="8.6"/>
    <n v="0"/>
    <n v="0"/>
    <x v="1"/>
  </r>
  <r>
    <n v="97"/>
    <x v="73"/>
    <n v="13.02"/>
    <n v="3.62"/>
    <n v="1.06"/>
    <n v="72.34"/>
    <n v="0.64"/>
    <n v="9.1300000000000008"/>
    <n v="0"/>
    <n v="0.15"/>
    <x v="1"/>
  </r>
  <r>
    <n v="98"/>
    <x v="6"/>
    <n v="12.2"/>
    <n v="3.25"/>
    <n v="1.1599999999999999"/>
    <n v="73.55"/>
    <n v="0.62"/>
    <n v="8.9"/>
    <n v="0"/>
    <n v="0.24"/>
    <x v="1"/>
  </r>
  <r>
    <n v="99"/>
    <x v="78"/>
    <n v="12.67"/>
    <n v="2.88"/>
    <n v="1.71"/>
    <n v="73.209999999999994"/>
    <n v="0.73"/>
    <n v="8.5399999999999991"/>
    <n v="0"/>
    <n v="0"/>
    <x v="1"/>
  </r>
  <r>
    <n v="100"/>
    <x v="79"/>
    <n v="12.96"/>
    <n v="2.96"/>
    <n v="1.43"/>
    <n v="72.92"/>
    <n v="0.6"/>
    <n v="8.7899999999999991"/>
    <n v="0.14000000000000001"/>
    <n v="0"/>
    <x v="1"/>
  </r>
  <r>
    <n v="101"/>
    <x v="80"/>
    <n v="12.75"/>
    <n v="2.85"/>
    <n v="1.44"/>
    <n v="73.27"/>
    <n v="0.56999999999999995"/>
    <n v="8.7899999999999991"/>
    <n v="0.11"/>
    <n v="0.22"/>
    <x v="1"/>
  </r>
  <r>
    <n v="102"/>
    <x v="81"/>
    <n v="12.35"/>
    <n v="2.72"/>
    <n v="1.63"/>
    <n v="72.87"/>
    <n v="0.7"/>
    <n v="9.23"/>
    <n v="0"/>
    <n v="0"/>
    <x v="1"/>
  </r>
  <r>
    <n v="103"/>
    <x v="82"/>
    <n v="12.62"/>
    <n v="2.76"/>
    <n v="0.83"/>
    <n v="73.81"/>
    <n v="0.35"/>
    <n v="9.42"/>
    <n v="0"/>
    <n v="0.2"/>
    <x v="1"/>
  </r>
  <r>
    <n v="104"/>
    <x v="83"/>
    <n v="13.8"/>
    <n v="3.15"/>
    <n v="0.66"/>
    <n v="70.569999999999993"/>
    <n v="0.08"/>
    <n v="11.64"/>
    <n v="0"/>
    <n v="0"/>
    <x v="1"/>
  </r>
  <r>
    <n v="105"/>
    <x v="84"/>
    <n v="13.83"/>
    <n v="2.9"/>
    <n v="1.17"/>
    <n v="71.150000000000006"/>
    <n v="0.08"/>
    <n v="10.79"/>
    <n v="0"/>
    <n v="0"/>
    <x v="1"/>
  </r>
  <r>
    <n v="106"/>
    <x v="85"/>
    <n v="11.45"/>
    <n v="0"/>
    <n v="1.88"/>
    <n v="72.19"/>
    <n v="0.81"/>
    <n v="13.24"/>
    <n v="0"/>
    <n v="0.34"/>
    <x v="1"/>
  </r>
  <r>
    <n v="107"/>
    <x v="86"/>
    <n v="10.73"/>
    <n v="0"/>
    <n v="2.1"/>
    <n v="69.81"/>
    <n v="0.57999999999999996"/>
    <n v="13.3"/>
    <n v="3.15"/>
    <n v="0.28000000000000003"/>
    <x v="1"/>
  </r>
  <r>
    <n v="108"/>
    <x v="87"/>
    <n v="12.3"/>
    <n v="0"/>
    <n v="1"/>
    <n v="70.16"/>
    <n v="0.12"/>
    <n v="16.190000000000001"/>
    <n v="0"/>
    <n v="0.24"/>
    <x v="1"/>
  </r>
  <r>
    <n v="109"/>
    <x v="88"/>
    <n v="14.43"/>
    <n v="0"/>
    <n v="1"/>
    <n v="72.67"/>
    <n v="0.1"/>
    <n v="11.52"/>
    <n v="0"/>
    <n v="0.08"/>
    <x v="1"/>
  </r>
  <r>
    <n v="110"/>
    <x v="89"/>
    <n v="13.72"/>
    <n v="0"/>
    <n v="0.56000000000000005"/>
    <n v="74.45"/>
    <n v="0"/>
    <n v="10.99"/>
    <n v="0"/>
    <n v="0"/>
    <x v="1"/>
  </r>
  <r>
    <n v="111"/>
    <x v="90"/>
    <n v="11.23"/>
    <n v="0"/>
    <n v="0.77"/>
    <n v="73.209999999999994"/>
    <n v="0"/>
    <n v="14.68"/>
    <n v="0"/>
    <n v="0"/>
    <x v="1"/>
  </r>
  <r>
    <n v="112"/>
    <x v="91"/>
    <n v="11.02"/>
    <n v="0"/>
    <n v="0.75"/>
    <n v="73.08"/>
    <n v="0"/>
    <n v="14.96"/>
    <n v="0"/>
    <n v="0"/>
    <x v="1"/>
  </r>
  <r>
    <n v="113"/>
    <x v="92"/>
    <n v="12.64"/>
    <n v="0"/>
    <n v="0.67"/>
    <n v="72.02"/>
    <n v="0.06"/>
    <n v="14.4"/>
    <n v="0"/>
    <n v="0"/>
    <x v="1"/>
  </r>
  <r>
    <n v="114"/>
    <x v="93"/>
    <n v="13.46"/>
    <n v="3.83"/>
    <n v="1.26"/>
    <n v="72.55"/>
    <n v="0.56999999999999995"/>
    <n v="8.2100000000000009"/>
    <n v="0"/>
    <n v="0.14000000000000001"/>
    <x v="1"/>
  </r>
  <r>
    <n v="115"/>
    <x v="94"/>
    <n v="13.1"/>
    <n v="3.97"/>
    <n v="1.19"/>
    <n v="72.44"/>
    <n v="0.6"/>
    <n v="8.43"/>
    <n v="0"/>
    <n v="0"/>
    <x v="1"/>
  </r>
  <r>
    <n v="116"/>
    <x v="95"/>
    <n v="13.41"/>
    <n v="3.89"/>
    <n v="1.33"/>
    <n v="72.38"/>
    <n v="0.51"/>
    <n v="8.2799999999999994"/>
    <n v="0"/>
    <n v="0"/>
    <x v="1"/>
  </r>
  <r>
    <n v="117"/>
    <x v="96"/>
    <n v="13.24"/>
    <n v="3.9"/>
    <n v="1.41"/>
    <n v="72.33"/>
    <n v="0.55000000000000004"/>
    <n v="8.31"/>
    <n v="0"/>
    <n v="0.1"/>
    <x v="1"/>
  </r>
  <r>
    <n v="118"/>
    <x v="97"/>
    <n v="13.72"/>
    <n v="3.68"/>
    <n v="1.81"/>
    <n v="72.06"/>
    <n v="0.64"/>
    <n v="7.88"/>
    <n v="0"/>
    <n v="0"/>
    <x v="1"/>
  </r>
  <r>
    <n v="119"/>
    <x v="98"/>
    <n v="13.3"/>
    <n v="3.64"/>
    <n v="1.53"/>
    <n v="72.53"/>
    <n v="0.65"/>
    <n v="8.0299999999999994"/>
    <n v="0"/>
    <n v="0.28999999999999998"/>
    <x v="1"/>
  </r>
  <r>
    <n v="120"/>
    <x v="99"/>
    <n v="13.56"/>
    <n v="3.57"/>
    <n v="1.47"/>
    <n v="72.45"/>
    <n v="0.64"/>
    <n v="7.96"/>
    <n v="0"/>
    <n v="0"/>
    <x v="1"/>
  </r>
  <r>
    <n v="121"/>
    <x v="100"/>
    <n v="13.25"/>
    <n v="3.76"/>
    <n v="1.32"/>
    <n v="72.400000000000006"/>
    <n v="0.57999999999999996"/>
    <n v="8.42"/>
    <n v="0"/>
    <n v="0"/>
    <x v="1"/>
  </r>
  <r>
    <n v="122"/>
    <x v="101"/>
    <n v="12.93"/>
    <n v="3.54"/>
    <n v="1.62"/>
    <n v="72.959999999999994"/>
    <n v="0.64"/>
    <n v="8.0299999999999994"/>
    <n v="0"/>
    <n v="0.21"/>
    <x v="1"/>
  </r>
  <r>
    <n v="123"/>
    <x v="102"/>
    <n v="13.23"/>
    <n v="3.54"/>
    <n v="1.48"/>
    <n v="72.84"/>
    <n v="0.56000000000000005"/>
    <n v="8.1"/>
    <n v="0"/>
    <n v="0"/>
    <x v="1"/>
  </r>
  <r>
    <n v="124"/>
    <x v="103"/>
    <n v="13.48"/>
    <n v="3.48"/>
    <n v="1.71"/>
    <n v="72.52"/>
    <n v="0.62"/>
    <n v="7.99"/>
    <n v="0"/>
    <n v="0"/>
    <x v="1"/>
  </r>
  <r>
    <n v="125"/>
    <x v="104"/>
    <n v="13.2"/>
    <n v="3.68"/>
    <n v="1.1499999999999999"/>
    <n v="72.75"/>
    <n v="0.54"/>
    <n v="8.52"/>
    <n v="0"/>
    <n v="0"/>
    <x v="1"/>
  </r>
  <r>
    <n v="126"/>
    <x v="105"/>
    <n v="12.93"/>
    <n v="3.66"/>
    <n v="1.56"/>
    <n v="72.510000000000005"/>
    <n v="0.57999999999999996"/>
    <n v="8.5500000000000007"/>
    <n v="0"/>
    <n v="0.12"/>
    <x v="1"/>
  </r>
  <r>
    <n v="127"/>
    <x v="106"/>
    <n v="12.94"/>
    <n v="3.61"/>
    <n v="1.26"/>
    <n v="72.75"/>
    <n v="0.56000000000000005"/>
    <n v="8.6"/>
    <n v="0"/>
    <n v="0"/>
    <x v="1"/>
  </r>
  <r>
    <n v="128"/>
    <x v="107"/>
    <n v="13.78"/>
    <n v="2.2799999999999998"/>
    <n v="1.43"/>
    <n v="71.989999999999995"/>
    <n v="0.49"/>
    <n v="9.85"/>
    <n v="0"/>
    <n v="0.17"/>
    <x v="1"/>
  </r>
  <r>
    <n v="129"/>
    <x v="108"/>
    <n v="13.55"/>
    <n v="2.09"/>
    <n v="1.67"/>
    <n v="72.180000000000007"/>
    <n v="0.53"/>
    <n v="9.57"/>
    <n v="0.27"/>
    <n v="0.17"/>
    <x v="1"/>
  </r>
  <r>
    <n v="130"/>
    <x v="109"/>
    <n v="13.98"/>
    <n v="1.35"/>
    <n v="1.63"/>
    <n v="71.760000000000005"/>
    <n v="0.39"/>
    <n v="10.56"/>
    <n v="0"/>
    <n v="0.18"/>
    <x v="1"/>
  </r>
  <r>
    <n v="131"/>
    <x v="104"/>
    <n v="13.75"/>
    <n v="1.01"/>
    <n v="1.36"/>
    <n v="72.19"/>
    <n v="0.33"/>
    <n v="11.14"/>
    <n v="0"/>
    <n v="0"/>
    <x v="1"/>
  </r>
  <r>
    <n v="132"/>
    <x v="110"/>
    <n v="13.7"/>
    <n v="0"/>
    <n v="1.36"/>
    <n v="71.239999999999995"/>
    <n v="0.19"/>
    <n v="13.44"/>
    <n v="0"/>
    <n v="0.1"/>
    <x v="1"/>
  </r>
  <r>
    <n v="133"/>
    <x v="111"/>
    <n v="13.43"/>
    <n v="3.98"/>
    <n v="1.18"/>
    <n v="72.489999999999995"/>
    <n v="0.57999999999999996"/>
    <n v="8.15"/>
    <n v="0"/>
    <n v="0"/>
    <x v="1"/>
  </r>
  <r>
    <n v="134"/>
    <x v="112"/>
    <n v="13.71"/>
    <n v="3.93"/>
    <n v="1.54"/>
    <n v="71.81"/>
    <n v="0.54"/>
    <n v="8.2100000000000009"/>
    <n v="0"/>
    <n v="0.15"/>
    <x v="1"/>
  </r>
  <r>
    <n v="135"/>
    <x v="79"/>
    <n v="13.33"/>
    <n v="3.85"/>
    <n v="1.25"/>
    <n v="72.78"/>
    <n v="0.52"/>
    <n v="8.1199999999999992"/>
    <n v="0"/>
    <n v="0"/>
    <x v="1"/>
  </r>
  <r>
    <n v="136"/>
    <x v="113"/>
    <n v="13.19"/>
    <n v="3.9"/>
    <n v="1.3"/>
    <n v="72.33"/>
    <n v="0.55000000000000004"/>
    <n v="8.44"/>
    <n v="0"/>
    <n v="0.28000000000000003"/>
    <x v="1"/>
  </r>
  <r>
    <n v="137"/>
    <x v="114"/>
    <n v="13"/>
    <n v="3.8"/>
    <n v="1.08"/>
    <n v="73.069999999999993"/>
    <n v="0.56000000000000005"/>
    <n v="8.3800000000000008"/>
    <n v="0"/>
    <n v="0.12"/>
    <x v="1"/>
  </r>
  <r>
    <n v="138"/>
    <x v="115"/>
    <n v="12.89"/>
    <n v="3.62"/>
    <n v="1.57"/>
    <n v="72.959999999999994"/>
    <n v="0.61"/>
    <n v="8.11"/>
    <n v="0"/>
    <n v="0"/>
    <x v="1"/>
  </r>
  <r>
    <n v="139"/>
    <x v="116"/>
    <n v="12.79"/>
    <n v="3.52"/>
    <n v="1.54"/>
    <n v="73.36"/>
    <n v="0.66"/>
    <n v="7.9"/>
    <n v="0"/>
    <n v="0"/>
    <x v="1"/>
  </r>
  <r>
    <n v="140"/>
    <x v="116"/>
    <n v="12.87"/>
    <n v="3.56"/>
    <n v="1.64"/>
    <n v="73.14"/>
    <n v="0.65"/>
    <n v="7.99"/>
    <n v="0"/>
    <n v="0"/>
    <x v="1"/>
  </r>
  <r>
    <n v="141"/>
    <x v="117"/>
    <n v="13.33"/>
    <n v="3.54"/>
    <n v="1.61"/>
    <n v="72.540000000000006"/>
    <n v="0.68"/>
    <n v="8.11"/>
    <n v="0"/>
    <n v="0"/>
    <x v="1"/>
  </r>
  <r>
    <n v="142"/>
    <x v="118"/>
    <n v="13.2"/>
    <n v="3.63"/>
    <n v="1.07"/>
    <n v="72.83"/>
    <n v="0.56999999999999995"/>
    <n v="8.41"/>
    <n v="0.09"/>
    <n v="0.17"/>
    <x v="1"/>
  </r>
  <r>
    <n v="143"/>
    <x v="119"/>
    <n v="12.85"/>
    <n v="3.51"/>
    <n v="1.44"/>
    <n v="73.010000000000005"/>
    <n v="0.68"/>
    <n v="8.23"/>
    <n v="0.06"/>
    <n v="0.25"/>
    <x v="1"/>
  </r>
  <r>
    <n v="147"/>
    <x v="48"/>
    <n v="13.65"/>
    <n v="3.66"/>
    <n v="1.1100000000000001"/>
    <n v="72.77"/>
    <n v="0.11"/>
    <n v="8.6"/>
    <n v="0"/>
    <n v="0"/>
    <x v="2"/>
  </r>
  <r>
    <n v="148"/>
    <x v="120"/>
    <n v="13.33"/>
    <n v="3.53"/>
    <n v="1.34"/>
    <n v="72.67"/>
    <n v="0.56000000000000005"/>
    <n v="8.33"/>
    <n v="0"/>
    <n v="0"/>
    <x v="2"/>
  </r>
  <r>
    <n v="149"/>
    <x v="121"/>
    <n v="13.24"/>
    <n v="3.57"/>
    <n v="1.38"/>
    <n v="72.7"/>
    <n v="0.56000000000000005"/>
    <n v="8.44"/>
    <n v="0"/>
    <n v="0.1"/>
    <x v="2"/>
  </r>
  <r>
    <n v="150"/>
    <x v="122"/>
    <n v="12.16"/>
    <n v="3.52"/>
    <n v="1.35"/>
    <n v="72.89"/>
    <n v="0.56999999999999995"/>
    <n v="8.5299999999999994"/>
    <n v="0"/>
    <n v="0"/>
    <x v="2"/>
  </r>
  <r>
    <n v="151"/>
    <x v="123"/>
    <n v="13.14"/>
    <n v="3.45"/>
    <n v="1.76"/>
    <n v="72.48"/>
    <n v="0.6"/>
    <n v="8.3800000000000008"/>
    <n v="0"/>
    <n v="0.17"/>
    <x v="2"/>
  </r>
  <r>
    <n v="152"/>
    <x v="124"/>
    <n v="14.32"/>
    <n v="3.9"/>
    <n v="0.83"/>
    <n v="71.5"/>
    <n v="0"/>
    <n v="9.49"/>
    <n v="0"/>
    <n v="0"/>
    <x v="2"/>
  </r>
  <r>
    <n v="153"/>
    <x v="35"/>
    <n v="13.64"/>
    <n v="3.65"/>
    <n v="0.65"/>
    <n v="73"/>
    <n v="0.06"/>
    <n v="8.93"/>
    <n v="0"/>
    <n v="0"/>
    <x v="2"/>
  </r>
  <r>
    <n v="154"/>
    <x v="120"/>
    <n v="13.42"/>
    <n v="3.4"/>
    <n v="1.22"/>
    <n v="72.69"/>
    <n v="0.59"/>
    <n v="8.32"/>
    <n v="0"/>
    <n v="0"/>
    <x v="2"/>
  </r>
  <r>
    <n v="155"/>
    <x v="125"/>
    <n v="12.86"/>
    <n v="3.58"/>
    <n v="1.31"/>
    <n v="72.61"/>
    <n v="0.61"/>
    <n v="8.7899999999999991"/>
    <n v="0"/>
    <n v="0"/>
    <x v="2"/>
  </r>
  <r>
    <n v="156"/>
    <x v="67"/>
    <n v="13.04"/>
    <n v="3.4"/>
    <n v="1.26"/>
    <n v="73.010000000000005"/>
    <n v="0.52"/>
    <n v="8.58"/>
    <n v="0"/>
    <n v="0"/>
    <x v="2"/>
  </r>
  <r>
    <n v="157"/>
    <x v="80"/>
    <n v="13.41"/>
    <n v="3.39"/>
    <n v="1.28"/>
    <n v="72.64"/>
    <n v="0.52"/>
    <n v="8.65"/>
    <n v="0"/>
    <n v="0"/>
    <x v="2"/>
  </r>
  <r>
    <n v="158"/>
    <x v="126"/>
    <n v="14.03"/>
    <n v="3.76"/>
    <n v="0.57999999999999996"/>
    <n v="71.790000000000006"/>
    <n v="0.11"/>
    <n v="9.65"/>
    <n v="0"/>
    <n v="0"/>
    <x v="2"/>
  </r>
  <r>
    <n v="159"/>
    <x v="127"/>
    <n v="13.53"/>
    <n v="3.41"/>
    <n v="1.52"/>
    <n v="72.040000000000006"/>
    <n v="0.57999999999999996"/>
    <n v="8.7899999999999991"/>
    <n v="0"/>
    <n v="0"/>
    <x v="2"/>
  </r>
  <r>
    <n v="160"/>
    <x v="128"/>
    <n v="13.5"/>
    <n v="3.36"/>
    <n v="1.63"/>
    <n v="71.94"/>
    <n v="0.56999999999999995"/>
    <n v="8.81"/>
    <n v="0"/>
    <n v="0.09"/>
    <x v="2"/>
  </r>
  <r>
    <n v="164"/>
    <x v="129"/>
    <n v="14.01"/>
    <n v="2.68"/>
    <n v="3.5"/>
    <n v="69.89"/>
    <n v="1.68"/>
    <n v="5.87"/>
    <n v="2.2000000000000002"/>
    <n v="0"/>
    <x v="3"/>
  </r>
  <r>
    <n v="165"/>
    <x v="130"/>
    <n v="12.73"/>
    <n v="1.85"/>
    <n v="1.86"/>
    <n v="72.69"/>
    <n v="0.6"/>
    <n v="10.09"/>
    <n v="0"/>
    <n v="0"/>
    <x v="3"/>
  </r>
  <r>
    <n v="166"/>
    <x v="131"/>
    <n v="11.56"/>
    <n v="1.88"/>
    <n v="1.56"/>
    <n v="72.86"/>
    <n v="0.47"/>
    <n v="11.41"/>
    <n v="0"/>
    <n v="0"/>
    <x v="3"/>
  </r>
  <r>
    <n v="167"/>
    <x v="132"/>
    <n v="11.03"/>
    <n v="1.71"/>
    <n v="1.56"/>
    <n v="73.44"/>
    <n v="0.57999999999999996"/>
    <n v="11.62"/>
    <n v="0"/>
    <n v="0"/>
    <x v="3"/>
  </r>
  <r>
    <n v="168"/>
    <x v="133"/>
    <n v="12.64"/>
    <n v="0"/>
    <n v="1.65"/>
    <n v="73.75"/>
    <n v="0.38"/>
    <n v="11.53"/>
    <n v="0"/>
    <n v="0"/>
    <x v="3"/>
  </r>
  <r>
    <n v="169"/>
    <x v="134"/>
    <n v="12.86"/>
    <n v="0"/>
    <n v="1.83"/>
    <n v="73.88"/>
    <n v="0.97"/>
    <n v="10.17"/>
    <n v="0"/>
    <n v="0"/>
    <x v="3"/>
  </r>
  <r>
    <n v="170"/>
    <x v="135"/>
    <n v="13.27"/>
    <n v="0"/>
    <n v="1.76"/>
    <n v="73.03"/>
    <n v="0.47"/>
    <n v="11.32"/>
    <n v="0"/>
    <n v="0"/>
    <x v="3"/>
  </r>
  <r>
    <n v="171"/>
    <x v="136"/>
    <n v="13.44"/>
    <n v="0"/>
    <n v="1.58"/>
    <n v="72.22"/>
    <n v="0.32"/>
    <n v="12.24"/>
    <n v="0"/>
    <n v="0"/>
    <x v="3"/>
  </r>
  <r>
    <n v="172"/>
    <x v="137"/>
    <n v="13.02"/>
    <n v="0"/>
    <n v="3.04"/>
    <n v="70.48"/>
    <n v="6.21"/>
    <n v="6.96"/>
    <n v="0"/>
    <n v="0"/>
    <x v="3"/>
  </r>
  <r>
    <n v="173"/>
    <x v="138"/>
    <n v="13"/>
    <n v="0"/>
    <n v="3.02"/>
    <n v="70.7"/>
    <n v="6.21"/>
    <n v="6.93"/>
    <n v="0"/>
    <n v="0"/>
    <x v="3"/>
  </r>
  <r>
    <n v="177"/>
    <x v="52"/>
    <n v="14"/>
    <n v="2.39"/>
    <n v="1.56"/>
    <n v="72.37"/>
    <n v="0"/>
    <n v="9.57"/>
    <n v="0"/>
    <n v="0"/>
    <x v="4"/>
  </r>
  <r>
    <n v="178"/>
    <x v="139"/>
    <n v="13.79"/>
    <n v="2.41"/>
    <n v="1.19"/>
    <n v="72.760000000000005"/>
    <n v="0"/>
    <n v="9.77"/>
    <n v="0"/>
    <n v="0"/>
    <x v="4"/>
  </r>
  <r>
    <n v="179"/>
    <x v="96"/>
    <n v="14.46"/>
    <n v="2.2400000000000002"/>
    <n v="1.62"/>
    <n v="72.38"/>
    <n v="0"/>
    <n v="9.26"/>
    <n v="0"/>
    <n v="0"/>
    <x v="4"/>
  </r>
  <r>
    <n v="180"/>
    <x v="140"/>
    <n v="14.09"/>
    <n v="2.19"/>
    <n v="1.66"/>
    <n v="72.67"/>
    <n v="0"/>
    <n v="9.32"/>
    <n v="0"/>
    <n v="0"/>
    <x v="4"/>
  </r>
  <r>
    <n v="181"/>
    <x v="141"/>
    <n v="14.4"/>
    <n v="1.74"/>
    <n v="1.54"/>
    <n v="74.55"/>
    <n v="0"/>
    <n v="7.59"/>
    <n v="0"/>
    <n v="0"/>
    <x v="4"/>
  </r>
  <r>
    <n v="182"/>
    <x v="142"/>
    <n v="14.99"/>
    <n v="0.78"/>
    <n v="1.74"/>
    <n v="72.5"/>
    <n v="0"/>
    <n v="9.9499999999999993"/>
    <n v="0"/>
    <n v="0"/>
    <x v="4"/>
  </r>
  <r>
    <n v="186"/>
    <x v="143"/>
    <n v="13.69"/>
    <n v="3.2"/>
    <n v="1.81"/>
    <n v="72.81"/>
    <n v="1.76"/>
    <n v="5.43"/>
    <n v="1.19"/>
    <n v="0"/>
    <x v="5"/>
  </r>
  <r>
    <n v="187"/>
    <x v="144"/>
    <n v="14.32"/>
    <n v="3.26"/>
    <n v="2.2200000000000002"/>
    <n v="71.25"/>
    <n v="1.46"/>
    <n v="5.79"/>
    <n v="1.63"/>
    <n v="0"/>
    <x v="5"/>
  </r>
  <r>
    <n v="188"/>
    <x v="145"/>
    <n v="13.44"/>
    <n v="3.34"/>
    <n v="1.23"/>
    <n v="72.38"/>
    <n v="0.6"/>
    <n v="8.83"/>
    <n v="0"/>
    <n v="0"/>
    <x v="5"/>
  </r>
  <r>
    <n v="189"/>
    <x v="146"/>
    <n v="14.86"/>
    <n v="2.2000000000000002"/>
    <n v="2.06"/>
    <n v="70.260000000000005"/>
    <n v="0.76"/>
    <n v="9.76"/>
    <n v="0"/>
    <n v="0"/>
    <x v="5"/>
  </r>
  <r>
    <n v="190"/>
    <x v="147"/>
    <n v="15.79"/>
    <n v="1.83"/>
    <n v="1.31"/>
    <n v="70.430000000000007"/>
    <n v="0.31"/>
    <n v="8.61"/>
    <n v="1.68"/>
    <n v="0"/>
    <x v="5"/>
  </r>
  <r>
    <n v="191"/>
    <x v="65"/>
    <n v="13.88"/>
    <n v="1.78"/>
    <n v="1.79"/>
    <n v="73.099999999999994"/>
    <n v="0"/>
    <n v="8.67"/>
    <n v="0.76"/>
    <n v="0"/>
    <x v="5"/>
  </r>
  <r>
    <n v="192"/>
    <x v="148"/>
    <n v="14.85"/>
    <n v="0"/>
    <n v="2.38"/>
    <n v="73.28"/>
    <n v="0"/>
    <n v="8.76"/>
    <n v="0.64"/>
    <n v="0.09"/>
    <x v="5"/>
  </r>
  <r>
    <n v="193"/>
    <x v="149"/>
    <n v="14.2"/>
    <n v="0"/>
    <n v="2.79"/>
    <n v="73.459999999999994"/>
    <n v="0.04"/>
    <n v="9.0399999999999991"/>
    <n v="0.4"/>
    <n v="0.09"/>
    <x v="5"/>
  </r>
  <r>
    <n v="194"/>
    <x v="150"/>
    <n v="14.75"/>
    <n v="0"/>
    <n v="2"/>
    <n v="73.02"/>
    <n v="0"/>
    <n v="8.5299999999999994"/>
    <n v="1.59"/>
    <n v="0.08"/>
    <x v="5"/>
  </r>
  <r>
    <n v="195"/>
    <x v="151"/>
    <n v="14.56"/>
    <n v="0"/>
    <n v="1.98"/>
    <n v="73.290000000000006"/>
    <n v="0"/>
    <n v="8.52"/>
    <n v="1.57"/>
    <n v="7.0000000000000007E-2"/>
    <x v="5"/>
  </r>
  <r>
    <n v="196"/>
    <x v="152"/>
    <n v="14.14"/>
    <n v="0"/>
    <n v="2.68"/>
    <n v="73.39"/>
    <n v="0.08"/>
    <n v="9.07"/>
    <n v="0.61"/>
    <n v="0.05"/>
    <x v="5"/>
  </r>
  <r>
    <n v="197"/>
    <x v="153"/>
    <n v="13.87"/>
    <n v="0"/>
    <n v="2.54"/>
    <n v="73.23"/>
    <n v="0.14000000000000001"/>
    <n v="9.41"/>
    <n v="0.81"/>
    <n v="0.01"/>
    <x v="5"/>
  </r>
  <r>
    <n v="198"/>
    <x v="154"/>
    <n v="14.7"/>
    <n v="0"/>
    <n v="2.34"/>
    <n v="73.28"/>
    <n v="0"/>
    <n v="8.9499999999999993"/>
    <n v="0.66"/>
    <n v="0"/>
    <x v="5"/>
  </r>
  <r>
    <n v="199"/>
    <x v="155"/>
    <n v="14.38"/>
    <n v="0"/>
    <n v="2.66"/>
    <n v="73.099999999999994"/>
    <n v="0.04"/>
    <n v="9.08"/>
    <n v="0.64"/>
    <n v="0"/>
    <x v="5"/>
  </r>
  <r>
    <n v="200"/>
    <x v="156"/>
    <n v="15.01"/>
    <n v="0"/>
    <n v="2.5099999999999998"/>
    <n v="73.05"/>
    <n v="0.05"/>
    <n v="8.83"/>
    <n v="0.53"/>
    <n v="0"/>
    <x v="5"/>
  </r>
  <r>
    <n v="201"/>
    <x v="157"/>
    <n v="15.15"/>
    <n v="0"/>
    <n v="2.25"/>
    <n v="73.5"/>
    <n v="0"/>
    <n v="8.34"/>
    <n v="0.63"/>
    <n v="0"/>
    <x v="5"/>
  </r>
  <r>
    <n v="202"/>
    <x v="158"/>
    <n v="11.95"/>
    <n v="0"/>
    <n v="1.19"/>
    <n v="75.180000000000007"/>
    <n v="2.7"/>
    <n v="8.93"/>
    <n v="0"/>
    <n v="0"/>
    <x v="5"/>
  </r>
  <r>
    <n v="203"/>
    <x v="129"/>
    <n v="14.85"/>
    <n v="0"/>
    <n v="2.42"/>
    <n v="73.72"/>
    <n v="0"/>
    <n v="8.39"/>
    <n v="0.56000000000000005"/>
    <n v="0"/>
    <x v="5"/>
  </r>
  <r>
    <n v="204"/>
    <x v="159"/>
    <n v="14.8"/>
    <n v="0"/>
    <n v="1.99"/>
    <n v="73.11"/>
    <n v="0"/>
    <n v="8.2799999999999994"/>
    <n v="1.71"/>
    <n v="0"/>
    <x v="5"/>
  </r>
  <r>
    <n v="205"/>
    <x v="160"/>
    <n v="14.95"/>
    <n v="0"/>
    <n v="2.27"/>
    <n v="73.3"/>
    <n v="0"/>
    <n v="8.7100000000000009"/>
    <n v="0.67"/>
    <n v="0"/>
    <x v="5"/>
  </r>
  <r>
    <n v="206"/>
    <x v="161"/>
    <n v="14.95"/>
    <n v="0"/>
    <n v="1.8"/>
    <n v="72.989999999999995"/>
    <n v="0"/>
    <n v="8.61"/>
    <n v="1.55"/>
    <n v="0"/>
    <x v="5"/>
  </r>
  <r>
    <n v="207"/>
    <x v="63"/>
    <n v="14.94"/>
    <n v="0"/>
    <n v="1.87"/>
    <n v="73.11"/>
    <n v="0"/>
    <n v="8.67"/>
    <n v="1.38"/>
    <n v="0"/>
    <x v="5"/>
  </r>
  <r>
    <n v="208"/>
    <x v="162"/>
    <n v="14.39"/>
    <n v="0"/>
    <n v="1.82"/>
    <n v="72.86"/>
    <n v="1.41"/>
    <n v="6.47"/>
    <n v="2.88"/>
    <n v="0"/>
    <x v="5"/>
  </r>
  <r>
    <n v="209"/>
    <x v="72"/>
    <n v="14.37"/>
    <n v="0"/>
    <n v="2.74"/>
    <n v="72.849999999999994"/>
    <n v="0"/>
    <n v="9.4499999999999993"/>
    <n v="0.54"/>
    <n v="0"/>
    <x v="5"/>
  </r>
  <r>
    <n v="210"/>
    <x v="149"/>
    <n v="14.14"/>
    <n v="0"/>
    <n v="2.88"/>
    <n v="72.61"/>
    <n v="0.08"/>
    <n v="9.18"/>
    <n v="1.06"/>
    <n v="0"/>
    <x v="5"/>
  </r>
  <r>
    <n v="211"/>
    <x v="163"/>
    <n v="14.92"/>
    <n v="0"/>
    <n v="1.99"/>
    <n v="73.06"/>
    <n v="0"/>
    <n v="8.4"/>
    <n v="1.59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K10" firstHeaderRow="0" firstDataRow="1" firstDataCol="1"/>
  <pivotFields count="11">
    <pivotField dataField="1" showAll="0"/>
    <pivotField dataField="1" showAll="0">
      <items count="165">
        <item x="143"/>
        <item x="49"/>
        <item x="141"/>
        <item x="137"/>
        <item x="138"/>
        <item x="69"/>
        <item x="157"/>
        <item x="129"/>
        <item x="155"/>
        <item x="152"/>
        <item x="153"/>
        <item x="31"/>
        <item x="71"/>
        <item x="10"/>
        <item x="58"/>
        <item x="75"/>
        <item x="12"/>
        <item x="62"/>
        <item x="66"/>
        <item x="60"/>
        <item x="68"/>
        <item x="5"/>
        <item x="148"/>
        <item x="74"/>
        <item x="156"/>
        <item x="120"/>
        <item x="65"/>
        <item x="160"/>
        <item x="2"/>
        <item x="149"/>
        <item x="70"/>
        <item x="64"/>
        <item x="76"/>
        <item x="61"/>
        <item x="72"/>
        <item x="122"/>
        <item x="63"/>
        <item x="67"/>
        <item x="99"/>
        <item x="158"/>
        <item x="80"/>
        <item x="159"/>
        <item x="119"/>
        <item x="101"/>
        <item x="123"/>
        <item x="134"/>
        <item x="106"/>
        <item x="121"/>
        <item x="98"/>
        <item x="116"/>
        <item x="151"/>
        <item x="163"/>
        <item x="102"/>
        <item x="78"/>
        <item x="117"/>
        <item x="125"/>
        <item x="103"/>
        <item x="97"/>
        <item x="115"/>
        <item x="150"/>
        <item x="22"/>
        <item x="25"/>
        <item x="154"/>
        <item x="81"/>
        <item x="161"/>
        <item x="17"/>
        <item x="20"/>
        <item x="4"/>
        <item x="6"/>
        <item x="27"/>
        <item x="13"/>
        <item x="18"/>
        <item x="21"/>
        <item x="29"/>
        <item x="51"/>
        <item x="9"/>
        <item x="7"/>
        <item x="1"/>
        <item x="11"/>
        <item x="23"/>
        <item x="3"/>
        <item x="26"/>
        <item x="48"/>
        <item x="28"/>
        <item x="127"/>
        <item x="47"/>
        <item x="35"/>
        <item x="30"/>
        <item x="14"/>
        <item x="37"/>
        <item x="113"/>
        <item x="24"/>
        <item x="128"/>
        <item x="33"/>
        <item x="112"/>
        <item x="114"/>
        <item x="45"/>
        <item x="79"/>
        <item x="111"/>
        <item x="89"/>
        <item x="82"/>
        <item x="50"/>
        <item x="96"/>
        <item x="162"/>
        <item x="46"/>
        <item x="144"/>
        <item x="73"/>
        <item x="100"/>
        <item x="95"/>
        <item x="94"/>
        <item x="59"/>
        <item x="118"/>
        <item x="140"/>
        <item x="77"/>
        <item x="39"/>
        <item x="105"/>
        <item x="142"/>
        <item x="93"/>
        <item x="42"/>
        <item x="38"/>
        <item x="52"/>
        <item x="32"/>
        <item x="16"/>
        <item x="130"/>
        <item x="8"/>
        <item x="44"/>
        <item x="139"/>
        <item x="19"/>
        <item x="133"/>
        <item x="53"/>
        <item x="135"/>
        <item x="109"/>
        <item x="108"/>
        <item x="107"/>
        <item x="56"/>
        <item x="0"/>
        <item x="126"/>
        <item x="124"/>
        <item x="132"/>
        <item x="57"/>
        <item x="131"/>
        <item x="54"/>
        <item x="104"/>
        <item x="15"/>
        <item x="36"/>
        <item x="34"/>
        <item x="88"/>
        <item x="41"/>
        <item x="55"/>
        <item x="146"/>
        <item x="145"/>
        <item x="43"/>
        <item x="147"/>
        <item x="136"/>
        <item x="84"/>
        <item x="85"/>
        <item x="110"/>
        <item x="90"/>
        <item x="40"/>
        <item x="83"/>
        <item x="91"/>
        <item x="92"/>
        <item x="86"/>
        <item x="8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 RI" fld="1" subtotal="average" baseField="10" baseItem="0"/>
    <dataField name="Average of  Na" fld="2" subtotal="average" baseField="10" baseItem="0"/>
    <dataField name="Average of  Mg" fld="3" subtotal="average" baseField="10" baseItem="0"/>
    <dataField name="Average of  Al" fld="4" subtotal="average" baseField="10" baseItem="0"/>
    <dataField name="Average of  Si" fld="5" subtotal="average" baseField="10" baseItem="0"/>
    <dataField name="Average of  K" fld="6" subtotal="average" baseField="10" baseItem="0"/>
    <dataField name="Average of  Ca" fld="7" subtotal="average" baseField="10" baseItem="0"/>
    <dataField name="Average of  Ba" fld="8" subtotal="average" baseField="10" baseItem="0"/>
    <dataField name="Average of  Fe" fld="9" subtotal="average" baseField="0" baseItem="0"/>
    <dataField name="Count of  Id" fld="0" subtotal="count" baseField="0" baseItem="0"/>
  </dataFields>
  <chartFormats count="70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2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3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3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4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4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3"/>
          </reference>
          <reference field="1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4"/>
          </reference>
          <reference field="10" count="1" selected="0">
            <x v="5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5"/>
          </reference>
          <reference field="10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6"/>
          </reference>
          <reference field="10" count="1" selected="0">
            <x v="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7"/>
          </reference>
          <reference field="10" count="1" selected="0">
            <x v="5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8"/>
          </reference>
          <reference field="10" count="1" selected="0">
            <x v="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9"/>
          </reference>
          <reference field="10" count="1" selected="0">
            <x v="5"/>
          </reference>
        </references>
      </pivotArea>
    </chartFormat>
    <chartFormat chart="1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7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7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7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16:G27" firstHeaderRow="1" firstDataRow="2" firstDataCol="1"/>
  <pivotFields count="11">
    <pivotField dataField="1" showAll="0"/>
    <pivotField dataField="1" showAll="0">
      <items count="165">
        <item x="143"/>
        <item x="49"/>
        <item x="141"/>
        <item x="137"/>
        <item x="138"/>
        <item x="69"/>
        <item x="157"/>
        <item x="129"/>
        <item x="155"/>
        <item x="152"/>
        <item x="153"/>
        <item x="31"/>
        <item x="71"/>
        <item x="10"/>
        <item x="58"/>
        <item x="75"/>
        <item x="12"/>
        <item x="62"/>
        <item x="66"/>
        <item x="60"/>
        <item x="68"/>
        <item x="5"/>
        <item x="148"/>
        <item x="74"/>
        <item x="156"/>
        <item x="120"/>
        <item x="65"/>
        <item x="160"/>
        <item x="2"/>
        <item x="149"/>
        <item x="70"/>
        <item x="64"/>
        <item x="76"/>
        <item x="61"/>
        <item x="72"/>
        <item x="122"/>
        <item x="63"/>
        <item x="67"/>
        <item x="99"/>
        <item x="158"/>
        <item x="80"/>
        <item x="159"/>
        <item x="119"/>
        <item x="101"/>
        <item x="123"/>
        <item x="134"/>
        <item x="106"/>
        <item x="121"/>
        <item x="98"/>
        <item x="116"/>
        <item x="151"/>
        <item x="163"/>
        <item x="102"/>
        <item x="78"/>
        <item x="117"/>
        <item x="125"/>
        <item x="103"/>
        <item x="97"/>
        <item x="115"/>
        <item x="150"/>
        <item x="22"/>
        <item x="25"/>
        <item x="154"/>
        <item x="81"/>
        <item x="161"/>
        <item x="17"/>
        <item x="20"/>
        <item x="4"/>
        <item x="6"/>
        <item x="27"/>
        <item x="13"/>
        <item x="18"/>
        <item x="21"/>
        <item x="29"/>
        <item x="51"/>
        <item x="9"/>
        <item x="7"/>
        <item x="1"/>
        <item x="11"/>
        <item x="23"/>
        <item x="3"/>
        <item x="26"/>
        <item x="48"/>
        <item x="28"/>
        <item x="127"/>
        <item x="47"/>
        <item x="35"/>
        <item x="30"/>
        <item x="14"/>
        <item x="37"/>
        <item x="113"/>
        <item x="24"/>
        <item x="128"/>
        <item x="33"/>
        <item x="112"/>
        <item x="114"/>
        <item x="45"/>
        <item x="79"/>
        <item x="111"/>
        <item x="89"/>
        <item x="82"/>
        <item x="50"/>
        <item x="96"/>
        <item x="162"/>
        <item x="46"/>
        <item x="144"/>
        <item x="73"/>
        <item x="100"/>
        <item x="95"/>
        <item x="94"/>
        <item x="59"/>
        <item x="118"/>
        <item x="140"/>
        <item x="77"/>
        <item x="39"/>
        <item x="105"/>
        <item x="142"/>
        <item x="93"/>
        <item x="42"/>
        <item x="38"/>
        <item x="52"/>
        <item x="32"/>
        <item x="16"/>
        <item x="130"/>
        <item x="8"/>
        <item x="44"/>
        <item x="139"/>
        <item x="19"/>
        <item x="133"/>
        <item x="53"/>
        <item x="135"/>
        <item x="109"/>
        <item x="108"/>
        <item x="107"/>
        <item x="56"/>
        <item x="0"/>
        <item x="126"/>
        <item x="124"/>
        <item x="132"/>
        <item x="57"/>
        <item x="131"/>
        <item x="54"/>
        <item x="104"/>
        <item x="15"/>
        <item x="36"/>
        <item x="34"/>
        <item x="88"/>
        <item x="41"/>
        <item x="55"/>
        <item x="146"/>
        <item x="145"/>
        <item x="43"/>
        <item x="147"/>
        <item x="136"/>
        <item x="84"/>
        <item x="85"/>
        <item x="110"/>
        <item x="90"/>
        <item x="40"/>
        <item x="83"/>
        <item x="91"/>
        <item x="92"/>
        <item x="86"/>
        <item x="8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0"/>
  </colFields>
  <colItems count="6">
    <i>
      <x/>
    </i>
    <i>
      <x v="1"/>
    </i>
    <i>
      <x v="2"/>
    </i>
    <i>
      <x v="3"/>
    </i>
    <i>
      <x v="4"/>
    </i>
    <i>
      <x v="5"/>
    </i>
  </colItems>
  <dataFields count="10">
    <dataField name="Var of  RI" fld="1" subtotal="var" baseField="10" baseItem="4"/>
    <dataField name="Var of  Na" fld="2" subtotal="var" baseField="10" baseItem="0"/>
    <dataField name="Var of  Mg" fld="3" subtotal="var" baseField="10" baseItem="0"/>
    <dataField name="Var of  Al" fld="4" subtotal="var" baseField="10" baseItem="0"/>
    <dataField name="Var of  Si" fld="5" subtotal="var" baseField="10" baseItem="0"/>
    <dataField name="Var of  K" fld="6" subtotal="var" baseField="10" baseItem="0"/>
    <dataField name="Var of  Ca" fld="7" subtotal="var" baseField="10" baseItem="0"/>
    <dataField name="Var of  Ba" fld="8" subtotal="var" baseField="10" baseItem="0"/>
    <dataField name="Var of  Fe" fld="9" subtotal="var" baseField="10" baseItem="0"/>
    <dataField name="Count of  Id" fld="0" subtotal="count" baseField="0" baseItem="0"/>
  </dataFields>
  <chartFormats count="6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topLeftCell="A6" workbookViewId="0">
      <selection activeCell="E26" sqref="E26"/>
    </sheetView>
  </sheetViews>
  <sheetFormatPr defaultRowHeight="14.5" x14ac:dyDescent="0.35"/>
  <cols>
    <col min="1" max="1" width="12.36328125" customWidth="1"/>
    <col min="2" max="2" width="12.26953125" customWidth="1"/>
    <col min="3" max="3" width="13" customWidth="1"/>
    <col min="4" max="4" width="13.36328125" bestFit="1" customWidth="1"/>
    <col min="5" max="5" width="12.26953125" customWidth="1"/>
    <col min="6" max="6" width="12" bestFit="1" customWidth="1"/>
    <col min="7" max="7" width="11.81640625" customWidth="1"/>
    <col min="8" max="8" width="12.7265625" bestFit="1" customWidth="1"/>
    <col min="9" max="9" width="12.7265625" customWidth="1"/>
    <col min="10" max="10" width="12.54296875" customWidth="1"/>
    <col min="11" max="11" width="10.6328125" customWidth="1"/>
    <col min="12" max="12" width="13" customWidth="1"/>
    <col min="13" max="13" width="13.36328125" customWidth="1"/>
    <col min="14" max="14" width="12.26953125" customWidth="1"/>
    <col min="15" max="15" width="12" customWidth="1"/>
    <col min="16" max="16" width="11.81640625" customWidth="1"/>
    <col min="17" max="18" width="12.7265625" customWidth="1"/>
    <col min="19" max="19" width="12.54296875" customWidth="1"/>
    <col min="20" max="20" width="10.6328125" customWidth="1"/>
    <col min="21" max="21" width="12.26953125" customWidth="1"/>
    <col min="22" max="22" width="13" customWidth="1"/>
    <col min="23" max="23" width="13.36328125" customWidth="1"/>
    <col min="24" max="24" width="12.26953125" customWidth="1"/>
    <col min="25" max="25" width="12" customWidth="1"/>
    <col min="26" max="26" width="11.81640625" customWidth="1"/>
    <col min="27" max="28" width="12.7265625" customWidth="1"/>
    <col min="29" max="29" width="12.54296875" customWidth="1"/>
    <col min="30" max="30" width="10.6328125" customWidth="1"/>
    <col min="31" max="31" width="12.26953125" customWidth="1"/>
    <col min="32" max="32" width="13" customWidth="1"/>
    <col min="33" max="33" width="13.36328125" customWidth="1"/>
    <col min="34" max="34" width="12.26953125" customWidth="1"/>
    <col min="35" max="35" width="12" customWidth="1"/>
    <col min="36" max="36" width="11.7265625" customWidth="1"/>
    <col min="37" max="38" width="12.7265625" customWidth="1"/>
    <col min="39" max="39" width="12.54296875" customWidth="1"/>
    <col min="40" max="40" width="10.6328125" customWidth="1"/>
    <col min="41" max="41" width="12.26953125" customWidth="1"/>
    <col min="42" max="42" width="13" customWidth="1"/>
    <col min="43" max="43" width="13.36328125" customWidth="1"/>
    <col min="44" max="44" width="12.26953125" customWidth="1"/>
    <col min="45" max="45" width="12" customWidth="1"/>
    <col min="46" max="46" width="11.7265625" customWidth="1"/>
    <col min="47" max="48" width="12.7265625" customWidth="1"/>
    <col min="49" max="49" width="12.54296875" customWidth="1"/>
    <col min="50" max="50" width="10.6328125" customWidth="1"/>
    <col min="51" max="51" width="12.26953125" customWidth="1"/>
    <col min="52" max="52" width="13" customWidth="1"/>
    <col min="53" max="53" width="13.36328125" customWidth="1"/>
    <col min="54" max="54" width="12.26953125" customWidth="1"/>
    <col min="55" max="55" width="12" customWidth="1"/>
    <col min="56" max="56" width="11.81640625" customWidth="1"/>
    <col min="57" max="58" width="12.7265625" customWidth="1"/>
    <col min="59" max="59" width="12.54296875" customWidth="1"/>
    <col min="60" max="60" width="10.6328125" customWidth="1"/>
    <col min="61" max="61" width="7.81640625" customWidth="1"/>
    <col min="62" max="62" width="6.81640625" customWidth="1"/>
    <col min="63" max="64" width="7.81640625" customWidth="1"/>
    <col min="65" max="65" width="6.81640625" customWidth="1"/>
    <col min="66" max="72" width="7.81640625" customWidth="1"/>
    <col min="73" max="73" width="6.81640625" customWidth="1"/>
    <col min="74" max="95" width="7.81640625" customWidth="1"/>
    <col min="96" max="96" width="5.81640625" customWidth="1"/>
    <col min="97" max="101" width="7.81640625" customWidth="1"/>
    <col min="102" max="102" width="6.81640625" customWidth="1"/>
    <col min="103" max="114" width="7.81640625" customWidth="1"/>
    <col min="115" max="115" width="6.81640625" customWidth="1"/>
    <col min="116" max="120" width="7.81640625" customWidth="1"/>
    <col min="121" max="121" width="5.81640625" customWidth="1"/>
    <col min="122" max="132" width="7.81640625" customWidth="1"/>
    <col min="133" max="133" width="6.81640625" customWidth="1"/>
    <col min="134" max="145" width="7.81640625" customWidth="1"/>
    <col min="146" max="146" width="6.81640625" customWidth="1"/>
    <col min="147" max="152" width="7.81640625" customWidth="1"/>
    <col min="153" max="153" width="6.81640625" customWidth="1"/>
    <col min="154" max="155" width="7.81640625" customWidth="1"/>
    <col min="156" max="156" width="6.81640625" customWidth="1"/>
    <col min="157" max="165" width="7.81640625" customWidth="1"/>
    <col min="166" max="166" width="10.7265625" bestFit="1" customWidth="1"/>
  </cols>
  <sheetData>
    <row r="3" spans="1:11" x14ac:dyDescent="0.35">
      <c r="A3" s="2" t="s">
        <v>29</v>
      </c>
      <c r="B3" t="s">
        <v>32</v>
      </c>
      <c r="C3" t="s">
        <v>42</v>
      </c>
      <c r="D3" t="s">
        <v>43</v>
      </c>
      <c r="E3" t="s">
        <v>44</v>
      </c>
      <c r="F3" t="s">
        <v>45</v>
      </c>
      <c r="G3" t="s">
        <v>41</v>
      </c>
      <c r="H3" t="s">
        <v>46</v>
      </c>
      <c r="I3" t="s">
        <v>47</v>
      </c>
      <c r="J3" t="s">
        <v>48</v>
      </c>
      <c r="K3" t="s">
        <v>38</v>
      </c>
    </row>
    <row r="4" spans="1:11" x14ac:dyDescent="0.35">
      <c r="A4" s="3">
        <v>1</v>
      </c>
      <c r="B4" s="4">
        <v>1.5185707462686568</v>
      </c>
      <c r="C4" s="4">
        <v>13.245970149253736</v>
      </c>
      <c r="D4" s="4">
        <v>3.5501492537313437</v>
      </c>
      <c r="E4" s="4">
        <v>1.177313432835821</v>
      </c>
      <c r="F4" s="4">
        <v>72.639253731343288</v>
      </c>
      <c r="G4" s="4">
        <v>0.45940298507462701</v>
      </c>
      <c r="H4" s="4">
        <v>8.7458208955223871</v>
      </c>
      <c r="I4" s="4">
        <v>1.3283582089552238E-2</v>
      </c>
      <c r="J4" s="4">
        <v>5.4179104477611942E-2</v>
      </c>
      <c r="K4" s="4">
        <v>67</v>
      </c>
    </row>
    <row r="5" spans="1:11" x14ac:dyDescent="0.35">
      <c r="A5" s="3">
        <v>2</v>
      </c>
      <c r="B5" s="4">
        <v>1.5186702739726028</v>
      </c>
      <c r="C5" s="4">
        <v>13.118493150684932</v>
      </c>
      <c r="D5" s="4">
        <v>2.9841095890410956</v>
      </c>
      <c r="E5" s="4">
        <v>1.4076712328767127</v>
      </c>
      <c r="F5" s="4">
        <v>72.591643835616438</v>
      </c>
      <c r="G5" s="4">
        <v>0.5169863013698629</v>
      </c>
      <c r="H5" s="4">
        <v>9.0949315068493153</v>
      </c>
      <c r="I5" s="4">
        <v>5.232876712328767E-2</v>
      </c>
      <c r="J5" s="4">
        <v>7.4931506849315072E-2</v>
      </c>
      <c r="K5" s="4">
        <v>73</v>
      </c>
    </row>
    <row r="6" spans="1:11" x14ac:dyDescent="0.35">
      <c r="A6" s="3">
        <v>3</v>
      </c>
      <c r="B6" s="4">
        <v>1.5175435714285712</v>
      </c>
      <c r="C6" s="4">
        <v>13.376428571428573</v>
      </c>
      <c r="D6" s="4">
        <v>3.5414285714285714</v>
      </c>
      <c r="E6" s="4">
        <v>1.23</v>
      </c>
      <c r="F6" s="4">
        <v>72.480714285714285</v>
      </c>
      <c r="G6" s="4">
        <v>0.42571428571428571</v>
      </c>
      <c r="H6" s="4">
        <v>8.7350000000000012</v>
      </c>
      <c r="I6" s="4">
        <v>0</v>
      </c>
      <c r="J6" s="4">
        <v>2.5714285714285714E-2</v>
      </c>
      <c r="K6" s="4">
        <v>14</v>
      </c>
    </row>
    <row r="7" spans="1:11" x14ac:dyDescent="0.35">
      <c r="A7" s="3">
        <v>5</v>
      </c>
      <c r="B7" s="4">
        <v>1.518386</v>
      </c>
      <c r="C7" s="4">
        <v>12.756</v>
      </c>
      <c r="D7" s="4">
        <v>0.81200000000000006</v>
      </c>
      <c r="E7" s="4">
        <v>2.1360000000000001</v>
      </c>
      <c r="F7" s="4">
        <v>72.294000000000011</v>
      </c>
      <c r="G7" s="4">
        <v>1.7890000000000001</v>
      </c>
      <c r="H7" s="4">
        <v>9.8139999999999983</v>
      </c>
      <c r="I7" s="4">
        <v>0.22000000000000003</v>
      </c>
      <c r="J7" s="4">
        <v>0</v>
      </c>
      <c r="K7" s="4">
        <v>10</v>
      </c>
    </row>
    <row r="8" spans="1:11" x14ac:dyDescent="0.35">
      <c r="A8" s="3">
        <v>6</v>
      </c>
      <c r="B8" s="4">
        <v>1.5178500000000001</v>
      </c>
      <c r="C8" s="4">
        <v>14.288333333333334</v>
      </c>
      <c r="D8" s="4">
        <v>1.9583333333333333</v>
      </c>
      <c r="E8" s="4">
        <v>1.5516666666666667</v>
      </c>
      <c r="F8" s="4">
        <v>72.87166666666667</v>
      </c>
      <c r="G8" s="4">
        <v>0</v>
      </c>
      <c r="H8" s="4">
        <v>9.2433333333333341</v>
      </c>
      <c r="I8" s="4">
        <v>0</v>
      </c>
      <c r="J8" s="4">
        <v>0</v>
      </c>
      <c r="K8" s="4">
        <v>6</v>
      </c>
    </row>
    <row r="9" spans="1:11" x14ac:dyDescent="0.35">
      <c r="A9" s="3">
        <v>7</v>
      </c>
      <c r="B9" s="4">
        <v>1.517003846153846</v>
      </c>
      <c r="C9" s="4">
        <v>14.455769230769228</v>
      </c>
      <c r="D9" s="4">
        <v>0.60038461538461541</v>
      </c>
      <c r="E9" s="4">
        <v>2.1353846153846154</v>
      </c>
      <c r="F9" s="4">
        <v>72.908461538461523</v>
      </c>
      <c r="G9" s="4">
        <v>0.3626923076923077</v>
      </c>
      <c r="H9" s="4">
        <v>8.4888461538461542</v>
      </c>
      <c r="I9" s="4">
        <v>0.97230769230769221</v>
      </c>
      <c r="J9" s="4">
        <v>1.5000000000000001E-2</v>
      </c>
      <c r="K9" s="4">
        <v>26</v>
      </c>
    </row>
    <row r="10" spans="1:11" x14ac:dyDescent="0.35">
      <c r="A10" s="3" t="s">
        <v>30</v>
      </c>
      <c r="B10" s="4">
        <v>1.5182951020408153</v>
      </c>
      <c r="C10" s="4">
        <v>13.375204081632655</v>
      </c>
      <c r="D10" s="4">
        <v>2.7589795918367348</v>
      </c>
      <c r="E10" s="4">
        <v>1.4543367346938778</v>
      </c>
      <c r="F10" s="4">
        <v>72.635408163265325</v>
      </c>
      <c r="G10" s="4">
        <v>0.5193877551020406</v>
      </c>
      <c r="H10" s="4">
        <v>8.9107142857142829</v>
      </c>
      <c r="I10" s="4">
        <v>0.16423469387755102</v>
      </c>
      <c r="J10" s="4">
        <v>5.0255102040816318E-2</v>
      </c>
      <c r="K10" s="4">
        <v>196</v>
      </c>
    </row>
    <row r="16" spans="1:11" x14ac:dyDescent="0.35">
      <c r="B16" s="2" t="s">
        <v>31</v>
      </c>
    </row>
    <row r="17" spans="1:7" x14ac:dyDescent="0.35">
      <c r="A17" s="2" t="s">
        <v>39</v>
      </c>
      <c r="B17">
        <v>1</v>
      </c>
      <c r="C17">
        <v>2</v>
      </c>
      <c r="D17">
        <v>3</v>
      </c>
      <c r="E17">
        <v>5</v>
      </c>
      <c r="F17">
        <v>6</v>
      </c>
      <c r="G17">
        <v>7</v>
      </c>
    </row>
    <row r="18" spans="1:7" x14ac:dyDescent="0.35">
      <c r="A18" s="3" t="s">
        <v>49</v>
      </c>
      <c r="B18" s="4">
        <v>4.8403554948415399E-6</v>
      </c>
      <c r="C18" s="4">
        <v>1.4966024923444997E-5</v>
      </c>
      <c r="D18" s="4">
        <v>2.8519170336074658E-6</v>
      </c>
      <c r="E18" s="4">
        <v>1.347304888889135E-5</v>
      </c>
      <c r="F18" s="4">
        <v>5.814679999716077E-6</v>
      </c>
      <c r="G18" s="4">
        <v>6.727320615880217E-6</v>
      </c>
    </row>
    <row r="19" spans="1:7" x14ac:dyDescent="0.35">
      <c r="A19" s="3" t="s">
        <v>53</v>
      </c>
      <c r="B19" s="4">
        <v>0.2597638172771688</v>
      </c>
      <c r="C19" s="4">
        <v>0.45811019786901852</v>
      </c>
      <c r="D19" s="4">
        <v>0.26460934065929764</v>
      </c>
      <c r="E19" s="4">
        <v>0.76313777777775416</v>
      </c>
      <c r="F19" s="4">
        <v>0.18101666666661914</v>
      </c>
      <c r="G19" s="4">
        <v>0.52520138461539323</v>
      </c>
    </row>
    <row r="20" spans="1:7" x14ac:dyDescent="0.35">
      <c r="A20" s="3" t="s">
        <v>54</v>
      </c>
      <c r="B20" s="4">
        <v>6.3631795567620095E-2</v>
      </c>
      <c r="C20" s="4">
        <v>1.529405098934556</v>
      </c>
      <c r="D20" s="4">
        <v>2.5120879120880072E-2</v>
      </c>
      <c r="E20" s="4">
        <v>1.1633288888888889</v>
      </c>
      <c r="F20" s="4">
        <v>0.39189666666666623</v>
      </c>
      <c r="G20" s="4">
        <v>1.3603398461538463</v>
      </c>
    </row>
    <row r="21" spans="1:7" x14ac:dyDescent="0.35">
      <c r="A21" s="3" t="s">
        <v>55</v>
      </c>
      <c r="B21" s="4">
        <v>7.3668430574400867E-2</v>
      </c>
      <c r="C21" s="4">
        <v>0.10270422374429147</v>
      </c>
      <c r="D21" s="4">
        <v>0.11670769230769278</v>
      </c>
      <c r="E21" s="4">
        <v>0.55324888888888779</v>
      </c>
      <c r="F21" s="4">
        <v>3.6576666666666924E-2</v>
      </c>
      <c r="G21" s="4">
        <v>0.21752984615384491</v>
      </c>
    </row>
    <row r="22" spans="1:7" x14ac:dyDescent="0.35">
      <c r="A22" s="3" t="s">
        <v>56</v>
      </c>
      <c r="B22" s="4">
        <v>0.32862822252509155</v>
      </c>
      <c r="C22" s="4">
        <v>0.5447000380534317</v>
      </c>
      <c r="D22" s="4">
        <v>0.22279175824279754</v>
      </c>
      <c r="E22" s="4">
        <v>2.0648488888869503</v>
      </c>
      <c r="F22" s="4">
        <v>0.70029666666596313</v>
      </c>
      <c r="G22" s="4">
        <v>0.95563753846567123</v>
      </c>
    </row>
    <row r="23" spans="1:7" x14ac:dyDescent="0.35">
      <c r="A23" s="3" t="s">
        <v>57</v>
      </c>
      <c r="B23" s="4">
        <v>4.4781456354590424E-2</v>
      </c>
      <c r="C23" s="4">
        <v>4.7113013698630093E-2</v>
      </c>
      <c r="D23" s="4">
        <v>5.5764835164835165E-2</v>
      </c>
      <c r="E23" s="4">
        <v>5.5856988888888885</v>
      </c>
      <c r="F23" s="4">
        <v>0</v>
      </c>
      <c r="G23" s="4">
        <v>0.48635646153846152</v>
      </c>
    </row>
    <row r="24" spans="1:7" x14ac:dyDescent="0.35">
      <c r="A24" s="3" t="s">
        <v>58</v>
      </c>
      <c r="B24" s="4">
        <v>0.28154287652646282</v>
      </c>
      <c r="C24" s="4">
        <v>3.8318753424657266</v>
      </c>
      <c r="D24" s="4">
        <v>0.16136538461534236</v>
      </c>
      <c r="E24" s="4">
        <v>5.4586488888889386</v>
      </c>
      <c r="F24" s="4">
        <v>0.72462666666663156</v>
      </c>
      <c r="G24" s="4">
        <v>1.0606586153845818</v>
      </c>
    </row>
    <row r="25" spans="1:7" x14ac:dyDescent="0.35">
      <c r="A25" s="3" t="s">
        <v>59</v>
      </c>
      <c r="B25" s="4">
        <v>7.3405698778833094E-3</v>
      </c>
      <c r="C25" s="4">
        <v>0.13665144596651449</v>
      </c>
      <c r="D25" s="4">
        <v>0</v>
      </c>
      <c r="E25" s="4">
        <v>0.4840000000000001</v>
      </c>
      <c r="F25" s="4">
        <v>0</v>
      </c>
      <c r="G25" s="4">
        <v>0.44952246153846187</v>
      </c>
    </row>
    <row r="26" spans="1:7" x14ac:dyDescent="0.35">
      <c r="A26" s="3" t="s">
        <v>60</v>
      </c>
      <c r="B26" s="4">
        <v>7.9216644052464962E-3</v>
      </c>
      <c r="C26" s="4">
        <v>1.0317009132420087E-2</v>
      </c>
      <c r="D26" s="4">
        <v>2.9032967032967035E-3</v>
      </c>
      <c r="E26" s="4">
        <v>0</v>
      </c>
      <c r="F26" s="4">
        <v>0</v>
      </c>
      <c r="G26" s="4">
        <v>9.6999999999999994E-4</v>
      </c>
    </row>
    <row r="27" spans="1:7" x14ac:dyDescent="0.35">
      <c r="A27" s="3" t="s">
        <v>38</v>
      </c>
      <c r="B27" s="4">
        <v>67</v>
      </c>
      <c r="C27" s="4">
        <v>73</v>
      </c>
      <c r="D27" s="4">
        <v>14</v>
      </c>
      <c r="E27" s="4">
        <v>10</v>
      </c>
      <c r="F27" s="4">
        <v>6</v>
      </c>
      <c r="G27" s="4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2" workbookViewId="0"/>
  </sheetViews>
  <sheetFormatPr defaultRowHeight="14.5" x14ac:dyDescent="0.35"/>
  <cols>
    <col min="10" max="10" width="11.81640625" bestFit="1" customWidth="1"/>
    <col min="12" max="12" width="23" customWidth="1"/>
    <col min="14" max="14" width="17.36328125" customWidth="1"/>
    <col min="16" max="16" width="11.1796875" customWidth="1"/>
  </cols>
  <sheetData>
    <row r="1" spans="1:16" x14ac:dyDescent="0.35">
      <c r="A1">
        <v>1</v>
      </c>
      <c r="B1">
        <v>7.9172247145584098</v>
      </c>
      <c r="C1">
        <v>2</v>
      </c>
      <c r="D1">
        <v>0.223298782860682</v>
      </c>
      <c r="E1">
        <v>3</v>
      </c>
      <c r="F1">
        <v>0.12622309551797301</v>
      </c>
      <c r="G1">
        <v>5</v>
      </c>
      <c r="H1" s="6">
        <v>5.9084844539785899E-67</v>
      </c>
      <c r="I1">
        <v>6</v>
      </c>
      <c r="J1" s="6">
        <v>8.2199574673877301E-144</v>
      </c>
      <c r="K1">
        <v>7</v>
      </c>
      <c r="L1" s="6">
        <v>3.0933126893211699E-11</v>
      </c>
      <c r="M1" t="s">
        <v>61</v>
      </c>
      <c r="N1" s="6">
        <f t="shared" ref="N1:N36" si="0">MAX(B1,D1,F1,H1,J1,L1)</f>
        <v>7.9172247145584098</v>
      </c>
      <c r="O1">
        <v>7.9172247145584098</v>
      </c>
      <c r="P1" s="10">
        <f>N1-O1</f>
        <v>0</v>
      </c>
    </row>
    <row r="2" spans="1:16" x14ac:dyDescent="0.35">
      <c r="A2">
        <v>1</v>
      </c>
      <c r="B2">
        <v>14.055862384451601</v>
      </c>
      <c r="C2">
        <v>2</v>
      </c>
      <c r="D2">
        <v>0.35632644722832701</v>
      </c>
      <c r="E2">
        <v>3</v>
      </c>
      <c r="F2">
        <v>0.375757115307845</v>
      </c>
      <c r="G2">
        <v>5</v>
      </c>
      <c r="H2" s="6">
        <v>1.0740920488275699E-59</v>
      </c>
      <c r="I2">
        <v>6</v>
      </c>
      <c r="J2" s="6">
        <v>1.3588965258843901E-172</v>
      </c>
      <c r="K2">
        <v>7</v>
      </c>
      <c r="L2" s="6">
        <v>2.3455553851099301E-10</v>
      </c>
      <c r="M2" t="s">
        <v>61</v>
      </c>
      <c r="N2" s="6">
        <f t="shared" si="0"/>
        <v>14.055862384451601</v>
      </c>
      <c r="O2">
        <v>14.055862384451601</v>
      </c>
      <c r="P2" s="10">
        <f t="shared" ref="P2:P18" si="1">N2-O2</f>
        <v>0</v>
      </c>
    </row>
    <row r="3" spans="1:16" x14ac:dyDescent="0.35">
      <c r="A3">
        <v>1</v>
      </c>
      <c r="B3">
        <v>0.478865173799991</v>
      </c>
      <c r="C3">
        <v>2</v>
      </c>
      <c r="D3">
        <v>6.9057992970144894E-2</v>
      </c>
      <c r="E3">
        <v>3</v>
      </c>
      <c r="F3">
        <v>1.73740926771358E-2</v>
      </c>
      <c r="G3">
        <v>5</v>
      </c>
      <c r="H3" s="6">
        <v>2.1095903855355999E-6</v>
      </c>
      <c r="I3">
        <v>6</v>
      </c>
      <c r="J3" s="6">
        <v>2.85897966640035E-36</v>
      </c>
      <c r="K3">
        <v>7</v>
      </c>
      <c r="L3" s="6">
        <v>1.5985506447668301E-6</v>
      </c>
      <c r="M3" t="s">
        <v>61</v>
      </c>
      <c r="N3" s="6">
        <f t="shared" si="0"/>
        <v>0.478865173799991</v>
      </c>
      <c r="O3">
        <v>0.47886517379999</v>
      </c>
      <c r="P3" s="10">
        <f t="shared" si="1"/>
        <v>9.9920072216264089E-16</v>
      </c>
    </row>
    <row r="4" spans="1:16" x14ac:dyDescent="0.35">
      <c r="A4">
        <v>1</v>
      </c>
      <c r="B4">
        <v>36.013001211320201</v>
      </c>
      <c r="C4">
        <v>2</v>
      </c>
      <c r="D4">
        <v>1.7216938745402299</v>
      </c>
      <c r="E4">
        <v>3</v>
      </c>
      <c r="F4">
        <v>517.72686311803602</v>
      </c>
      <c r="G4">
        <v>5</v>
      </c>
      <c r="H4">
        <v>2.27682492347679E-3</v>
      </c>
      <c r="I4">
        <v>6</v>
      </c>
      <c r="J4">
        <v>0</v>
      </c>
      <c r="K4">
        <v>7</v>
      </c>
      <c r="L4">
        <v>2.9575640063008099E-3</v>
      </c>
      <c r="M4" t="s">
        <v>61</v>
      </c>
      <c r="N4" s="9">
        <f t="shared" si="0"/>
        <v>517.72686311803602</v>
      </c>
      <c r="O4">
        <v>36.013001211320201</v>
      </c>
      <c r="P4" s="11">
        <f t="shared" si="1"/>
        <v>481.71386190671581</v>
      </c>
    </row>
    <row r="5" spans="1:16" x14ac:dyDescent="0.35">
      <c r="A5">
        <v>1</v>
      </c>
      <c r="B5">
        <v>36.592630851424502</v>
      </c>
      <c r="C5">
        <v>2</v>
      </c>
      <c r="D5">
        <v>1.236530085367</v>
      </c>
      <c r="E5">
        <v>3</v>
      </c>
      <c r="F5">
        <v>0.13171714285418901</v>
      </c>
      <c r="G5">
        <v>5</v>
      </c>
      <c r="H5" s="6">
        <v>1.92436211896423E-128</v>
      </c>
      <c r="I5">
        <v>6</v>
      </c>
      <c r="J5">
        <v>0</v>
      </c>
      <c r="K5">
        <v>7</v>
      </c>
      <c r="L5" s="6">
        <v>5.6000038118184999E-15</v>
      </c>
      <c r="M5" t="s">
        <v>61</v>
      </c>
      <c r="N5" s="6">
        <f t="shared" si="0"/>
        <v>36.592630851424502</v>
      </c>
      <c r="O5">
        <v>36.592630851424403</v>
      </c>
      <c r="P5" s="10">
        <f t="shared" si="1"/>
        <v>9.9475983006414026E-14</v>
      </c>
    </row>
    <row r="6" spans="1:16" x14ac:dyDescent="0.35">
      <c r="A6">
        <v>1</v>
      </c>
      <c r="B6">
        <v>4.33628391963971</v>
      </c>
      <c r="C6">
        <v>2</v>
      </c>
      <c r="D6">
        <v>0.118840409548594</v>
      </c>
      <c r="E6">
        <v>3</v>
      </c>
      <c r="F6" s="6">
        <v>5.7267760611066798E-5</v>
      </c>
      <c r="G6">
        <v>5</v>
      </c>
      <c r="H6" s="6">
        <v>9.5934758853747494E-270</v>
      </c>
      <c r="I6">
        <v>6</v>
      </c>
      <c r="J6">
        <v>0</v>
      </c>
      <c r="K6">
        <v>7</v>
      </c>
      <c r="L6" s="6">
        <v>1.9044438079226699E-29</v>
      </c>
      <c r="M6" t="s">
        <v>61</v>
      </c>
      <c r="N6" s="6">
        <f t="shared" si="0"/>
        <v>4.33628391963971</v>
      </c>
      <c r="O6">
        <v>4.33628391963971</v>
      </c>
      <c r="P6" s="10">
        <f t="shared" si="1"/>
        <v>0</v>
      </c>
    </row>
    <row r="7" spans="1:16" x14ac:dyDescent="0.35">
      <c r="A7">
        <v>1</v>
      </c>
      <c r="B7">
        <v>297.337266705388</v>
      </c>
      <c r="C7">
        <v>2</v>
      </c>
      <c r="D7">
        <v>3.99242026233035</v>
      </c>
      <c r="E7">
        <v>3</v>
      </c>
      <c r="F7">
        <v>2039.98140605764</v>
      </c>
      <c r="G7">
        <v>5</v>
      </c>
      <c r="H7">
        <v>2.67642927399586E-3</v>
      </c>
      <c r="I7">
        <v>6</v>
      </c>
      <c r="J7">
        <v>0</v>
      </c>
      <c r="K7">
        <v>7</v>
      </c>
      <c r="L7">
        <v>3.2597515049616402E-3</v>
      </c>
      <c r="M7" t="s">
        <v>61</v>
      </c>
      <c r="N7" s="6">
        <f t="shared" si="0"/>
        <v>2039.98140605764</v>
      </c>
      <c r="O7">
        <v>297.33726670538698</v>
      </c>
      <c r="P7" s="11">
        <f t="shared" si="1"/>
        <v>1742.644139352253</v>
      </c>
    </row>
    <row r="8" spans="1:16" x14ac:dyDescent="0.35">
      <c r="A8">
        <v>1</v>
      </c>
      <c r="B8">
        <v>5.2567369405284499</v>
      </c>
      <c r="C8">
        <v>2</v>
      </c>
      <c r="D8">
        <v>4.1558547941383903E-2</v>
      </c>
      <c r="E8">
        <v>3</v>
      </c>
      <c r="F8" s="6">
        <v>7.0470081892642297E-50</v>
      </c>
      <c r="G8">
        <v>5</v>
      </c>
      <c r="H8" s="6">
        <v>2.2596781730121301E-129</v>
      </c>
      <c r="I8">
        <v>6</v>
      </c>
      <c r="J8" s="6">
        <v>3.85579998853713E-231</v>
      </c>
      <c r="K8">
        <v>7</v>
      </c>
      <c r="L8" s="6">
        <v>7.62552291290432E-16</v>
      </c>
      <c r="M8" t="s">
        <v>61</v>
      </c>
      <c r="N8" s="6">
        <f t="shared" si="0"/>
        <v>5.2567369405284499</v>
      </c>
      <c r="O8">
        <v>5.2567369405284499</v>
      </c>
      <c r="P8" s="10">
        <f t="shared" si="1"/>
        <v>0</v>
      </c>
    </row>
    <row r="9" spans="1:16" x14ac:dyDescent="0.35">
      <c r="A9">
        <v>1</v>
      </c>
      <c r="B9">
        <v>2.9667728908928598E-3</v>
      </c>
      <c r="C9">
        <v>2</v>
      </c>
      <c r="D9">
        <v>5.5133274010986399E-4</v>
      </c>
      <c r="E9">
        <v>3</v>
      </c>
      <c r="F9" s="6">
        <v>8.5946804541779498E-10</v>
      </c>
      <c r="G9">
        <v>5</v>
      </c>
      <c r="H9" s="6">
        <v>2.6312933108494399E-302</v>
      </c>
      <c r="I9">
        <v>6</v>
      </c>
      <c r="J9">
        <v>0</v>
      </c>
      <c r="K9">
        <v>7</v>
      </c>
      <c r="L9" s="6">
        <v>1.15610495005987E-33</v>
      </c>
      <c r="M9" t="s">
        <v>61</v>
      </c>
      <c r="N9" s="6">
        <f t="shared" si="0"/>
        <v>2.9667728908928598E-3</v>
      </c>
      <c r="O9">
        <v>2.9667728908928598E-3</v>
      </c>
      <c r="P9" s="10">
        <f t="shared" si="1"/>
        <v>0</v>
      </c>
    </row>
    <row r="10" spans="1:16" x14ac:dyDescent="0.35">
      <c r="A10">
        <v>1</v>
      </c>
      <c r="B10" s="6">
        <v>7.9789474348094196E-52</v>
      </c>
      <c r="C10">
        <v>2</v>
      </c>
      <c r="D10">
        <v>3.6573674231864903E-2</v>
      </c>
      <c r="E10">
        <v>3</v>
      </c>
      <c r="F10" s="6">
        <v>7.8487717206505096E-125</v>
      </c>
      <c r="G10">
        <v>5</v>
      </c>
      <c r="H10">
        <v>1.1432763850766E-2</v>
      </c>
      <c r="I10">
        <v>6</v>
      </c>
      <c r="J10" s="6">
        <v>4.7948629834412599E-239</v>
      </c>
      <c r="K10">
        <v>7</v>
      </c>
      <c r="L10" s="6">
        <v>1.00070858543516E-5</v>
      </c>
      <c r="M10" t="s">
        <v>61</v>
      </c>
      <c r="N10" s="6">
        <f t="shared" si="0"/>
        <v>3.6573674231864903E-2</v>
      </c>
      <c r="O10">
        <v>3.6573674231864903E-2</v>
      </c>
      <c r="P10" s="10">
        <f t="shared" si="1"/>
        <v>0</v>
      </c>
    </row>
    <row r="11" spans="1:16" x14ac:dyDescent="0.35">
      <c r="A11">
        <v>1</v>
      </c>
      <c r="B11" s="6">
        <v>6.4246097470584396E-22</v>
      </c>
      <c r="C11">
        <v>2</v>
      </c>
      <c r="D11" s="6">
        <v>8.0893324804377397E-6</v>
      </c>
      <c r="E11">
        <v>3</v>
      </c>
      <c r="F11" s="6">
        <v>9.8379721893888395E-176</v>
      </c>
      <c r="G11">
        <v>5</v>
      </c>
      <c r="H11">
        <v>0</v>
      </c>
      <c r="I11">
        <v>6</v>
      </c>
      <c r="J11">
        <v>0</v>
      </c>
      <c r="K11">
        <v>7</v>
      </c>
      <c r="L11" s="6">
        <v>1.28757154533208E-57</v>
      </c>
      <c r="M11" t="s">
        <v>61</v>
      </c>
      <c r="N11" s="6">
        <f t="shared" si="0"/>
        <v>8.0893324804377397E-6</v>
      </c>
      <c r="O11">
        <v>1.31852408326659E-3</v>
      </c>
      <c r="P11" s="10">
        <f t="shared" si="1"/>
        <v>-1.3104347507861523E-3</v>
      </c>
    </row>
    <row r="12" spans="1:16" x14ac:dyDescent="0.35">
      <c r="A12">
        <v>1</v>
      </c>
      <c r="B12" s="6">
        <v>1.16489632243989E-40</v>
      </c>
      <c r="C12">
        <v>2</v>
      </c>
      <c r="D12">
        <v>4.6286701258887999E-3</v>
      </c>
      <c r="E12">
        <v>3</v>
      </c>
      <c r="F12" s="6">
        <v>1.3618385146991E-101</v>
      </c>
      <c r="G12">
        <v>5</v>
      </c>
      <c r="H12" s="6">
        <v>1.1063952080941999E-172</v>
      </c>
      <c r="I12">
        <v>6</v>
      </c>
      <c r="J12" s="6">
        <v>5.19547052713148E-208</v>
      </c>
      <c r="K12">
        <v>7</v>
      </c>
      <c r="L12" s="6">
        <v>4.3327103003147403E-20</v>
      </c>
      <c r="M12" t="s">
        <v>61</v>
      </c>
      <c r="N12" s="6">
        <f t="shared" si="0"/>
        <v>4.6286701258887999E-3</v>
      </c>
      <c r="O12">
        <v>4.6286701258887904E-3</v>
      </c>
      <c r="P12" s="10">
        <f t="shared" si="1"/>
        <v>9.540979117872439E-18</v>
      </c>
    </row>
    <row r="13" spans="1:16" x14ac:dyDescent="0.35">
      <c r="A13">
        <v>1</v>
      </c>
      <c r="B13" s="6">
        <v>3.7376924597047801E-48</v>
      </c>
      <c r="C13">
        <v>2</v>
      </c>
      <c r="D13">
        <v>3.9079099331037603E-4</v>
      </c>
      <c r="E13">
        <v>3</v>
      </c>
      <c r="F13" s="6">
        <v>5.2120237958434302E-114</v>
      </c>
      <c r="G13">
        <v>5</v>
      </c>
      <c r="H13">
        <v>1.1611339582878801E-2</v>
      </c>
      <c r="I13">
        <v>6</v>
      </c>
      <c r="J13">
        <v>1.6273013848661699</v>
      </c>
      <c r="K13">
        <v>7</v>
      </c>
      <c r="L13">
        <v>2.3118792343312999E-2</v>
      </c>
      <c r="M13" t="s">
        <v>61</v>
      </c>
      <c r="N13" s="6">
        <f t="shared" si="0"/>
        <v>1.6273013848661699</v>
      </c>
      <c r="O13">
        <v>2.3118792343312999E-2</v>
      </c>
      <c r="P13" s="11">
        <f t="shared" si="1"/>
        <v>1.604182592522857</v>
      </c>
    </row>
    <row r="14" spans="1:16" x14ac:dyDescent="0.35">
      <c r="A14">
        <v>1</v>
      </c>
      <c r="B14" s="6">
        <v>2.7229505203028101E-49</v>
      </c>
      <c r="C14">
        <v>2</v>
      </c>
      <c r="D14" s="6">
        <v>1.5264757456534301E-5</v>
      </c>
      <c r="E14">
        <v>3</v>
      </c>
      <c r="F14" s="6">
        <v>2.6388211505546001E-117</v>
      </c>
      <c r="G14">
        <v>5</v>
      </c>
      <c r="H14">
        <v>3.4638947537936999E-4</v>
      </c>
      <c r="I14">
        <v>6</v>
      </c>
      <c r="J14" s="6">
        <v>3.0780289998160502E-5</v>
      </c>
      <c r="K14">
        <v>7</v>
      </c>
      <c r="L14" s="6">
        <v>2.60342328229153E-5</v>
      </c>
      <c r="M14" t="s">
        <v>61</v>
      </c>
      <c r="N14" s="6">
        <f t="shared" si="0"/>
        <v>3.4638947537936999E-4</v>
      </c>
      <c r="O14">
        <v>2.60342328229153E-5</v>
      </c>
      <c r="P14" s="10">
        <f t="shared" si="1"/>
        <v>3.2035524255645466E-4</v>
      </c>
    </row>
    <row r="15" spans="1:16" x14ac:dyDescent="0.35">
      <c r="A15">
        <v>1</v>
      </c>
      <c r="B15" s="6">
        <v>9.1716334987079104E-69</v>
      </c>
      <c r="C15">
        <v>2</v>
      </c>
      <c r="D15" s="6">
        <v>8.4974965179942198E-18</v>
      </c>
      <c r="E15">
        <v>3</v>
      </c>
      <c r="F15" s="6">
        <v>1.22189154475644E-137</v>
      </c>
      <c r="G15">
        <v>5</v>
      </c>
      <c r="H15" s="6">
        <v>1.20563064450057E-11</v>
      </c>
      <c r="I15">
        <v>6</v>
      </c>
      <c r="J15" s="6">
        <v>9.0199387464085899E-24</v>
      </c>
      <c r="K15">
        <v>7</v>
      </c>
      <c r="L15" s="6">
        <v>5.7308898979365202E-11</v>
      </c>
      <c r="M15" t="s">
        <v>61</v>
      </c>
      <c r="N15" s="6">
        <f t="shared" si="0"/>
        <v>5.7308898979365202E-11</v>
      </c>
      <c r="O15">
        <v>5.7308898979365202E-11</v>
      </c>
      <c r="P15" s="10">
        <f t="shared" si="1"/>
        <v>0</v>
      </c>
    </row>
    <row r="16" spans="1:16" x14ac:dyDescent="0.35">
      <c r="A16">
        <v>1</v>
      </c>
      <c r="B16" s="6">
        <v>1.4879170694486E-123</v>
      </c>
      <c r="C16">
        <v>2</v>
      </c>
      <c r="D16" s="6">
        <v>2.4786339647248001E-8</v>
      </c>
      <c r="E16">
        <v>3</v>
      </c>
      <c r="F16">
        <v>0</v>
      </c>
      <c r="G16">
        <v>5</v>
      </c>
      <c r="H16">
        <v>6.0683940766351999E-4</v>
      </c>
      <c r="I16">
        <v>6</v>
      </c>
      <c r="J16">
        <v>0</v>
      </c>
      <c r="K16">
        <v>7</v>
      </c>
      <c r="L16">
        <v>0.29303399725879498</v>
      </c>
      <c r="M16" t="s">
        <v>61</v>
      </c>
      <c r="N16" s="6">
        <f t="shared" si="0"/>
        <v>0.29303399725879498</v>
      </c>
      <c r="O16">
        <v>0.29303399725879498</v>
      </c>
      <c r="P16" s="10">
        <f t="shared" si="1"/>
        <v>0</v>
      </c>
    </row>
    <row r="17" spans="1:16" x14ac:dyDescent="0.35">
      <c r="A17">
        <v>1</v>
      </c>
      <c r="B17" s="6">
        <v>8.0677758102185304E-117</v>
      </c>
      <c r="C17">
        <v>2</v>
      </c>
      <c r="D17" s="6">
        <v>5.77657436477277E-8</v>
      </c>
      <c r="E17">
        <v>3</v>
      </c>
      <c r="F17">
        <v>0</v>
      </c>
      <c r="G17">
        <v>5</v>
      </c>
      <c r="H17">
        <v>6.6574024017388496E-4</v>
      </c>
      <c r="I17">
        <v>6</v>
      </c>
      <c r="J17">
        <v>0</v>
      </c>
      <c r="K17">
        <v>7</v>
      </c>
      <c r="L17">
        <v>0.71722923062469401</v>
      </c>
      <c r="M17" t="s">
        <v>61</v>
      </c>
      <c r="N17" s="6">
        <f t="shared" si="0"/>
        <v>0.71722923062469401</v>
      </c>
      <c r="O17">
        <v>0.71722923062469301</v>
      </c>
      <c r="P17" s="10">
        <f t="shared" si="1"/>
        <v>9.9920072216264089E-16</v>
      </c>
    </row>
    <row r="18" spans="1:16" x14ac:dyDescent="0.35">
      <c r="A18">
        <v>1</v>
      </c>
      <c r="B18" s="6">
        <v>2.4870271859255099E-126</v>
      </c>
      <c r="C18">
        <v>2</v>
      </c>
      <c r="D18" s="6">
        <v>1.9710400636118399E-8</v>
      </c>
      <c r="E18">
        <v>3</v>
      </c>
      <c r="F18">
        <v>0</v>
      </c>
      <c r="G18">
        <v>5</v>
      </c>
      <c r="H18">
        <v>8.9318761036343204E-4</v>
      </c>
      <c r="I18">
        <v>6</v>
      </c>
      <c r="J18">
        <v>0</v>
      </c>
      <c r="K18">
        <v>7</v>
      </c>
      <c r="L18">
        <v>0.75671704012516405</v>
      </c>
      <c r="M18" t="s">
        <v>61</v>
      </c>
      <c r="N18" s="6">
        <f t="shared" si="0"/>
        <v>0.75671704012516405</v>
      </c>
      <c r="O18">
        <v>0.75671704012516305</v>
      </c>
      <c r="P18" s="10">
        <f t="shared" si="1"/>
        <v>9.9920072216264089E-16</v>
      </c>
    </row>
    <row r="19" spans="1:16" x14ac:dyDescent="0.35">
      <c r="A19" s="8" t="s">
        <v>68</v>
      </c>
      <c r="B19" s="6">
        <v>8.4356522155938696E-6</v>
      </c>
      <c r="C19" t="s">
        <v>62</v>
      </c>
      <c r="D19">
        <v>7.9172247145584098</v>
      </c>
      <c r="E19" t="s">
        <v>63</v>
      </c>
      <c r="F19" s="6">
        <v>3.0933126893211699E-11</v>
      </c>
      <c r="G19" t="s">
        <v>64</v>
      </c>
      <c r="H19">
        <v>3.1639438013680199E-3</v>
      </c>
      <c r="I19" t="s">
        <v>65</v>
      </c>
      <c r="J19" s="6">
        <v>1.8106978731385799E-7</v>
      </c>
      <c r="K19" t="s">
        <v>66</v>
      </c>
      <c r="L19">
        <v>0.223298782860681</v>
      </c>
      <c r="M19" t="s">
        <v>67</v>
      </c>
      <c r="N19" s="6">
        <f t="shared" si="0"/>
        <v>7.9172247145584098</v>
      </c>
      <c r="P19" s="6"/>
    </row>
    <row r="20" spans="1:16" x14ac:dyDescent="0.35">
      <c r="A20" s="8" t="s">
        <v>68</v>
      </c>
      <c r="B20" s="6">
        <v>1.0467069779711199E-5</v>
      </c>
      <c r="C20" t="s">
        <v>62</v>
      </c>
      <c r="D20">
        <v>14.055862384451601</v>
      </c>
      <c r="E20" t="s">
        <v>63</v>
      </c>
      <c r="F20" s="6">
        <v>2.3455553851099301E-10</v>
      </c>
      <c r="G20" t="s">
        <v>64</v>
      </c>
      <c r="H20">
        <v>9.4188340962442496E-3</v>
      </c>
      <c r="I20" t="s">
        <v>65</v>
      </c>
      <c r="J20" s="6">
        <v>6.1807380506390696E-7</v>
      </c>
      <c r="K20" t="s">
        <v>66</v>
      </c>
      <c r="L20">
        <v>0.35632644722832602</v>
      </c>
      <c r="M20" t="s">
        <v>67</v>
      </c>
      <c r="N20" s="6">
        <f t="shared" si="0"/>
        <v>14.055862384451601</v>
      </c>
      <c r="P20" s="6"/>
    </row>
    <row r="21" spans="1:16" x14ac:dyDescent="0.35">
      <c r="A21" s="8" t="s">
        <v>68</v>
      </c>
      <c r="B21" s="6">
        <v>4.76006891357796E-6</v>
      </c>
      <c r="C21" t="s">
        <v>62</v>
      </c>
      <c r="D21">
        <v>0.47886517379999</v>
      </c>
      <c r="E21" t="s">
        <v>63</v>
      </c>
      <c r="F21" s="6">
        <v>1.5985506447668301E-6</v>
      </c>
      <c r="G21" t="s">
        <v>64</v>
      </c>
      <c r="H21">
        <v>4.3550391950567902E-4</v>
      </c>
      <c r="I21" t="s">
        <v>65</v>
      </c>
      <c r="J21" s="6">
        <v>7.5337071570359403E-8</v>
      </c>
      <c r="K21" t="s">
        <v>66</v>
      </c>
      <c r="L21">
        <v>6.9057992970144796E-2</v>
      </c>
      <c r="M21" t="s">
        <v>67</v>
      </c>
      <c r="N21" s="6">
        <f t="shared" si="0"/>
        <v>0.47886517379999</v>
      </c>
      <c r="P21" s="6"/>
    </row>
    <row r="22" spans="1:16" x14ac:dyDescent="0.35">
      <c r="A22" s="8" t="s">
        <v>68</v>
      </c>
      <c r="B22" s="6">
        <v>5.7071537295714901E-5</v>
      </c>
      <c r="C22" t="s">
        <v>62</v>
      </c>
      <c r="D22">
        <v>36.013001211320201</v>
      </c>
      <c r="E22" t="s">
        <v>63</v>
      </c>
      <c r="F22">
        <v>2.9575640063008099E-3</v>
      </c>
      <c r="G22" t="s">
        <v>64</v>
      </c>
      <c r="H22">
        <v>12.9774879362768</v>
      </c>
      <c r="I22" t="s">
        <v>65</v>
      </c>
      <c r="J22">
        <v>1.53927915895085E-4</v>
      </c>
      <c r="K22" t="s">
        <v>66</v>
      </c>
      <c r="L22">
        <v>1.7216938745402299</v>
      </c>
      <c r="M22" t="s">
        <v>67</v>
      </c>
      <c r="N22" s="6">
        <f t="shared" si="0"/>
        <v>36.013001211320201</v>
      </c>
      <c r="P22" s="6"/>
    </row>
    <row r="23" spans="1:16" x14ac:dyDescent="0.35">
      <c r="A23" s="8" t="s">
        <v>68</v>
      </c>
      <c r="B23" s="6">
        <v>5.7568845693297802E-5</v>
      </c>
      <c r="C23" t="s">
        <v>62</v>
      </c>
      <c r="D23">
        <v>36.592630851424403</v>
      </c>
      <c r="E23" t="s">
        <v>63</v>
      </c>
      <c r="F23" s="6">
        <v>5.6000038118185101E-15</v>
      </c>
      <c r="G23" t="s">
        <v>64</v>
      </c>
      <c r="H23">
        <v>3.30165914531921E-3</v>
      </c>
      <c r="I23" t="s">
        <v>65</v>
      </c>
      <c r="J23">
        <v>3.7013489061604802E-4</v>
      </c>
      <c r="K23" t="s">
        <v>66</v>
      </c>
      <c r="L23">
        <v>1.236530085367</v>
      </c>
      <c r="M23" t="s">
        <v>67</v>
      </c>
      <c r="N23" s="6">
        <f t="shared" si="0"/>
        <v>36.592630851424403</v>
      </c>
      <c r="P23" s="6"/>
    </row>
    <row r="24" spans="1:16" x14ac:dyDescent="0.35">
      <c r="A24" s="8" t="s">
        <v>68</v>
      </c>
      <c r="B24" s="6">
        <v>2.4346474848327698E-5</v>
      </c>
      <c r="C24" t="s">
        <v>62</v>
      </c>
      <c r="D24">
        <v>4.33628391963971</v>
      </c>
      <c r="E24" t="s">
        <v>63</v>
      </c>
      <c r="F24" s="6">
        <v>1.90444380792268E-29</v>
      </c>
      <c r="G24" t="s">
        <v>64</v>
      </c>
      <c r="H24" s="6">
        <v>1.43548987972499E-6</v>
      </c>
      <c r="I24" t="s">
        <v>65</v>
      </c>
      <c r="J24" s="6">
        <v>2.1545257960173999E-5</v>
      </c>
      <c r="K24" t="s">
        <v>66</v>
      </c>
      <c r="L24">
        <v>0.118840409548594</v>
      </c>
      <c r="M24" t="s">
        <v>67</v>
      </c>
      <c r="N24" s="6">
        <f t="shared" si="0"/>
        <v>4.33628391963971</v>
      </c>
      <c r="P24" s="6"/>
    </row>
    <row r="25" spans="1:16" x14ac:dyDescent="0.35">
      <c r="A25" s="8" t="s">
        <v>68</v>
      </c>
      <c r="B25" s="6">
        <v>6.7088132932481394E-5</v>
      </c>
      <c r="C25" t="s">
        <v>62</v>
      </c>
      <c r="D25">
        <v>297.33726670538698</v>
      </c>
      <c r="E25" t="s">
        <v>63</v>
      </c>
      <c r="F25">
        <v>3.2597515049616402E-3</v>
      </c>
      <c r="G25" t="s">
        <v>64</v>
      </c>
      <c r="H25">
        <v>51.134750721455902</v>
      </c>
      <c r="I25" t="s">
        <v>65</v>
      </c>
      <c r="J25">
        <v>6.2457117172957499E-3</v>
      </c>
      <c r="K25" t="s">
        <v>66</v>
      </c>
      <c r="L25">
        <v>3.9924202623303402</v>
      </c>
      <c r="M25" t="s">
        <v>67</v>
      </c>
      <c r="N25" s="6">
        <f t="shared" si="0"/>
        <v>297.33726670538698</v>
      </c>
      <c r="P25" s="6"/>
    </row>
    <row r="26" spans="1:16" x14ac:dyDescent="0.35">
      <c r="A26" s="8" t="s">
        <v>68</v>
      </c>
      <c r="B26" s="6">
        <v>6.7600096040482404E-6</v>
      </c>
      <c r="C26" t="s">
        <v>62</v>
      </c>
      <c r="D26">
        <v>5.2567369405284499</v>
      </c>
      <c r="E26" t="s">
        <v>63</v>
      </c>
      <c r="F26" s="6">
        <v>7.6255229129043496E-16</v>
      </c>
      <c r="G26" t="s">
        <v>64</v>
      </c>
      <c r="H26">
        <v>1.2741598751036099E-2</v>
      </c>
      <c r="I26" t="s">
        <v>65</v>
      </c>
      <c r="J26" s="6">
        <v>2.0324411818457001E-6</v>
      </c>
      <c r="K26" t="s">
        <v>66</v>
      </c>
      <c r="L26">
        <v>4.1558547941383799E-2</v>
      </c>
      <c r="M26" t="s">
        <v>67</v>
      </c>
      <c r="N26" s="6">
        <f t="shared" si="0"/>
        <v>5.2567369405284499</v>
      </c>
      <c r="P26" s="6"/>
    </row>
    <row r="27" spans="1:16" x14ac:dyDescent="0.35">
      <c r="A27" s="8" t="s">
        <v>68</v>
      </c>
      <c r="B27" s="6">
        <v>1.24117225437668E-6</v>
      </c>
      <c r="C27" t="s">
        <v>62</v>
      </c>
      <c r="D27">
        <v>2.9667728908928598E-3</v>
      </c>
      <c r="E27" t="s">
        <v>63</v>
      </c>
      <c r="F27" s="6">
        <v>1.1561049500598799E-33</v>
      </c>
      <c r="G27" t="s">
        <v>64</v>
      </c>
      <c r="H27" s="6">
        <v>2.1543669037860899E-11</v>
      </c>
      <c r="I27" t="s">
        <v>65</v>
      </c>
      <c r="J27" s="6">
        <v>2.9183419650440802E-6</v>
      </c>
      <c r="K27" t="s">
        <v>66</v>
      </c>
      <c r="L27">
        <v>5.5133274010986399E-4</v>
      </c>
      <c r="M27" t="s">
        <v>67</v>
      </c>
      <c r="N27" s="6">
        <f t="shared" si="0"/>
        <v>2.9667728908928598E-3</v>
      </c>
      <c r="P27" s="6"/>
    </row>
    <row r="28" spans="1:16" x14ac:dyDescent="0.35">
      <c r="A28" s="8" t="s">
        <v>68</v>
      </c>
      <c r="B28">
        <v>2.8657689125509401E-4</v>
      </c>
      <c r="C28" t="s">
        <v>62</v>
      </c>
      <c r="D28" s="6">
        <v>7.9789474348095294E-52</v>
      </c>
      <c r="E28" t="s">
        <v>63</v>
      </c>
      <c r="F28" s="6">
        <v>1.00070858543516E-5</v>
      </c>
      <c r="G28" t="s">
        <v>64</v>
      </c>
      <c r="H28" s="6">
        <v>1.9673953116106699E-126</v>
      </c>
      <c r="I28" t="s">
        <v>65</v>
      </c>
      <c r="J28" s="6">
        <v>2.2459050944904199E-7</v>
      </c>
      <c r="K28" t="s">
        <v>66</v>
      </c>
      <c r="L28">
        <v>3.6573674231864903E-2</v>
      </c>
      <c r="M28" t="s">
        <v>67</v>
      </c>
      <c r="N28" s="6">
        <f t="shared" si="0"/>
        <v>3.6573674231864903E-2</v>
      </c>
      <c r="P28" s="6"/>
    </row>
    <row r="29" spans="1:16" x14ac:dyDescent="0.35">
      <c r="A29" s="8" t="s">
        <v>68</v>
      </c>
      <c r="B29">
        <v>1.31852408326659E-3</v>
      </c>
      <c r="C29" t="s">
        <v>62</v>
      </c>
      <c r="D29" s="6">
        <v>6.4246097470584904E-22</v>
      </c>
      <c r="E29" t="s">
        <v>63</v>
      </c>
      <c r="F29" s="6">
        <v>1.2875715453321001E-57</v>
      </c>
      <c r="G29" t="s">
        <v>64</v>
      </c>
      <c r="H29" s="6">
        <v>2.9431087700412802E-52</v>
      </c>
      <c r="I29" t="s">
        <v>65</v>
      </c>
      <c r="J29" s="6">
        <v>6.9403281721771599E-6</v>
      </c>
      <c r="K29" t="s">
        <v>66</v>
      </c>
      <c r="L29" s="6">
        <v>8.0893324804377499E-6</v>
      </c>
      <c r="M29" t="s">
        <v>67</v>
      </c>
      <c r="N29" s="6">
        <f t="shared" si="0"/>
        <v>1.31852408326659E-3</v>
      </c>
      <c r="P29" s="6"/>
    </row>
    <row r="30" spans="1:16" x14ac:dyDescent="0.35">
      <c r="A30" s="8" t="s">
        <v>68</v>
      </c>
      <c r="B30">
        <v>4.8577719898598801E-4</v>
      </c>
      <c r="C30" t="s">
        <v>62</v>
      </c>
      <c r="D30" s="6">
        <v>1.1648963224399E-40</v>
      </c>
      <c r="E30" t="s">
        <v>63</v>
      </c>
      <c r="F30" s="6">
        <v>4.3327103003147301E-20</v>
      </c>
      <c r="G30" t="s">
        <v>64</v>
      </c>
      <c r="H30" s="6">
        <v>3.4136229264262701E-103</v>
      </c>
      <c r="I30" t="s">
        <v>65</v>
      </c>
      <c r="J30" s="6">
        <v>7.1485064757683801E-6</v>
      </c>
      <c r="K30" t="s">
        <v>66</v>
      </c>
      <c r="L30">
        <v>4.6286701258887904E-3</v>
      </c>
      <c r="M30" t="s">
        <v>67</v>
      </c>
      <c r="N30" s="6">
        <f t="shared" si="0"/>
        <v>4.6286701258887904E-3</v>
      </c>
      <c r="P30" s="6"/>
    </row>
    <row r="31" spans="1:16" x14ac:dyDescent="0.35">
      <c r="A31" s="8" t="s">
        <v>68</v>
      </c>
      <c r="B31">
        <v>2.9105312104786302E-4</v>
      </c>
      <c r="C31" t="s">
        <v>62</v>
      </c>
      <c r="D31" s="6">
        <v>3.73769245970483E-48</v>
      </c>
      <c r="E31" t="s">
        <v>63</v>
      </c>
      <c r="F31">
        <v>2.3118792343312999E-2</v>
      </c>
      <c r="G31" t="s">
        <v>64</v>
      </c>
      <c r="H31" s="6">
        <v>1.30646062147107E-115</v>
      </c>
      <c r="I31" t="s">
        <v>65</v>
      </c>
      <c r="J31" s="6">
        <v>2.5629362075776101E-5</v>
      </c>
      <c r="K31" t="s">
        <v>66</v>
      </c>
      <c r="L31">
        <v>3.90790993310375E-4</v>
      </c>
      <c r="M31" t="s">
        <v>67</v>
      </c>
      <c r="N31" s="6">
        <f t="shared" si="0"/>
        <v>2.3118792343312999E-2</v>
      </c>
      <c r="P31" s="6"/>
    </row>
    <row r="32" spans="1:16" x14ac:dyDescent="0.35">
      <c r="A32" s="8" t="s">
        <v>68</v>
      </c>
      <c r="B32" s="6">
        <v>8.6826965302052808E-6</v>
      </c>
      <c r="C32" t="s">
        <v>62</v>
      </c>
      <c r="D32" s="6">
        <v>2.7229505203028499E-49</v>
      </c>
      <c r="E32" t="s">
        <v>63</v>
      </c>
      <c r="F32" s="6">
        <v>2.60342328229153E-5</v>
      </c>
      <c r="G32" t="s">
        <v>64</v>
      </c>
      <c r="H32" s="6">
        <v>6.6145437076744801E-119</v>
      </c>
      <c r="I32" t="s">
        <v>65</v>
      </c>
      <c r="J32" s="6">
        <v>4.8477756148724804E-10</v>
      </c>
      <c r="K32" t="s">
        <v>66</v>
      </c>
      <c r="L32" s="6">
        <v>1.52647574565342E-5</v>
      </c>
      <c r="M32" t="s">
        <v>67</v>
      </c>
      <c r="N32" s="6">
        <f t="shared" si="0"/>
        <v>2.60342328229153E-5</v>
      </c>
      <c r="P32" s="6"/>
    </row>
    <row r="33" spans="1:16" x14ac:dyDescent="0.35">
      <c r="A33" s="8" t="s">
        <v>68</v>
      </c>
      <c r="B33" s="6">
        <v>3.0220678622667399E-13</v>
      </c>
      <c r="C33" t="s">
        <v>62</v>
      </c>
      <c r="D33" s="6">
        <v>9.1716334987080504E-69</v>
      </c>
      <c r="E33" t="s">
        <v>63</v>
      </c>
      <c r="F33" s="6">
        <v>5.7308898979365202E-11</v>
      </c>
      <c r="G33" t="s">
        <v>64</v>
      </c>
      <c r="H33" s="6">
        <v>3.0628278946190502E-139</v>
      </c>
      <c r="I33" t="s">
        <v>65</v>
      </c>
      <c r="J33" s="6">
        <v>1.42060516990243E-28</v>
      </c>
      <c r="K33" t="s">
        <v>66</v>
      </c>
      <c r="L33" s="6">
        <v>8.4974965179941998E-18</v>
      </c>
      <c r="M33" t="s">
        <v>67</v>
      </c>
      <c r="N33" s="6">
        <f t="shared" si="0"/>
        <v>5.7308898979365202E-11</v>
      </c>
      <c r="P33" s="6"/>
    </row>
    <row r="34" spans="1:16" x14ac:dyDescent="0.35">
      <c r="A34" s="8" t="s">
        <v>68</v>
      </c>
      <c r="B34" s="6">
        <v>1.5211208174097E-5</v>
      </c>
      <c r="C34" t="s">
        <v>62</v>
      </c>
      <c r="D34" s="6">
        <v>1.48791706944862E-123</v>
      </c>
      <c r="E34" t="s">
        <v>63</v>
      </c>
      <c r="F34">
        <v>0.29303399725879498</v>
      </c>
      <c r="G34" t="s">
        <v>64</v>
      </c>
      <c r="H34" s="6">
        <v>5.92141683495193E-111</v>
      </c>
      <c r="I34" t="s">
        <v>65</v>
      </c>
      <c r="J34">
        <v>1.3697783479818399E-4</v>
      </c>
      <c r="K34" t="s">
        <v>66</v>
      </c>
      <c r="L34" s="6">
        <v>2.4786339647247902E-8</v>
      </c>
      <c r="M34" t="s">
        <v>67</v>
      </c>
      <c r="N34" s="6">
        <f t="shared" si="0"/>
        <v>0.29303399725879498</v>
      </c>
      <c r="P34" s="6"/>
    </row>
    <row r="35" spans="1:16" x14ac:dyDescent="0.35">
      <c r="A35" s="8" t="s">
        <v>68</v>
      </c>
      <c r="B35" s="6">
        <v>1.6687633095794899E-5</v>
      </c>
      <c r="C35" t="s">
        <v>62</v>
      </c>
      <c r="D35" s="6">
        <v>8.0677758102186403E-117</v>
      </c>
      <c r="E35" t="s">
        <v>63</v>
      </c>
      <c r="F35">
        <v>0.71722923062469301</v>
      </c>
      <c r="G35" t="s">
        <v>64</v>
      </c>
      <c r="H35" s="6">
        <v>1.83244259641176E-110</v>
      </c>
      <c r="I35" t="s">
        <v>65</v>
      </c>
      <c r="J35">
        <v>5.1085716520618703E-4</v>
      </c>
      <c r="K35" t="s">
        <v>66</v>
      </c>
      <c r="L35" s="6">
        <v>5.77657436477276E-8</v>
      </c>
      <c r="M35" t="s">
        <v>67</v>
      </c>
      <c r="N35" s="6">
        <f t="shared" si="0"/>
        <v>0.71722923062469301</v>
      </c>
      <c r="P35" s="6"/>
    </row>
    <row r="36" spans="1:16" x14ac:dyDescent="0.35">
      <c r="A36" s="8" t="s">
        <v>68</v>
      </c>
      <c r="B36" s="6">
        <v>2.23888931868707E-5</v>
      </c>
      <c r="C36" t="s">
        <v>62</v>
      </c>
      <c r="D36" s="6">
        <v>2.4870271859255401E-126</v>
      </c>
      <c r="E36" t="s">
        <v>63</v>
      </c>
      <c r="F36">
        <v>0.75671704012516305</v>
      </c>
      <c r="G36" t="s">
        <v>64</v>
      </c>
      <c r="H36" s="6">
        <v>5.1455491163166398E-110</v>
      </c>
      <c r="I36" t="s">
        <v>65</v>
      </c>
      <c r="J36">
        <v>1.4199876211501401E-4</v>
      </c>
      <c r="K36" t="s">
        <v>66</v>
      </c>
      <c r="L36" s="6">
        <v>1.9710400636118399E-8</v>
      </c>
      <c r="M36" t="s">
        <v>67</v>
      </c>
      <c r="N36" s="6">
        <f t="shared" si="0"/>
        <v>0.75671704012516305</v>
      </c>
      <c r="P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N6" sqref="N6"/>
    </sheetView>
  </sheetViews>
  <sheetFormatPr defaultRowHeight="14.5" x14ac:dyDescent="0.35"/>
  <cols>
    <col min="2" max="2" width="13.81640625" customWidth="1"/>
    <col min="11" max="11" width="11.90625" bestFit="1" customWidth="1"/>
    <col min="16" max="16" width="12.36328125" customWidth="1"/>
    <col min="17" max="17" width="12.453125" bestFit="1" customWidth="1"/>
    <col min="18" max="18" width="9.453125" customWidth="1"/>
    <col min="19" max="19" width="9.81640625" customWidth="1"/>
    <col min="20" max="20" width="9.1796875" customWidth="1"/>
    <col min="21" max="21" width="8.90625" customWidth="1"/>
    <col min="22" max="22" width="8.6328125" customWidth="1"/>
    <col min="23" max="24" width="9.6328125" customWidth="1"/>
    <col min="25" max="25" width="9.453125" customWidth="1"/>
    <col min="26" max="27" width="15.26953125" bestFit="1" customWidth="1"/>
    <col min="28" max="28" width="13.6328125" bestFit="1" customWidth="1"/>
    <col min="29" max="29" width="14.6328125" bestFit="1" customWidth="1"/>
  </cols>
  <sheetData>
    <row r="1" spans="1:26" x14ac:dyDescent="0.35">
      <c r="B1">
        <f>(B5-B2)/B3</f>
        <v>0.88853664595455706</v>
      </c>
    </row>
    <row r="2" spans="1:26" x14ac:dyDescent="0.35">
      <c r="A2">
        <f>AVERAGE(A5:A200)</f>
        <v>102.86224489795919</v>
      </c>
      <c r="B2">
        <f t="shared" ref="B2:K2" si="0">AVERAGE(B5:B200)</f>
        <v>1.5182951020408153</v>
      </c>
      <c r="C2">
        <f t="shared" si="0"/>
        <v>13.375204081632655</v>
      </c>
      <c r="D2">
        <f t="shared" si="0"/>
        <v>2.7589795918367348</v>
      </c>
      <c r="E2">
        <f t="shared" si="0"/>
        <v>1.4543367346938778</v>
      </c>
      <c r="F2">
        <f t="shared" si="0"/>
        <v>72.635408163265325</v>
      </c>
      <c r="G2">
        <f t="shared" si="0"/>
        <v>0.5193877551020406</v>
      </c>
      <c r="H2">
        <f t="shared" si="0"/>
        <v>8.9107142857142829</v>
      </c>
      <c r="I2">
        <f t="shared" si="0"/>
        <v>0.16423469387755102</v>
      </c>
      <c r="J2">
        <f t="shared" si="0"/>
        <v>5.0255102040816318E-2</v>
      </c>
      <c r="K2">
        <f t="shared" si="0"/>
        <v>2.6683673469387754</v>
      </c>
    </row>
    <row r="3" spans="1:26" x14ac:dyDescent="0.35">
      <c r="A3">
        <f>STDEV(A5:A200)</f>
        <v>61.195662684089356</v>
      </c>
      <c r="B3">
        <f t="shared" ref="B3:K3" si="1">STDEV(B5:B200)</f>
        <v>3.0554710056646551E-3</v>
      </c>
      <c r="C3">
        <f t="shared" si="1"/>
        <v>0.78314452226424081</v>
      </c>
      <c r="D3">
        <f t="shared" si="1"/>
        <v>1.3926407233011506</v>
      </c>
      <c r="E3">
        <f t="shared" si="1"/>
        <v>0.49168790276003915</v>
      </c>
      <c r="F3">
        <f t="shared" si="1"/>
        <v>0.76357817374529413</v>
      </c>
      <c r="G3">
        <f t="shared" si="1"/>
        <v>0.67270341135166356</v>
      </c>
      <c r="H3">
        <f t="shared" si="1"/>
        <v>1.4214901895456</v>
      </c>
      <c r="I3">
        <f t="shared" si="1"/>
        <v>0.48519826877363398</v>
      </c>
      <c r="J3">
        <f t="shared" si="1"/>
        <v>8.635903720612581E-2</v>
      </c>
      <c r="K3">
        <f t="shared" si="1"/>
        <v>2.0624156580125863</v>
      </c>
    </row>
    <row r="4" spans="1:26" x14ac:dyDescent="0.35">
      <c r="A4" t="s">
        <v>28</v>
      </c>
      <c r="B4" t="s">
        <v>2</v>
      </c>
      <c r="C4" t="s">
        <v>4</v>
      </c>
      <c r="D4" t="s">
        <v>7</v>
      </c>
      <c r="E4" t="s">
        <v>9</v>
      </c>
      <c r="F4" t="s">
        <v>11</v>
      </c>
      <c r="G4" t="s">
        <v>13</v>
      </c>
      <c r="H4" t="s">
        <v>15</v>
      </c>
      <c r="I4" t="s">
        <v>17</v>
      </c>
      <c r="J4" t="s">
        <v>19</v>
      </c>
      <c r="K4" t="s">
        <v>0</v>
      </c>
      <c r="L4" t="s">
        <v>50</v>
      </c>
      <c r="M4" t="s">
        <v>51</v>
      </c>
      <c r="N4" t="s">
        <v>69</v>
      </c>
    </row>
    <row r="5" spans="1:26" x14ac:dyDescent="0.35">
      <c r="A5" s="1">
        <v>1</v>
      </c>
      <c r="B5">
        <v>1.52101</v>
      </c>
      <c r="C5">
        <v>13.64</v>
      </c>
      <c r="D5">
        <v>4.49</v>
      </c>
      <c r="E5">
        <v>1.1000000000000001</v>
      </c>
      <c r="F5">
        <v>71.78</v>
      </c>
      <c r="G5">
        <v>0.06</v>
      </c>
      <c r="H5">
        <v>8.75</v>
      </c>
      <c r="I5">
        <v>0</v>
      </c>
      <c r="J5">
        <v>0</v>
      </c>
      <c r="K5">
        <v>1</v>
      </c>
      <c r="L5">
        <f>C5-R$8</f>
        <v>0.26479591836734606</v>
      </c>
      <c r="M5">
        <f>K5-Z$8</f>
        <v>-1.6683673469387754</v>
      </c>
      <c r="N5">
        <f>B5-B$2/B$3</f>
        <v>-495.38931879251339</v>
      </c>
      <c r="O5">
        <f>C5-C$2/C$3</f>
        <v>-3.4388452212652076</v>
      </c>
      <c r="Q5" t="s">
        <v>2</v>
      </c>
      <c r="R5" t="s">
        <v>4</v>
      </c>
      <c r="S5" t="s">
        <v>7</v>
      </c>
      <c r="T5" t="s">
        <v>9</v>
      </c>
      <c r="U5" t="s">
        <v>11</v>
      </c>
      <c r="V5" t="s">
        <v>13</v>
      </c>
      <c r="W5" t="s">
        <v>15</v>
      </c>
      <c r="X5" t="s">
        <v>17</v>
      </c>
      <c r="Y5" t="s">
        <v>19</v>
      </c>
    </row>
    <row r="6" spans="1:26" x14ac:dyDescent="0.35">
      <c r="A6" s="1">
        <v>2</v>
      </c>
      <c r="B6">
        <v>1.5176099999999999</v>
      </c>
      <c r="C6">
        <v>13.89</v>
      </c>
      <c r="D6">
        <v>3.6</v>
      </c>
      <c r="E6">
        <v>1.36</v>
      </c>
      <c r="F6">
        <v>72.73</v>
      </c>
      <c r="G6">
        <v>0.48</v>
      </c>
      <c r="H6">
        <v>7.83</v>
      </c>
      <c r="I6">
        <v>0</v>
      </c>
      <c r="J6">
        <v>0</v>
      </c>
      <c r="K6">
        <v>1</v>
      </c>
      <c r="L6">
        <f t="shared" ref="L6:L69" si="2">C6-R$8</f>
        <v>0.51479591836734606</v>
      </c>
      <c r="M6">
        <f t="shared" ref="M6:M69" si="3">K6-Z$8</f>
        <v>-1.6683673469387754</v>
      </c>
      <c r="N6">
        <f>B6-B$2/B$3</f>
        <v>-495.39271879251339</v>
      </c>
      <c r="O6">
        <f t="shared" ref="O6:O69" si="4">C6-C$2/C$3</f>
        <v>-3.1888452212652076</v>
      </c>
      <c r="P6" t="s">
        <v>33</v>
      </c>
      <c r="Q6">
        <f t="shared" ref="Q6:Z6" si="5">MIN(B$5:B$200)</f>
        <v>1.5113099999999999</v>
      </c>
      <c r="R6">
        <f t="shared" si="5"/>
        <v>10.73</v>
      </c>
      <c r="S6">
        <f t="shared" si="5"/>
        <v>0</v>
      </c>
      <c r="T6">
        <f t="shared" si="5"/>
        <v>0.28999999999999998</v>
      </c>
      <c r="U6">
        <f t="shared" si="5"/>
        <v>69.81</v>
      </c>
      <c r="V6">
        <f t="shared" si="5"/>
        <v>0</v>
      </c>
      <c r="W6">
        <f t="shared" si="5"/>
        <v>5.43</v>
      </c>
      <c r="X6">
        <f t="shared" si="5"/>
        <v>0</v>
      </c>
      <c r="Y6">
        <f t="shared" si="5"/>
        <v>0</v>
      </c>
      <c r="Z6">
        <f t="shared" si="5"/>
        <v>1</v>
      </c>
    </row>
    <row r="7" spans="1:26" x14ac:dyDescent="0.35">
      <c r="A7" s="1">
        <v>3</v>
      </c>
      <c r="B7">
        <v>1.5161800000000001</v>
      </c>
      <c r="C7">
        <v>13.53</v>
      </c>
      <c r="D7">
        <v>3.55</v>
      </c>
      <c r="E7">
        <v>1.54</v>
      </c>
      <c r="F7">
        <v>72.989999999999995</v>
      </c>
      <c r="G7">
        <v>0.39</v>
      </c>
      <c r="H7">
        <v>7.78</v>
      </c>
      <c r="I7">
        <v>0</v>
      </c>
      <c r="J7">
        <v>0</v>
      </c>
      <c r="K7">
        <v>1</v>
      </c>
      <c r="L7">
        <f t="shared" si="2"/>
        <v>0.15479591836734485</v>
      </c>
      <c r="M7">
        <f t="shared" si="3"/>
        <v>-1.6683673469387754</v>
      </c>
      <c r="N7">
        <f t="shared" ref="N7:N69" si="6">B7-B$2/B$3</f>
        <v>-495.39414879251336</v>
      </c>
      <c r="O7">
        <f t="shared" si="4"/>
        <v>-3.5488452212652088</v>
      </c>
      <c r="P7" t="s">
        <v>34</v>
      </c>
      <c r="Q7">
        <f t="shared" ref="Q7:Z7" si="7">MAX(B$5:B$200)</f>
        <v>1.53393</v>
      </c>
      <c r="R7">
        <f t="shared" si="7"/>
        <v>15.79</v>
      </c>
      <c r="S7">
        <f t="shared" si="7"/>
        <v>4.49</v>
      </c>
      <c r="T7">
        <f t="shared" si="7"/>
        <v>3.5</v>
      </c>
      <c r="U7">
        <f t="shared" si="7"/>
        <v>75.180000000000007</v>
      </c>
      <c r="V7">
        <f t="shared" si="7"/>
        <v>6.21</v>
      </c>
      <c r="W7">
        <f t="shared" si="7"/>
        <v>16.190000000000001</v>
      </c>
      <c r="X7">
        <f t="shared" si="7"/>
        <v>3.15</v>
      </c>
      <c r="Y7">
        <f t="shared" si="7"/>
        <v>0.34</v>
      </c>
      <c r="Z7">
        <f t="shared" si="7"/>
        <v>7</v>
      </c>
    </row>
    <row r="8" spans="1:26" x14ac:dyDescent="0.35">
      <c r="A8" s="1">
        <v>4</v>
      </c>
      <c r="B8">
        <v>1.51766</v>
      </c>
      <c r="C8">
        <v>13.21</v>
      </c>
      <c r="D8">
        <v>3.69</v>
      </c>
      <c r="E8">
        <v>1.29</v>
      </c>
      <c r="F8">
        <v>72.61</v>
      </c>
      <c r="G8">
        <v>0.56999999999999995</v>
      </c>
      <c r="H8">
        <v>8.2200000000000006</v>
      </c>
      <c r="I8">
        <v>0</v>
      </c>
      <c r="J8">
        <v>0</v>
      </c>
      <c r="K8">
        <v>1</v>
      </c>
      <c r="L8">
        <f t="shared" si="2"/>
        <v>-0.16520408163265365</v>
      </c>
      <c r="M8">
        <f t="shared" si="3"/>
        <v>-1.6683673469387754</v>
      </c>
      <c r="N8">
        <f t="shared" si="6"/>
        <v>-495.3926687925134</v>
      </c>
      <c r="O8">
        <f t="shared" si="4"/>
        <v>-3.8688452212652074</v>
      </c>
      <c r="P8" t="s">
        <v>35</v>
      </c>
      <c r="Q8">
        <f t="shared" ref="Q8:Z8" si="8">AVERAGE(B$5:B$200)</f>
        <v>1.5182951020408153</v>
      </c>
      <c r="R8">
        <f t="shared" si="8"/>
        <v>13.375204081632655</v>
      </c>
      <c r="S8">
        <f t="shared" si="8"/>
        <v>2.7589795918367348</v>
      </c>
      <c r="T8">
        <f t="shared" si="8"/>
        <v>1.4543367346938778</v>
      </c>
      <c r="U8">
        <f t="shared" si="8"/>
        <v>72.635408163265325</v>
      </c>
      <c r="V8">
        <f t="shared" si="8"/>
        <v>0.5193877551020406</v>
      </c>
      <c r="W8">
        <f t="shared" si="8"/>
        <v>8.9107142857142829</v>
      </c>
      <c r="X8">
        <f t="shared" si="8"/>
        <v>0.16423469387755102</v>
      </c>
      <c r="Y8">
        <f t="shared" si="8"/>
        <v>5.0255102040816318E-2</v>
      </c>
      <c r="Z8">
        <f t="shared" si="8"/>
        <v>2.6683673469387754</v>
      </c>
    </row>
    <row r="9" spans="1:26" x14ac:dyDescent="0.35">
      <c r="A9" s="1">
        <v>5</v>
      </c>
      <c r="B9">
        <v>1.51742</v>
      </c>
      <c r="C9">
        <v>13.27</v>
      </c>
      <c r="D9">
        <v>3.62</v>
      </c>
      <c r="E9">
        <v>1.24</v>
      </c>
      <c r="F9">
        <v>73.08</v>
      </c>
      <c r="G9">
        <v>0.55000000000000004</v>
      </c>
      <c r="H9">
        <v>8.07</v>
      </c>
      <c r="I9">
        <v>0</v>
      </c>
      <c r="J9">
        <v>0</v>
      </c>
      <c r="K9">
        <v>1</v>
      </c>
      <c r="L9">
        <f t="shared" si="2"/>
        <v>-0.10520408163265493</v>
      </c>
      <c r="M9">
        <f t="shared" si="3"/>
        <v>-1.6683673469387754</v>
      </c>
      <c r="N9">
        <f t="shared" si="6"/>
        <v>-495.39290879251337</v>
      </c>
      <c r="O9">
        <f t="shared" si="4"/>
        <v>-3.8088452212652086</v>
      </c>
      <c r="P9" t="s">
        <v>36</v>
      </c>
      <c r="Q9">
        <f t="shared" ref="Q9:Z9" si="9">STDEV(B$5:B$200)</f>
        <v>3.0554710056646551E-3</v>
      </c>
      <c r="R9">
        <f t="shared" si="9"/>
        <v>0.78314452226424081</v>
      </c>
      <c r="S9">
        <f t="shared" si="9"/>
        <v>1.3926407233011506</v>
      </c>
      <c r="T9">
        <f t="shared" si="9"/>
        <v>0.49168790276003915</v>
      </c>
      <c r="U9">
        <f t="shared" si="9"/>
        <v>0.76357817374529413</v>
      </c>
      <c r="V9">
        <f t="shared" si="9"/>
        <v>0.67270341135166356</v>
      </c>
      <c r="W9">
        <f t="shared" si="9"/>
        <v>1.4214901895456</v>
      </c>
      <c r="X9">
        <f t="shared" si="9"/>
        <v>0.48519826877363398</v>
      </c>
      <c r="Y9">
        <f t="shared" si="9"/>
        <v>8.635903720612581E-2</v>
      </c>
      <c r="Z9">
        <f t="shared" si="9"/>
        <v>2.0624156580125863</v>
      </c>
    </row>
    <row r="10" spans="1:26" x14ac:dyDescent="0.35">
      <c r="A10" s="1">
        <v>6</v>
      </c>
      <c r="B10">
        <v>1.51596</v>
      </c>
      <c r="C10">
        <v>12.79</v>
      </c>
      <c r="D10">
        <v>3.61</v>
      </c>
      <c r="E10">
        <v>1.62</v>
      </c>
      <c r="F10">
        <v>72.97</v>
      </c>
      <c r="G10">
        <v>0.64</v>
      </c>
      <c r="H10">
        <v>8.07</v>
      </c>
      <c r="I10">
        <v>0</v>
      </c>
      <c r="J10">
        <v>0.26</v>
      </c>
      <c r="K10">
        <v>1</v>
      </c>
      <c r="L10">
        <f t="shared" si="2"/>
        <v>-0.58520408163265536</v>
      </c>
      <c r="M10">
        <f t="shared" si="3"/>
        <v>-1.6683673469387754</v>
      </c>
      <c r="N10">
        <f t="shared" si="6"/>
        <v>-495.39436879251338</v>
      </c>
      <c r="O10">
        <f t="shared" si="4"/>
        <v>-4.2888452212652091</v>
      </c>
      <c r="P10" t="s">
        <v>37</v>
      </c>
      <c r="Q10" s="7">
        <f t="shared" ref="Q10:Z10" si="10">VAR(B$5:B$200)</f>
        <v>9.335903066457378E-6</v>
      </c>
      <c r="R10">
        <f t="shared" si="10"/>
        <v>0.61331534275248589</v>
      </c>
      <c r="S10">
        <f t="shared" si="10"/>
        <v>1.9394481841967519</v>
      </c>
      <c r="T10">
        <f t="shared" si="10"/>
        <v>0.24175699372056569</v>
      </c>
      <c r="U10">
        <f t="shared" si="10"/>
        <v>0.58305162742019856</v>
      </c>
      <c r="V10">
        <f t="shared" si="10"/>
        <v>0.45252987964416547</v>
      </c>
      <c r="W10">
        <f t="shared" si="10"/>
        <v>2.0206343589743856</v>
      </c>
      <c r="X10">
        <f t="shared" si="10"/>
        <v>0.23541736002093155</v>
      </c>
      <c r="Y10">
        <f t="shared" si="10"/>
        <v>7.4578833071690213E-3</v>
      </c>
      <c r="Z10">
        <f t="shared" si="10"/>
        <v>4.25355834641549</v>
      </c>
    </row>
    <row r="11" spans="1:26" x14ac:dyDescent="0.35">
      <c r="A11" s="1">
        <v>7</v>
      </c>
      <c r="B11">
        <v>1.5174300000000001</v>
      </c>
      <c r="C11">
        <v>13.3</v>
      </c>
      <c r="D11">
        <v>3.6</v>
      </c>
      <c r="E11">
        <v>1.1399999999999999</v>
      </c>
      <c r="F11">
        <v>73.09</v>
      </c>
      <c r="G11">
        <v>0.57999999999999996</v>
      </c>
      <c r="H11">
        <v>8.17</v>
      </c>
      <c r="I11">
        <v>0</v>
      </c>
      <c r="J11">
        <v>0</v>
      </c>
      <c r="K11">
        <v>1</v>
      </c>
      <c r="L11">
        <f t="shared" si="2"/>
        <v>-7.5204081632653796E-2</v>
      </c>
      <c r="M11">
        <f t="shared" si="3"/>
        <v>-1.6683673469387754</v>
      </c>
      <c r="N11">
        <f t="shared" si="6"/>
        <v>-495.39289879251339</v>
      </c>
      <c r="O11">
        <f t="shared" si="4"/>
        <v>-3.7788452212652075</v>
      </c>
      <c r="P11" t="s">
        <v>40</v>
      </c>
      <c r="Q11">
        <f t="shared" ref="Q11:Z11" si="11">CORREL(B5:B200,$K5:$K200)</f>
        <v>-0.16667049300983625</v>
      </c>
      <c r="R11">
        <f t="shared" si="11"/>
        <v>0.48415419677691368</v>
      </c>
      <c r="S11">
        <f t="shared" si="11"/>
        <v>-0.71471303932945418</v>
      </c>
      <c r="T11">
        <f t="shared" si="11"/>
        <v>0.64094363578279978</v>
      </c>
      <c r="U11">
        <f t="shared" si="11"/>
        <v>9.2811943919406351E-2</v>
      </c>
      <c r="V11">
        <f t="shared" si="11"/>
        <v>2.9423190498167422E-2</v>
      </c>
      <c r="W11">
        <f t="shared" si="11"/>
        <v>-1.9545074685916163E-2</v>
      </c>
      <c r="X11" s="5">
        <f t="shared" si="11"/>
        <v>0.56676946391825545</v>
      </c>
      <c r="Y11">
        <f t="shared" si="11"/>
        <v>-0.22756023389712648</v>
      </c>
      <c r="Z11">
        <f t="shared" si="11"/>
        <v>1</v>
      </c>
    </row>
    <row r="12" spans="1:26" x14ac:dyDescent="0.35">
      <c r="A12" s="1">
        <v>8</v>
      </c>
      <c r="B12">
        <v>1.51756</v>
      </c>
      <c r="C12">
        <v>13.15</v>
      </c>
      <c r="D12">
        <v>3.61</v>
      </c>
      <c r="E12">
        <v>1.05</v>
      </c>
      <c r="F12">
        <v>73.239999999999995</v>
      </c>
      <c r="G12">
        <v>0.56999999999999995</v>
      </c>
      <c r="H12">
        <v>8.24</v>
      </c>
      <c r="I12">
        <v>0</v>
      </c>
      <c r="J12">
        <v>0</v>
      </c>
      <c r="K12">
        <v>1</v>
      </c>
      <c r="L12">
        <f t="shared" si="2"/>
        <v>-0.22520408163265415</v>
      </c>
      <c r="M12">
        <f t="shared" si="3"/>
        <v>-1.6683673469387754</v>
      </c>
      <c r="N12">
        <f t="shared" si="6"/>
        <v>-495.39276879251338</v>
      </c>
      <c r="O12">
        <f t="shared" si="4"/>
        <v>-3.9288452212652079</v>
      </c>
      <c r="R12" s="4"/>
      <c r="S12" s="4"/>
      <c r="T12" s="4"/>
      <c r="U12" s="4"/>
      <c r="V12" s="4"/>
      <c r="W12" s="4"/>
      <c r="X12" s="4"/>
      <c r="Y12" s="4"/>
    </row>
    <row r="13" spans="1:26" x14ac:dyDescent="0.35">
      <c r="A13" s="1">
        <v>9</v>
      </c>
      <c r="B13">
        <v>1.51918</v>
      </c>
      <c r="C13">
        <v>14.04</v>
      </c>
      <c r="D13">
        <v>3.58</v>
      </c>
      <c r="E13">
        <v>1.37</v>
      </c>
      <c r="F13">
        <v>72.08</v>
      </c>
      <c r="G13">
        <v>0.56000000000000005</v>
      </c>
      <c r="H13">
        <v>8.3000000000000007</v>
      </c>
      <c r="I13">
        <v>0</v>
      </c>
      <c r="J13">
        <v>0</v>
      </c>
      <c r="K13">
        <v>1</v>
      </c>
      <c r="L13">
        <f t="shared" si="2"/>
        <v>0.66479591836734464</v>
      </c>
      <c r="M13">
        <f t="shared" si="3"/>
        <v>-1.6683673469387754</v>
      </c>
      <c r="N13">
        <f t="shared" si="6"/>
        <v>-495.39114879251338</v>
      </c>
      <c r="O13">
        <f t="shared" si="4"/>
        <v>-3.0388452212652091</v>
      </c>
      <c r="R13" s="4"/>
      <c r="S13" s="4"/>
      <c r="T13" s="4"/>
      <c r="U13" s="4"/>
      <c r="V13" s="4"/>
      <c r="W13" s="4"/>
      <c r="X13" s="4"/>
      <c r="Y13" s="4"/>
    </row>
    <row r="14" spans="1:26" x14ac:dyDescent="0.35">
      <c r="A14" s="1">
        <v>10</v>
      </c>
      <c r="B14">
        <v>1.51755</v>
      </c>
      <c r="C14">
        <v>13</v>
      </c>
      <c r="D14">
        <v>3.6</v>
      </c>
      <c r="E14">
        <v>1.36</v>
      </c>
      <c r="F14">
        <v>72.989999999999995</v>
      </c>
      <c r="G14">
        <v>0.56999999999999995</v>
      </c>
      <c r="H14">
        <v>8.4</v>
      </c>
      <c r="I14">
        <v>0</v>
      </c>
      <c r="J14">
        <v>0.11</v>
      </c>
      <c r="K14">
        <v>1</v>
      </c>
      <c r="L14">
        <f t="shared" si="2"/>
        <v>-0.37520408163265451</v>
      </c>
      <c r="M14">
        <f t="shared" si="3"/>
        <v>-1.6683673469387754</v>
      </c>
      <c r="N14">
        <f t="shared" si="6"/>
        <v>-495.39277879251335</v>
      </c>
      <c r="O14">
        <f t="shared" si="4"/>
        <v>-4.0788452212652082</v>
      </c>
      <c r="P14" t="s">
        <v>52</v>
      </c>
      <c r="Q14">
        <f>SUM(L5:L200)*SUM(M5:M200)/196</f>
        <v>-6.9121924419722734E-28</v>
      </c>
      <c r="R14" s="4"/>
      <c r="S14" s="4"/>
      <c r="T14" s="4"/>
      <c r="U14" s="4"/>
      <c r="V14" s="4"/>
      <c r="W14" s="4"/>
      <c r="X14" s="4"/>
      <c r="Y14" s="4"/>
    </row>
    <row r="15" spans="1:26" x14ac:dyDescent="0.35">
      <c r="A15" s="1">
        <v>11</v>
      </c>
      <c r="B15">
        <v>1.5157099999999999</v>
      </c>
      <c r="C15">
        <v>12.72</v>
      </c>
      <c r="D15">
        <v>3.46</v>
      </c>
      <c r="E15">
        <v>1.56</v>
      </c>
      <c r="F15">
        <v>73.2</v>
      </c>
      <c r="G15">
        <v>0.67</v>
      </c>
      <c r="H15">
        <v>8.09</v>
      </c>
      <c r="I15">
        <v>0</v>
      </c>
      <c r="J15">
        <v>0.24</v>
      </c>
      <c r="K15">
        <v>1</v>
      </c>
      <c r="L15">
        <f t="shared" si="2"/>
        <v>-0.65520408163265387</v>
      </c>
      <c r="M15">
        <f t="shared" si="3"/>
        <v>-1.6683673469387754</v>
      </c>
      <c r="N15">
        <f t="shared" si="6"/>
        <v>-495.39461879251337</v>
      </c>
      <c r="O15">
        <f t="shared" si="4"/>
        <v>-4.3588452212652076</v>
      </c>
      <c r="Q15">
        <f>Q14/(Q9*Z9)</f>
        <v>-1.0968859071343962E-25</v>
      </c>
    </row>
    <row r="16" spans="1:26" x14ac:dyDescent="0.35">
      <c r="A16" s="1">
        <v>12</v>
      </c>
      <c r="B16">
        <v>1.51763</v>
      </c>
      <c r="C16">
        <v>12.8</v>
      </c>
      <c r="D16">
        <v>3.66</v>
      </c>
      <c r="E16">
        <v>1.27</v>
      </c>
      <c r="F16">
        <v>73.010000000000005</v>
      </c>
      <c r="G16">
        <v>0.6</v>
      </c>
      <c r="H16">
        <v>8.56</v>
      </c>
      <c r="I16">
        <v>0</v>
      </c>
      <c r="J16">
        <v>0</v>
      </c>
      <c r="K16">
        <v>1</v>
      </c>
      <c r="L16">
        <f t="shared" si="2"/>
        <v>-0.5752040816326538</v>
      </c>
      <c r="M16">
        <f t="shared" si="3"/>
        <v>-1.6683673469387754</v>
      </c>
      <c r="N16">
        <f t="shared" si="6"/>
        <v>-495.39269879251339</v>
      </c>
      <c r="O16">
        <f t="shared" si="4"/>
        <v>-4.2788452212652075</v>
      </c>
    </row>
    <row r="17" spans="1:15" x14ac:dyDescent="0.35">
      <c r="A17" s="1">
        <v>13</v>
      </c>
      <c r="B17">
        <v>1.51589</v>
      </c>
      <c r="C17">
        <v>12.88</v>
      </c>
      <c r="D17">
        <v>3.43</v>
      </c>
      <c r="E17">
        <v>1.4</v>
      </c>
      <c r="F17">
        <v>73.28</v>
      </c>
      <c r="G17">
        <v>0.69</v>
      </c>
      <c r="H17">
        <v>8.0500000000000007</v>
      </c>
      <c r="I17">
        <v>0</v>
      </c>
      <c r="J17">
        <v>0.24</v>
      </c>
      <c r="K17">
        <v>1</v>
      </c>
      <c r="L17">
        <f t="shared" si="2"/>
        <v>-0.49520408163265373</v>
      </c>
      <c r="M17">
        <f t="shared" si="3"/>
        <v>-1.6683673469387754</v>
      </c>
      <c r="N17">
        <f t="shared" si="6"/>
        <v>-495.39443879251337</v>
      </c>
      <c r="O17">
        <f t="shared" si="4"/>
        <v>-4.1988452212652074</v>
      </c>
    </row>
    <row r="18" spans="1:15" x14ac:dyDescent="0.35">
      <c r="A18" s="1">
        <v>14</v>
      </c>
      <c r="B18">
        <v>1.5174799999999999</v>
      </c>
      <c r="C18">
        <v>12.86</v>
      </c>
      <c r="D18">
        <v>3.56</v>
      </c>
      <c r="E18">
        <v>1.27</v>
      </c>
      <c r="F18">
        <v>73.209999999999994</v>
      </c>
      <c r="G18">
        <v>0.54</v>
      </c>
      <c r="H18">
        <v>8.3800000000000008</v>
      </c>
      <c r="I18">
        <v>0</v>
      </c>
      <c r="J18">
        <v>0.17</v>
      </c>
      <c r="K18">
        <v>1</v>
      </c>
      <c r="L18">
        <f t="shared" si="2"/>
        <v>-0.51520408163265508</v>
      </c>
      <c r="M18">
        <f t="shared" si="3"/>
        <v>-1.6683673469387754</v>
      </c>
      <c r="N18">
        <f t="shared" si="6"/>
        <v>-495.3928487925134</v>
      </c>
      <c r="O18">
        <f t="shared" si="4"/>
        <v>-4.2188452212652088</v>
      </c>
    </row>
    <row r="19" spans="1:15" x14ac:dyDescent="0.35">
      <c r="A19" s="1">
        <v>15</v>
      </c>
      <c r="B19">
        <v>1.51763</v>
      </c>
      <c r="C19">
        <v>12.61</v>
      </c>
      <c r="D19">
        <v>3.59</v>
      </c>
      <c r="E19">
        <v>1.31</v>
      </c>
      <c r="F19">
        <v>73.290000000000006</v>
      </c>
      <c r="G19">
        <v>0.57999999999999996</v>
      </c>
      <c r="H19">
        <v>8.5</v>
      </c>
      <c r="I19">
        <v>0</v>
      </c>
      <c r="J19">
        <v>0</v>
      </c>
      <c r="K19">
        <v>1</v>
      </c>
      <c r="L19">
        <f t="shared" si="2"/>
        <v>-0.76520408163265508</v>
      </c>
      <c r="M19">
        <f t="shared" si="3"/>
        <v>-1.6683673469387754</v>
      </c>
      <c r="N19">
        <f t="shared" si="6"/>
        <v>-495.39269879251339</v>
      </c>
      <c r="O19">
        <f t="shared" si="4"/>
        <v>-4.4688452212652088</v>
      </c>
    </row>
    <row r="20" spans="1:15" x14ac:dyDescent="0.35">
      <c r="A20" s="1">
        <v>16</v>
      </c>
      <c r="B20">
        <v>1.5176099999999999</v>
      </c>
      <c r="C20">
        <v>12.81</v>
      </c>
      <c r="D20">
        <v>3.54</v>
      </c>
      <c r="E20">
        <v>1.23</v>
      </c>
      <c r="F20">
        <v>73.239999999999995</v>
      </c>
      <c r="G20">
        <v>0.57999999999999996</v>
      </c>
      <c r="H20">
        <v>8.39</v>
      </c>
      <c r="I20">
        <v>0</v>
      </c>
      <c r="J20">
        <v>0</v>
      </c>
      <c r="K20">
        <v>1</v>
      </c>
      <c r="L20">
        <f t="shared" si="2"/>
        <v>-0.56520408163265401</v>
      </c>
      <c r="M20">
        <f t="shared" si="3"/>
        <v>-1.6683673469387754</v>
      </c>
      <c r="N20">
        <f t="shared" si="6"/>
        <v>-495.39271879251339</v>
      </c>
      <c r="O20">
        <f t="shared" si="4"/>
        <v>-4.2688452212652077</v>
      </c>
    </row>
    <row r="21" spans="1:15" x14ac:dyDescent="0.35">
      <c r="A21" s="1">
        <v>17</v>
      </c>
      <c r="B21">
        <v>1.5178400000000001</v>
      </c>
      <c r="C21">
        <v>12.68</v>
      </c>
      <c r="D21">
        <v>3.67</v>
      </c>
      <c r="E21">
        <v>1.1599999999999999</v>
      </c>
      <c r="F21">
        <v>73.11</v>
      </c>
      <c r="G21">
        <v>0.61</v>
      </c>
      <c r="H21">
        <v>8.6999999999999993</v>
      </c>
      <c r="I21">
        <v>0</v>
      </c>
      <c r="J21">
        <v>0</v>
      </c>
      <c r="K21">
        <v>1</v>
      </c>
      <c r="L21">
        <f t="shared" si="2"/>
        <v>-0.69520408163265479</v>
      </c>
      <c r="M21">
        <f t="shared" si="3"/>
        <v>-1.6683673469387754</v>
      </c>
      <c r="N21">
        <f t="shared" si="6"/>
        <v>-495.3924887925134</v>
      </c>
      <c r="O21">
        <f t="shared" si="4"/>
        <v>-4.3988452212652085</v>
      </c>
    </row>
    <row r="22" spans="1:15" x14ac:dyDescent="0.35">
      <c r="A22" s="1">
        <v>18</v>
      </c>
      <c r="B22">
        <v>1.52196</v>
      </c>
      <c r="C22">
        <v>14.36</v>
      </c>
      <c r="D22">
        <v>3.85</v>
      </c>
      <c r="E22">
        <v>0.89</v>
      </c>
      <c r="F22">
        <v>71.36</v>
      </c>
      <c r="G22">
        <v>0.15</v>
      </c>
      <c r="H22">
        <v>9.15</v>
      </c>
      <c r="I22">
        <v>0</v>
      </c>
      <c r="J22">
        <v>0</v>
      </c>
      <c r="K22">
        <v>1</v>
      </c>
      <c r="L22">
        <f t="shared" si="2"/>
        <v>0.98479591836734492</v>
      </c>
      <c r="M22">
        <f t="shared" si="3"/>
        <v>-1.6683673469387754</v>
      </c>
      <c r="N22">
        <f t="shared" si="6"/>
        <v>-495.3883687925134</v>
      </c>
      <c r="O22">
        <f t="shared" si="4"/>
        <v>-2.7188452212652088</v>
      </c>
    </row>
    <row r="23" spans="1:15" x14ac:dyDescent="0.35">
      <c r="A23" s="1">
        <v>19</v>
      </c>
      <c r="B23">
        <v>1.51911</v>
      </c>
      <c r="C23">
        <v>13.9</v>
      </c>
      <c r="D23">
        <v>3.73</v>
      </c>
      <c r="E23">
        <v>1.18</v>
      </c>
      <c r="F23">
        <v>72.12</v>
      </c>
      <c r="G23">
        <v>0.06</v>
      </c>
      <c r="H23">
        <v>8.89</v>
      </c>
      <c r="I23">
        <v>0</v>
      </c>
      <c r="J23">
        <v>0</v>
      </c>
      <c r="K23">
        <v>1</v>
      </c>
      <c r="L23">
        <f t="shared" si="2"/>
        <v>0.52479591836734585</v>
      </c>
      <c r="M23">
        <f t="shared" si="3"/>
        <v>-1.6683673469387754</v>
      </c>
      <c r="N23">
        <f t="shared" si="6"/>
        <v>-495.39121879251337</v>
      </c>
      <c r="O23">
        <f t="shared" si="4"/>
        <v>-3.1788452212652079</v>
      </c>
    </row>
    <row r="24" spans="1:15" x14ac:dyDescent="0.35">
      <c r="A24" s="1">
        <v>20</v>
      </c>
      <c r="B24">
        <v>1.51735</v>
      </c>
      <c r="C24">
        <v>13.02</v>
      </c>
      <c r="D24">
        <v>3.54</v>
      </c>
      <c r="E24">
        <v>1.69</v>
      </c>
      <c r="F24">
        <v>72.73</v>
      </c>
      <c r="G24">
        <v>0.54</v>
      </c>
      <c r="H24">
        <v>8.44</v>
      </c>
      <c r="I24">
        <v>0</v>
      </c>
      <c r="J24">
        <v>7.0000000000000007E-2</v>
      </c>
      <c r="K24">
        <v>1</v>
      </c>
      <c r="L24">
        <f t="shared" si="2"/>
        <v>-0.35520408163265493</v>
      </c>
      <c r="M24">
        <f t="shared" si="3"/>
        <v>-1.6683673469387754</v>
      </c>
      <c r="N24">
        <f t="shared" si="6"/>
        <v>-495.39297879251336</v>
      </c>
      <c r="O24">
        <f t="shared" si="4"/>
        <v>-4.0588452212652086</v>
      </c>
    </row>
    <row r="25" spans="1:15" x14ac:dyDescent="0.35">
      <c r="A25" s="1">
        <v>21</v>
      </c>
      <c r="B25">
        <v>1.5175000000000001</v>
      </c>
      <c r="C25">
        <v>12.82</v>
      </c>
      <c r="D25">
        <v>3.55</v>
      </c>
      <c r="E25">
        <v>1.49</v>
      </c>
      <c r="F25">
        <v>72.75</v>
      </c>
      <c r="G25">
        <v>0.54</v>
      </c>
      <c r="H25">
        <v>8.52</v>
      </c>
      <c r="I25">
        <v>0</v>
      </c>
      <c r="J25">
        <v>0.19</v>
      </c>
      <c r="K25">
        <v>1</v>
      </c>
      <c r="L25">
        <f t="shared" si="2"/>
        <v>-0.55520408163265422</v>
      </c>
      <c r="M25">
        <f t="shared" si="3"/>
        <v>-1.6683673469387754</v>
      </c>
      <c r="N25">
        <f t="shared" si="6"/>
        <v>-495.3928287925134</v>
      </c>
      <c r="O25">
        <f t="shared" si="4"/>
        <v>-4.2588452212652079</v>
      </c>
    </row>
    <row r="26" spans="1:15" x14ac:dyDescent="0.35">
      <c r="A26" s="1">
        <v>22</v>
      </c>
      <c r="B26">
        <v>1.51966</v>
      </c>
      <c r="C26">
        <v>14.77</v>
      </c>
      <c r="D26">
        <v>3.75</v>
      </c>
      <c r="E26">
        <v>0.28999999999999998</v>
      </c>
      <c r="F26">
        <v>72.02</v>
      </c>
      <c r="G26">
        <v>0.03</v>
      </c>
      <c r="H26">
        <v>9</v>
      </c>
      <c r="I26">
        <v>0</v>
      </c>
      <c r="J26">
        <v>0</v>
      </c>
      <c r="K26">
        <v>1</v>
      </c>
      <c r="L26">
        <f t="shared" si="2"/>
        <v>1.3947959183673451</v>
      </c>
      <c r="M26">
        <f t="shared" si="3"/>
        <v>-1.6683673469387754</v>
      </c>
      <c r="N26">
        <f t="shared" si="6"/>
        <v>-495.3906687925134</v>
      </c>
      <c r="O26">
        <f t="shared" si="4"/>
        <v>-2.3088452212652086</v>
      </c>
    </row>
    <row r="27" spans="1:15" x14ac:dyDescent="0.35">
      <c r="A27" s="1">
        <v>23</v>
      </c>
      <c r="B27">
        <v>1.51736</v>
      </c>
      <c r="C27">
        <v>12.78</v>
      </c>
      <c r="D27">
        <v>3.62</v>
      </c>
      <c r="E27">
        <v>1.29</v>
      </c>
      <c r="F27">
        <v>72.790000000000006</v>
      </c>
      <c r="G27">
        <v>0.59</v>
      </c>
      <c r="H27">
        <v>8.6999999999999993</v>
      </c>
      <c r="I27">
        <v>0</v>
      </c>
      <c r="J27">
        <v>0</v>
      </c>
      <c r="K27">
        <v>1</v>
      </c>
      <c r="L27">
        <f t="shared" si="2"/>
        <v>-0.59520408163265515</v>
      </c>
      <c r="M27">
        <f t="shared" si="3"/>
        <v>-1.6683673469387754</v>
      </c>
      <c r="N27">
        <f t="shared" si="6"/>
        <v>-495.39296879251339</v>
      </c>
      <c r="O27">
        <f t="shared" si="4"/>
        <v>-4.2988452212652088</v>
      </c>
    </row>
    <row r="28" spans="1:15" x14ac:dyDescent="0.35">
      <c r="A28" s="1">
        <v>24</v>
      </c>
      <c r="B28">
        <v>1.5175099999999999</v>
      </c>
      <c r="C28">
        <v>12.81</v>
      </c>
      <c r="D28">
        <v>3.57</v>
      </c>
      <c r="E28">
        <v>1.35</v>
      </c>
      <c r="F28">
        <v>73.02</v>
      </c>
      <c r="G28">
        <v>0.62</v>
      </c>
      <c r="H28">
        <v>8.59</v>
      </c>
      <c r="I28">
        <v>0</v>
      </c>
      <c r="J28">
        <v>0</v>
      </c>
      <c r="K28">
        <v>1</v>
      </c>
      <c r="L28">
        <f t="shared" si="2"/>
        <v>-0.56520408163265401</v>
      </c>
      <c r="M28">
        <f t="shared" si="3"/>
        <v>-1.6683673469387754</v>
      </c>
      <c r="N28">
        <f t="shared" si="6"/>
        <v>-495.39281879251337</v>
      </c>
      <c r="O28">
        <f t="shared" si="4"/>
        <v>-4.2688452212652077</v>
      </c>
    </row>
    <row r="29" spans="1:15" x14ac:dyDescent="0.35">
      <c r="A29" s="1">
        <v>25</v>
      </c>
      <c r="B29">
        <v>1.5172000000000001</v>
      </c>
      <c r="C29">
        <v>13.38</v>
      </c>
      <c r="D29">
        <v>3.5</v>
      </c>
      <c r="E29">
        <v>1.1499999999999999</v>
      </c>
      <c r="F29">
        <v>72.849999999999994</v>
      </c>
      <c r="G29">
        <v>0.5</v>
      </c>
      <c r="H29">
        <v>8.43</v>
      </c>
      <c r="I29">
        <v>0</v>
      </c>
      <c r="J29">
        <v>0</v>
      </c>
      <c r="K29">
        <v>1</v>
      </c>
      <c r="L29">
        <f t="shared" si="2"/>
        <v>4.7959183673462746E-3</v>
      </c>
      <c r="M29">
        <f t="shared" si="3"/>
        <v>-1.6683673469387754</v>
      </c>
      <c r="N29">
        <f t="shared" si="6"/>
        <v>-495.39312879251338</v>
      </c>
      <c r="O29">
        <f t="shared" si="4"/>
        <v>-3.6988452212652074</v>
      </c>
    </row>
    <row r="30" spans="1:15" x14ac:dyDescent="0.35">
      <c r="A30" s="1">
        <v>26</v>
      </c>
      <c r="B30">
        <v>1.5176400000000001</v>
      </c>
      <c r="C30">
        <v>12.98</v>
      </c>
      <c r="D30">
        <v>3.54</v>
      </c>
      <c r="E30">
        <v>1.21</v>
      </c>
      <c r="F30">
        <v>73</v>
      </c>
      <c r="G30">
        <v>0.65</v>
      </c>
      <c r="H30">
        <v>8.5299999999999994</v>
      </c>
      <c r="I30">
        <v>0</v>
      </c>
      <c r="J30">
        <v>0</v>
      </c>
      <c r="K30">
        <v>1</v>
      </c>
      <c r="L30">
        <f t="shared" si="2"/>
        <v>-0.39520408163265408</v>
      </c>
      <c r="M30">
        <f t="shared" si="3"/>
        <v>-1.6683673469387754</v>
      </c>
      <c r="N30">
        <f t="shared" si="6"/>
        <v>-495.39268879251335</v>
      </c>
      <c r="O30">
        <f t="shared" si="4"/>
        <v>-4.0988452212652078</v>
      </c>
    </row>
    <row r="31" spans="1:15" x14ac:dyDescent="0.35">
      <c r="A31" s="1">
        <v>27</v>
      </c>
      <c r="B31">
        <v>1.51793</v>
      </c>
      <c r="C31">
        <v>13.21</v>
      </c>
      <c r="D31">
        <v>3.48</v>
      </c>
      <c r="E31">
        <v>1.41</v>
      </c>
      <c r="F31">
        <v>72.64</v>
      </c>
      <c r="G31">
        <v>0.59</v>
      </c>
      <c r="H31">
        <v>8.43</v>
      </c>
      <c r="I31">
        <v>0</v>
      </c>
      <c r="J31">
        <v>0</v>
      </c>
      <c r="K31">
        <v>1</v>
      </c>
      <c r="L31">
        <f t="shared" si="2"/>
        <v>-0.16520408163265365</v>
      </c>
      <c r="M31">
        <f t="shared" si="3"/>
        <v>-1.6683673469387754</v>
      </c>
      <c r="N31">
        <f t="shared" si="6"/>
        <v>-495.3923987925134</v>
      </c>
      <c r="O31">
        <f t="shared" si="4"/>
        <v>-3.8688452212652074</v>
      </c>
    </row>
    <row r="32" spans="1:15" x14ac:dyDescent="0.35">
      <c r="A32" s="1">
        <v>28</v>
      </c>
      <c r="B32">
        <v>1.5172099999999999</v>
      </c>
      <c r="C32">
        <v>12.87</v>
      </c>
      <c r="D32">
        <v>3.48</v>
      </c>
      <c r="E32">
        <v>1.33</v>
      </c>
      <c r="F32">
        <v>73.040000000000006</v>
      </c>
      <c r="G32">
        <v>0.56000000000000005</v>
      </c>
      <c r="H32">
        <v>8.43</v>
      </c>
      <c r="I32">
        <v>0</v>
      </c>
      <c r="J32">
        <v>0</v>
      </c>
      <c r="K32">
        <v>1</v>
      </c>
      <c r="L32">
        <f t="shared" si="2"/>
        <v>-0.50520408163265529</v>
      </c>
      <c r="M32">
        <f t="shared" si="3"/>
        <v>-1.6683673469387754</v>
      </c>
      <c r="N32">
        <f t="shared" si="6"/>
        <v>-495.39311879251341</v>
      </c>
      <c r="O32">
        <f t="shared" si="4"/>
        <v>-4.208845221265209</v>
      </c>
    </row>
    <row r="33" spans="1:15" x14ac:dyDescent="0.35">
      <c r="A33" s="1">
        <v>29</v>
      </c>
      <c r="B33">
        <v>1.5176799999999999</v>
      </c>
      <c r="C33">
        <v>12.56</v>
      </c>
      <c r="D33">
        <v>3.52</v>
      </c>
      <c r="E33">
        <v>1.43</v>
      </c>
      <c r="F33">
        <v>73.150000000000006</v>
      </c>
      <c r="G33">
        <v>0.56999999999999995</v>
      </c>
      <c r="H33">
        <v>8.5399999999999991</v>
      </c>
      <c r="I33">
        <v>0</v>
      </c>
      <c r="J33">
        <v>0</v>
      </c>
      <c r="K33">
        <v>1</v>
      </c>
      <c r="L33">
        <f t="shared" si="2"/>
        <v>-0.81520408163265401</v>
      </c>
      <c r="M33">
        <f t="shared" si="3"/>
        <v>-1.6683673469387754</v>
      </c>
      <c r="N33">
        <f t="shared" si="6"/>
        <v>-495.3926487925134</v>
      </c>
      <c r="O33">
        <f t="shared" si="4"/>
        <v>-4.5188452212652077</v>
      </c>
    </row>
    <row r="34" spans="1:15" x14ac:dyDescent="0.35">
      <c r="A34" s="1">
        <v>30</v>
      </c>
      <c r="B34">
        <v>1.5178400000000001</v>
      </c>
      <c r="C34">
        <v>13.08</v>
      </c>
      <c r="D34">
        <v>3.49</v>
      </c>
      <c r="E34">
        <v>1.28</v>
      </c>
      <c r="F34">
        <v>72.86</v>
      </c>
      <c r="G34">
        <v>0.6</v>
      </c>
      <c r="H34">
        <v>8.49</v>
      </c>
      <c r="I34">
        <v>0</v>
      </c>
      <c r="J34">
        <v>0</v>
      </c>
      <c r="K34">
        <v>1</v>
      </c>
      <c r="L34">
        <f t="shared" si="2"/>
        <v>-0.29520408163265444</v>
      </c>
      <c r="M34">
        <f t="shared" si="3"/>
        <v>-1.6683673469387754</v>
      </c>
      <c r="N34">
        <f t="shared" si="6"/>
        <v>-495.3924887925134</v>
      </c>
      <c r="O34">
        <f t="shared" si="4"/>
        <v>-3.9988452212652081</v>
      </c>
    </row>
    <row r="35" spans="1:15" x14ac:dyDescent="0.35">
      <c r="A35" s="1">
        <v>31</v>
      </c>
      <c r="B35">
        <v>1.5176799999999999</v>
      </c>
      <c r="C35">
        <v>12.65</v>
      </c>
      <c r="D35">
        <v>3.56</v>
      </c>
      <c r="E35">
        <v>1.3</v>
      </c>
      <c r="F35">
        <v>73.08</v>
      </c>
      <c r="G35">
        <v>0.61</v>
      </c>
      <c r="H35">
        <v>8.69</v>
      </c>
      <c r="I35">
        <v>0</v>
      </c>
      <c r="J35">
        <v>0.14000000000000001</v>
      </c>
      <c r="K35">
        <v>1</v>
      </c>
      <c r="L35">
        <f t="shared" si="2"/>
        <v>-0.72520408163265415</v>
      </c>
      <c r="M35">
        <f t="shared" si="3"/>
        <v>-1.6683673469387754</v>
      </c>
      <c r="N35">
        <f t="shared" si="6"/>
        <v>-495.3926487925134</v>
      </c>
      <c r="O35">
        <f t="shared" si="4"/>
        <v>-4.4288452212652079</v>
      </c>
    </row>
    <row r="36" spans="1:15" x14ac:dyDescent="0.35">
      <c r="A36" s="1">
        <v>32</v>
      </c>
      <c r="B36">
        <v>1.5174700000000001</v>
      </c>
      <c r="C36">
        <v>12.84</v>
      </c>
      <c r="D36">
        <v>3.5</v>
      </c>
      <c r="E36">
        <v>1.1399999999999999</v>
      </c>
      <c r="F36">
        <v>73.27</v>
      </c>
      <c r="G36">
        <v>0.56000000000000005</v>
      </c>
      <c r="H36">
        <v>8.5500000000000007</v>
      </c>
      <c r="I36">
        <v>0</v>
      </c>
      <c r="J36">
        <v>0</v>
      </c>
      <c r="K36">
        <v>1</v>
      </c>
      <c r="L36">
        <f t="shared" si="2"/>
        <v>-0.53520408163265465</v>
      </c>
      <c r="M36">
        <f t="shared" si="3"/>
        <v>-1.6683673469387754</v>
      </c>
      <c r="N36">
        <f t="shared" si="6"/>
        <v>-495.39285879251338</v>
      </c>
      <c r="O36">
        <f t="shared" si="4"/>
        <v>-4.2388452212652084</v>
      </c>
    </row>
    <row r="37" spans="1:15" x14ac:dyDescent="0.35">
      <c r="A37" s="1">
        <v>33</v>
      </c>
      <c r="B37">
        <v>1.5177499999999999</v>
      </c>
      <c r="C37">
        <v>12.85</v>
      </c>
      <c r="D37">
        <v>3.48</v>
      </c>
      <c r="E37">
        <v>1.23</v>
      </c>
      <c r="F37">
        <v>72.97</v>
      </c>
      <c r="G37">
        <v>0.61</v>
      </c>
      <c r="H37">
        <v>8.56</v>
      </c>
      <c r="I37">
        <v>0.09</v>
      </c>
      <c r="J37">
        <v>0.22</v>
      </c>
      <c r="K37">
        <v>1</v>
      </c>
      <c r="L37">
        <f t="shared" si="2"/>
        <v>-0.52520408163265486</v>
      </c>
      <c r="M37">
        <f t="shared" si="3"/>
        <v>-1.6683673469387754</v>
      </c>
      <c r="N37">
        <f t="shared" si="6"/>
        <v>-495.3925787925134</v>
      </c>
      <c r="O37">
        <f t="shared" si="4"/>
        <v>-4.2288452212652086</v>
      </c>
    </row>
    <row r="38" spans="1:15" x14ac:dyDescent="0.35">
      <c r="A38" s="1">
        <v>34</v>
      </c>
      <c r="B38">
        <v>1.51753</v>
      </c>
      <c r="C38">
        <v>12.57</v>
      </c>
      <c r="D38">
        <v>3.47</v>
      </c>
      <c r="E38">
        <v>1.38</v>
      </c>
      <c r="F38">
        <v>73.39</v>
      </c>
      <c r="G38">
        <v>0.6</v>
      </c>
      <c r="H38">
        <v>8.5500000000000007</v>
      </c>
      <c r="I38">
        <v>0</v>
      </c>
      <c r="J38">
        <v>0.06</v>
      </c>
      <c r="K38">
        <v>1</v>
      </c>
      <c r="L38">
        <f t="shared" si="2"/>
        <v>-0.80520408163265422</v>
      </c>
      <c r="M38">
        <f t="shared" si="3"/>
        <v>-1.6683673469387754</v>
      </c>
      <c r="N38">
        <f t="shared" si="6"/>
        <v>-495.39279879251336</v>
      </c>
      <c r="O38">
        <f t="shared" si="4"/>
        <v>-4.5088452212652079</v>
      </c>
    </row>
    <row r="39" spans="1:15" x14ac:dyDescent="0.35">
      <c r="A39" s="1">
        <v>35</v>
      </c>
      <c r="B39">
        <v>1.51783</v>
      </c>
      <c r="C39">
        <v>12.69</v>
      </c>
      <c r="D39">
        <v>3.54</v>
      </c>
      <c r="E39">
        <v>1.34</v>
      </c>
      <c r="F39">
        <v>72.95</v>
      </c>
      <c r="G39">
        <v>0.56999999999999995</v>
      </c>
      <c r="H39">
        <v>8.75</v>
      </c>
      <c r="I39">
        <v>0</v>
      </c>
      <c r="J39">
        <v>0</v>
      </c>
      <c r="K39">
        <v>1</v>
      </c>
      <c r="L39">
        <f t="shared" si="2"/>
        <v>-0.685204081632655</v>
      </c>
      <c r="M39">
        <f t="shared" si="3"/>
        <v>-1.6683673469387754</v>
      </c>
      <c r="N39">
        <f t="shared" si="6"/>
        <v>-495.39249879251338</v>
      </c>
      <c r="O39">
        <f t="shared" si="4"/>
        <v>-4.3888452212652087</v>
      </c>
    </row>
    <row r="40" spans="1:15" x14ac:dyDescent="0.35">
      <c r="A40" s="1">
        <v>36</v>
      </c>
      <c r="B40">
        <v>1.5156700000000001</v>
      </c>
      <c r="C40">
        <v>13.29</v>
      </c>
      <c r="D40">
        <v>3.45</v>
      </c>
      <c r="E40">
        <v>1.21</v>
      </c>
      <c r="F40">
        <v>72.739999999999995</v>
      </c>
      <c r="G40">
        <v>0.56000000000000005</v>
      </c>
      <c r="H40">
        <v>8.57</v>
      </c>
      <c r="I40">
        <v>0</v>
      </c>
      <c r="J40">
        <v>0</v>
      </c>
      <c r="K40">
        <v>1</v>
      </c>
      <c r="L40">
        <f t="shared" si="2"/>
        <v>-8.520408163265536E-2</v>
      </c>
      <c r="M40">
        <f t="shared" si="3"/>
        <v>-1.6683673469387754</v>
      </c>
      <c r="N40">
        <f t="shared" si="6"/>
        <v>-495.39465879251338</v>
      </c>
      <c r="O40">
        <f t="shared" si="4"/>
        <v>-3.7888452212652091</v>
      </c>
    </row>
    <row r="41" spans="1:15" x14ac:dyDescent="0.35">
      <c r="A41" s="1">
        <v>37</v>
      </c>
      <c r="B41">
        <v>1.5190900000000001</v>
      </c>
      <c r="C41">
        <v>13.89</v>
      </c>
      <c r="D41">
        <v>3.53</v>
      </c>
      <c r="E41">
        <v>1.32</v>
      </c>
      <c r="F41">
        <v>71.81</v>
      </c>
      <c r="G41">
        <v>0.51</v>
      </c>
      <c r="H41">
        <v>8.7799999999999994</v>
      </c>
      <c r="I41">
        <v>0.11</v>
      </c>
      <c r="J41">
        <v>0</v>
      </c>
      <c r="K41">
        <v>1</v>
      </c>
      <c r="L41">
        <f t="shared" si="2"/>
        <v>0.51479591836734606</v>
      </c>
      <c r="M41">
        <f t="shared" si="3"/>
        <v>-1.6683673469387754</v>
      </c>
      <c r="N41">
        <f t="shared" si="6"/>
        <v>-495.39123879251338</v>
      </c>
      <c r="O41">
        <f t="shared" si="4"/>
        <v>-3.1888452212652076</v>
      </c>
    </row>
    <row r="42" spans="1:15" x14ac:dyDescent="0.35">
      <c r="A42" s="1">
        <v>38</v>
      </c>
      <c r="B42">
        <v>1.51797</v>
      </c>
      <c r="C42">
        <v>12.74</v>
      </c>
      <c r="D42">
        <v>3.48</v>
      </c>
      <c r="E42">
        <v>1.35</v>
      </c>
      <c r="F42">
        <v>72.959999999999994</v>
      </c>
      <c r="G42">
        <v>0.64</v>
      </c>
      <c r="H42">
        <v>8.68</v>
      </c>
      <c r="I42">
        <v>0</v>
      </c>
      <c r="J42">
        <v>0</v>
      </c>
      <c r="K42">
        <v>1</v>
      </c>
      <c r="L42">
        <f t="shared" si="2"/>
        <v>-0.63520408163265429</v>
      </c>
      <c r="M42">
        <f t="shared" si="3"/>
        <v>-1.6683673469387754</v>
      </c>
      <c r="N42">
        <f t="shared" si="6"/>
        <v>-495.39235879251339</v>
      </c>
      <c r="O42">
        <f t="shared" si="4"/>
        <v>-4.338845221265208</v>
      </c>
    </row>
    <row r="43" spans="1:15" x14ac:dyDescent="0.35">
      <c r="A43" s="1">
        <v>39</v>
      </c>
      <c r="B43">
        <v>1.52213</v>
      </c>
      <c r="C43">
        <v>14.21</v>
      </c>
      <c r="D43">
        <v>3.82</v>
      </c>
      <c r="E43">
        <v>0.47</v>
      </c>
      <c r="F43">
        <v>71.77</v>
      </c>
      <c r="G43">
        <v>0.11</v>
      </c>
      <c r="H43">
        <v>9.57</v>
      </c>
      <c r="I43">
        <v>0</v>
      </c>
      <c r="J43">
        <v>0</v>
      </c>
      <c r="K43">
        <v>1</v>
      </c>
      <c r="L43">
        <f t="shared" si="2"/>
        <v>0.83479591836734635</v>
      </c>
      <c r="M43">
        <f t="shared" si="3"/>
        <v>-1.6683673469387754</v>
      </c>
      <c r="N43">
        <f t="shared" si="6"/>
        <v>-495.38819879251338</v>
      </c>
      <c r="O43">
        <f t="shared" si="4"/>
        <v>-2.8688452212652074</v>
      </c>
    </row>
    <row r="44" spans="1:15" x14ac:dyDescent="0.35">
      <c r="A44" s="1">
        <v>40</v>
      </c>
      <c r="B44">
        <v>1.52213</v>
      </c>
      <c r="C44">
        <v>14.21</v>
      </c>
      <c r="D44">
        <v>3.82</v>
      </c>
      <c r="E44">
        <v>0.47</v>
      </c>
      <c r="F44">
        <v>71.77</v>
      </c>
      <c r="G44">
        <v>0.11</v>
      </c>
      <c r="H44">
        <v>9.57</v>
      </c>
      <c r="I44">
        <v>0</v>
      </c>
      <c r="J44">
        <v>0</v>
      </c>
      <c r="K44">
        <v>1</v>
      </c>
      <c r="L44">
        <f t="shared" si="2"/>
        <v>0.83479591836734635</v>
      </c>
      <c r="M44">
        <f t="shared" si="3"/>
        <v>-1.6683673469387754</v>
      </c>
      <c r="N44">
        <f t="shared" si="6"/>
        <v>-495.38819879251338</v>
      </c>
      <c r="O44">
        <f t="shared" si="4"/>
        <v>-2.8688452212652074</v>
      </c>
    </row>
    <row r="45" spans="1:15" x14ac:dyDescent="0.35">
      <c r="A45" s="1">
        <v>41</v>
      </c>
      <c r="B45">
        <v>1.51793</v>
      </c>
      <c r="C45">
        <v>12.79</v>
      </c>
      <c r="D45">
        <v>3.5</v>
      </c>
      <c r="E45">
        <v>1.1200000000000001</v>
      </c>
      <c r="F45">
        <v>73.03</v>
      </c>
      <c r="G45">
        <v>0.64</v>
      </c>
      <c r="H45">
        <v>8.77</v>
      </c>
      <c r="I45">
        <v>0</v>
      </c>
      <c r="J45">
        <v>0</v>
      </c>
      <c r="K45">
        <v>1</v>
      </c>
      <c r="L45">
        <f t="shared" si="2"/>
        <v>-0.58520408163265536</v>
      </c>
      <c r="M45">
        <f t="shared" si="3"/>
        <v>-1.6683673469387754</v>
      </c>
      <c r="N45">
        <f t="shared" si="6"/>
        <v>-495.3923987925134</v>
      </c>
      <c r="O45">
        <f t="shared" si="4"/>
        <v>-4.2888452212652091</v>
      </c>
    </row>
    <row r="46" spans="1:15" x14ac:dyDescent="0.35">
      <c r="A46" s="1">
        <v>42</v>
      </c>
      <c r="B46">
        <v>1.51755</v>
      </c>
      <c r="C46">
        <v>12.71</v>
      </c>
      <c r="D46">
        <v>3.42</v>
      </c>
      <c r="E46">
        <v>1.2</v>
      </c>
      <c r="F46">
        <v>73.2</v>
      </c>
      <c r="G46">
        <v>0.59</v>
      </c>
      <c r="H46">
        <v>8.64</v>
      </c>
      <c r="I46">
        <v>0</v>
      </c>
      <c r="J46">
        <v>0</v>
      </c>
      <c r="K46">
        <v>1</v>
      </c>
      <c r="L46">
        <f t="shared" si="2"/>
        <v>-0.66520408163265365</v>
      </c>
      <c r="M46">
        <f t="shared" si="3"/>
        <v>-1.6683673469387754</v>
      </c>
      <c r="N46">
        <f t="shared" si="6"/>
        <v>-495.39277879251335</v>
      </c>
      <c r="O46">
        <f t="shared" si="4"/>
        <v>-4.3688452212652074</v>
      </c>
    </row>
    <row r="47" spans="1:15" x14ac:dyDescent="0.35">
      <c r="A47" s="1">
        <v>43</v>
      </c>
      <c r="B47">
        <v>1.51779</v>
      </c>
      <c r="C47">
        <v>13.21</v>
      </c>
      <c r="D47">
        <v>3.39</v>
      </c>
      <c r="E47">
        <v>1.33</v>
      </c>
      <c r="F47">
        <v>72.760000000000005</v>
      </c>
      <c r="G47">
        <v>0.59</v>
      </c>
      <c r="H47">
        <v>8.59</v>
      </c>
      <c r="I47">
        <v>0</v>
      </c>
      <c r="J47">
        <v>0</v>
      </c>
      <c r="K47">
        <v>1</v>
      </c>
      <c r="L47">
        <f t="shared" si="2"/>
        <v>-0.16520408163265365</v>
      </c>
      <c r="M47">
        <f t="shared" si="3"/>
        <v>-1.6683673469387754</v>
      </c>
      <c r="N47">
        <f t="shared" si="6"/>
        <v>-495.39253879251339</v>
      </c>
      <c r="O47">
        <f t="shared" si="4"/>
        <v>-3.8688452212652074</v>
      </c>
    </row>
    <row r="48" spans="1:15" x14ac:dyDescent="0.35">
      <c r="A48" s="1">
        <v>44</v>
      </c>
      <c r="B48">
        <v>1.5221</v>
      </c>
      <c r="C48">
        <v>13.73</v>
      </c>
      <c r="D48">
        <v>3.84</v>
      </c>
      <c r="E48">
        <v>0.72</v>
      </c>
      <c r="F48">
        <v>71.760000000000005</v>
      </c>
      <c r="G48">
        <v>0.17</v>
      </c>
      <c r="H48">
        <v>9.74</v>
      </c>
      <c r="I48">
        <v>0</v>
      </c>
      <c r="J48">
        <v>0</v>
      </c>
      <c r="K48">
        <v>1</v>
      </c>
      <c r="L48">
        <f t="shared" si="2"/>
        <v>0.35479591836734592</v>
      </c>
      <c r="M48">
        <f t="shared" si="3"/>
        <v>-1.6683673469387754</v>
      </c>
      <c r="N48">
        <f t="shared" si="6"/>
        <v>-495.38822879251336</v>
      </c>
      <c r="O48">
        <f t="shared" si="4"/>
        <v>-3.3488452212652078</v>
      </c>
    </row>
    <row r="49" spans="1:15" x14ac:dyDescent="0.35">
      <c r="A49" s="1">
        <v>45</v>
      </c>
      <c r="B49">
        <v>1.51786</v>
      </c>
      <c r="C49">
        <v>12.73</v>
      </c>
      <c r="D49">
        <v>3.43</v>
      </c>
      <c r="E49">
        <v>1.19</v>
      </c>
      <c r="F49">
        <v>72.95</v>
      </c>
      <c r="G49">
        <v>0.62</v>
      </c>
      <c r="H49">
        <v>8.76</v>
      </c>
      <c r="I49">
        <v>0</v>
      </c>
      <c r="J49">
        <v>0.3</v>
      </c>
      <c r="K49">
        <v>1</v>
      </c>
      <c r="L49">
        <f t="shared" si="2"/>
        <v>-0.64520408163265408</v>
      </c>
      <c r="M49">
        <f t="shared" si="3"/>
        <v>-1.6683673469387754</v>
      </c>
      <c r="N49">
        <f t="shared" si="6"/>
        <v>-495.3924687925134</v>
      </c>
      <c r="O49">
        <f t="shared" si="4"/>
        <v>-4.3488452212652078</v>
      </c>
    </row>
    <row r="50" spans="1:15" x14ac:dyDescent="0.35">
      <c r="A50" s="1">
        <v>46</v>
      </c>
      <c r="B50">
        <v>1.5189999999999999</v>
      </c>
      <c r="C50">
        <v>13.49</v>
      </c>
      <c r="D50">
        <v>3.48</v>
      </c>
      <c r="E50">
        <v>1.35</v>
      </c>
      <c r="F50">
        <v>71.95</v>
      </c>
      <c r="G50">
        <v>0.55000000000000004</v>
      </c>
      <c r="H50">
        <v>9</v>
      </c>
      <c r="I50">
        <v>0</v>
      </c>
      <c r="J50">
        <v>0</v>
      </c>
      <c r="K50">
        <v>1</v>
      </c>
      <c r="L50">
        <f t="shared" si="2"/>
        <v>0.11479591836734571</v>
      </c>
      <c r="M50">
        <f t="shared" si="3"/>
        <v>-1.6683673469387754</v>
      </c>
      <c r="N50">
        <f t="shared" si="6"/>
        <v>-495.39132879251338</v>
      </c>
      <c r="O50">
        <f t="shared" si="4"/>
        <v>-3.588845221265208</v>
      </c>
    </row>
    <row r="51" spans="1:15" x14ac:dyDescent="0.35">
      <c r="A51" s="1">
        <v>47</v>
      </c>
      <c r="B51">
        <v>1.5186900000000001</v>
      </c>
      <c r="C51">
        <v>13.19</v>
      </c>
      <c r="D51">
        <v>3.37</v>
      </c>
      <c r="E51">
        <v>1.18</v>
      </c>
      <c r="F51">
        <v>72.72</v>
      </c>
      <c r="G51">
        <v>0.56999999999999995</v>
      </c>
      <c r="H51">
        <v>8.83</v>
      </c>
      <c r="I51">
        <v>0</v>
      </c>
      <c r="J51">
        <v>0.16</v>
      </c>
      <c r="K51">
        <v>1</v>
      </c>
      <c r="L51">
        <f t="shared" si="2"/>
        <v>-0.185204081632655</v>
      </c>
      <c r="M51">
        <f t="shared" si="3"/>
        <v>-1.6683673469387754</v>
      </c>
      <c r="N51">
        <f t="shared" si="6"/>
        <v>-495.39163879251339</v>
      </c>
      <c r="O51">
        <f t="shared" si="4"/>
        <v>-3.8888452212652087</v>
      </c>
    </row>
    <row r="52" spans="1:15" x14ac:dyDescent="0.35">
      <c r="A52" s="1">
        <v>48</v>
      </c>
      <c r="B52">
        <v>1.52667</v>
      </c>
      <c r="C52">
        <v>13.99</v>
      </c>
      <c r="D52">
        <v>3.7</v>
      </c>
      <c r="E52">
        <v>0.71</v>
      </c>
      <c r="F52">
        <v>71.569999999999993</v>
      </c>
      <c r="G52">
        <v>0.02</v>
      </c>
      <c r="H52">
        <v>9.82</v>
      </c>
      <c r="I52">
        <v>0</v>
      </c>
      <c r="J52">
        <v>0.1</v>
      </c>
      <c r="K52">
        <v>1</v>
      </c>
      <c r="L52">
        <f t="shared" si="2"/>
        <v>0.61479591836734571</v>
      </c>
      <c r="M52">
        <f t="shared" si="3"/>
        <v>-1.6683673469387754</v>
      </c>
      <c r="N52">
        <f t="shared" si="6"/>
        <v>-495.38365879251336</v>
      </c>
      <c r="O52">
        <f t="shared" si="4"/>
        <v>-3.088845221265208</v>
      </c>
    </row>
    <row r="53" spans="1:15" x14ac:dyDescent="0.35">
      <c r="A53" s="1">
        <v>49</v>
      </c>
      <c r="B53">
        <v>1.52223</v>
      </c>
      <c r="C53">
        <v>13.21</v>
      </c>
      <c r="D53">
        <v>3.77</v>
      </c>
      <c r="E53">
        <v>0.79</v>
      </c>
      <c r="F53">
        <v>71.989999999999995</v>
      </c>
      <c r="G53">
        <v>0.13</v>
      </c>
      <c r="H53">
        <v>10.02</v>
      </c>
      <c r="I53">
        <v>0</v>
      </c>
      <c r="J53">
        <v>0</v>
      </c>
      <c r="K53">
        <v>1</v>
      </c>
      <c r="L53">
        <f t="shared" si="2"/>
        <v>-0.16520408163265365</v>
      </c>
      <c r="M53">
        <f t="shared" si="3"/>
        <v>-1.6683673469387754</v>
      </c>
      <c r="N53">
        <f t="shared" si="6"/>
        <v>-495.3880987925134</v>
      </c>
      <c r="O53">
        <f t="shared" si="4"/>
        <v>-3.8688452212652074</v>
      </c>
    </row>
    <row r="54" spans="1:15" x14ac:dyDescent="0.35">
      <c r="A54" s="1">
        <v>50</v>
      </c>
      <c r="B54">
        <v>1.51898</v>
      </c>
      <c r="C54">
        <v>13.58</v>
      </c>
      <c r="D54">
        <v>3.35</v>
      </c>
      <c r="E54">
        <v>1.23</v>
      </c>
      <c r="F54">
        <v>72.08</v>
      </c>
      <c r="G54">
        <v>0.59</v>
      </c>
      <c r="H54">
        <v>8.91</v>
      </c>
      <c r="I54">
        <v>0</v>
      </c>
      <c r="J54">
        <v>0</v>
      </c>
      <c r="K54">
        <v>1</v>
      </c>
      <c r="L54">
        <f t="shared" si="2"/>
        <v>0.20479591836734556</v>
      </c>
      <c r="M54">
        <f t="shared" si="3"/>
        <v>-1.6683673469387754</v>
      </c>
      <c r="N54">
        <f t="shared" si="6"/>
        <v>-495.39134879251338</v>
      </c>
      <c r="O54">
        <f t="shared" si="4"/>
        <v>-3.4988452212652081</v>
      </c>
    </row>
    <row r="55" spans="1:15" x14ac:dyDescent="0.35">
      <c r="A55" s="1">
        <v>51</v>
      </c>
      <c r="B55">
        <v>1.5232000000000001</v>
      </c>
      <c r="C55">
        <v>13.72</v>
      </c>
      <c r="D55">
        <v>3.72</v>
      </c>
      <c r="E55">
        <v>0.51</v>
      </c>
      <c r="F55">
        <v>71.75</v>
      </c>
      <c r="G55">
        <v>0.09</v>
      </c>
      <c r="H55">
        <v>10.06</v>
      </c>
      <c r="I55">
        <v>0</v>
      </c>
      <c r="J55">
        <v>0.16</v>
      </c>
      <c r="K55">
        <v>1</v>
      </c>
      <c r="L55">
        <f t="shared" si="2"/>
        <v>0.34479591836734613</v>
      </c>
      <c r="M55">
        <f t="shared" si="3"/>
        <v>-1.6683673469387754</v>
      </c>
      <c r="N55">
        <f t="shared" si="6"/>
        <v>-495.38712879251341</v>
      </c>
      <c r="O55">
        <f t="shared" si="4"/>
        <v>-3.3588452212652076</v>
      </c>
    </row>
    <row r="56" spans="1:15" x14ac:dyDescent="0.35">
      <c r="A56" s="1">
        <v>52</v>
      </c>
      <c r="B56">
        <v>1.5192600000000001</v>
      </c>
      <c r="C56">
        <v>13.2</v>
      </c>
      <c r="D56">
        <v>3.33</v>
      </c>
      <c r="E56">
        <v>1.28</v>
      </c>
      <c r="F56">
        <v>72.36</v>
      </c>
      <c r="G56">
        <v>0.6</v>
      </c>
      <c r="H56">
        <v>9.14</v>
      </c>
      <c r="I56">
        <v>0</v>
      </c>
      <c r="J56">
        <v>0.11</v>
      </c>
      <c r="K56">
        <v>1</v>
      </c>
      <c r="L56">
        <f t="shared" si="2"/>
        <v>-0.17520408163265522</v>
      </c>
      <c r="M56">
        <f t="shared" si="3"/>
        <v>-1.6683673469387754</v>
      </c>
      <c r="N56">
        <f t="shared" si="6"/>
        <v>-495.39106879251341</v>
      </c>
      <c r="O56">
        <f t="shared" si="4"/>
        <v>-3.8788452212652089</v>
      </c>
    </row>
    <row r="57" spans="1:15" x14ac:dyDescent="0.35">
      <c r="A57" s="1">
        <v>53</v>
      </c>
      <c r="B57">
        <v>1.5180800000000001</v>
      </c>
      <c r="C57">
        <v>13.43</v>
      </c>
      <c r="D57">
        <v>2.87</v>
      </c>
      <c r="E57">
        <v>1.19</v>
      </c>
      <c r="F57">
        <v>72.84</v>
      </c>
      <c r="G57">
        <v>0.55000000000000004</v>
      </c>
      <c r="H57">
        <v>9.0299999999999994</v>
      </c>
      <c r="I57">
        <v>0</v>
      </c>
      <c r="J57">
        <v>0</v>
      </c>
      <c r="K57">
        <v>1</v>
      </c>
      <c r="L57">
        <f t="shared" si="2"/>
        <v>5.4795918367345209E-2</v>
      </c>
      <c r="M57">
        <f t="shared" si="3"/>
        <v>-1.6683673469387754</v>
      </c>
      <c r="N57">
        <f t="shared" si="6"/>
        <v>-495.39224879251339</v>
      </c>
      <c r="O57">
        <f t="shared" si="4"/>
        <v>-3.6488452212652085</v>
      </c>
    </row>
    <row r="58" spans="1:15" x14ac:dyDescent="0.35">
      <c r="A58" s="1">
        <v>54</v>
      </c>
      <c r="B58">
        <v>1.51837</v>
      </c>
      <c r="C58">
        <v>13.14</v>
      </c>
      <c r="D58">
        <v>2.84</v>
      </c>
      <c r="E58">
        <v>1.28</v>
      </c>
      <c r="F58">
        <v>72.849999999999994</v>
      </c>
      <c r="G58">
        <v>0.55000000000000004</v>
      </c>
      <c r="H58">
        <v>9.07</v>
      </c>
      <c r="I58">
        <v>0</v>
      </c>
      <c r="J58">
        <v>0</v>
      </c>
      <c r="K58">
        <v>1</v>
      </c>
      <c r="L58">
        <f t="shared" si="2"/>
        <v>-0.23520408163265394</v>
      </c>
      <c r="M58">
        <f t="shared" si="3"/>
        <v>-1.6683673469387754</v>
      </c>
      <c r="N58">
        <f t="shared" si="6"/>
        <v>-495.39195879251338</v>
      </c>
      <c r="O58">
        <f t="shared" si="4"/>
        <v>-3.9388452212652076</v>
      </c>
    </row>
    <row r="59" spans="1:15" x14ac:dyDescent="0.35">
      <c r="A59" s="1">
        <v>55</v>
      </c>
      <c r="B59">
        <v>1.5177799999999999</v>
      </c>
      <c r="C59">
        <v>13.21</v>
      </c>
      <c r="D59">
        <v>2.81</v>
      </c>
      <c r="E59">
        <v>1.29</v>
      </c>
      <c r="F59">
        <v>72.98</v>
      </c>
      <c r="G59">
        <v>0.51</v>
      </c>
      <c r="H59">
        <v>9.02</v>
      </c>
      <c r="I59">
        <v>0</v>
      </c>
      <c r="J59">
        <v>0.09</v>
      </c>
      <c r="K59">
        <v>1</v>
      </c>
      <c r="L59">
        <f t="shared" si="2"/>
        <v>-0.16520408163265365</v>
      </c>
      <c r="M59">
        <f t="shared" si="3"/>
        <v>-1.6683673469387754</v>
      </c>
      <c r="N59">
        <f t="shared" si="6"/>
        <v>-495.39254879251337</v>
      </c>
      <c r="O59">
        <f t="shared" si="4"/>
        <v>-3.8688452212652074</v>
      </c>
    </row>
    <row r="60" spans="1:15" x14ac:dyDescent="0.35">
      <c r="A60" s="1">
        <v>56</v>
      </c>
      <c r="B60">
        <v>1.51769</v>
      </c>
      <c r="C60">
        <v>12.45</v>
      </c>
      <c r="D60">
        <v>2.71</v>
      </c>
      <c r="E60">
        <v>1.29</v>
      </c>
      <c r="F60">
        <v>73.7</v>
      </c>
      <c r="G60">
        <v>0.56000000000000005</v>
      </c>
      <c r="H60">
        <v>9.06</v>
      </c>
      <c r="I60">
        <v>0</v>
      </c>
      <c r="J60">
        <v>0.24</v>
      </c>
      <c r="K60">
        <v>1</v>
      </c>
      <c r="L60">
        <f t="shared" si="2"/>
        <v>-0.92520408163265522</v>
      </c>
      <c r="M60">
        <f t="shared" si="3"/>
        <v>-1.6683673469387754</v>
      </c>
      <c r="N60">
        <f t="shared" si="6"/>
        <v>-495.39263879251337</v>
      </c>
      <c r="O60">
        <f t="shared" si="4"/>
        <v>-4.6288452212652089</v>
      </c>
    </row>
    <row r="61" spans="1:15" x14ac:dyDescent="0.35">
      <c r="A61" s="1">
        <v>57</v>
      </c>
      <c r="B61">
        <v>1.5121500000000001</v>
      </c>
      <c r="C61">
        <v>12.99</v>
      </c>
      <c r="D61">
        <v>3.47</v>
      </c>
      <c r="E61">
        <v>1.1200000000000001</v>
      </c>
      <c r="F61">
        <v>72.98</v>
      </c>
      <c r="G61">
        <v>0.62</v>
      </c>
      <c r="H61">
        <v>8.35</v>
      </c>
      <c r="I61">
        <v>0</v>
      </c>
      <c r="J61">
        <v>0.31</v>
      </c>
      <c r="K61">
        <v>1</v>
      </c>
      <c r="L61">
        <f t="shared" si="2"/>
        <v>-0.38520408163265429</v>
      </c>
      <c r="M61">
        <f t="shared" si="3"/>
        <v>-1.6683673469387754</v>
      </c>
      <c r="N61">
        <f t="shared" si="6"/>
        <v>-495.39817879251336</v>
      </c>
      <c r="O61">
        <f t="shared" si="4"/>
        <v>-4.088845221265208</v>
      </c>
    </row>
    <row r="62" spans="1:15" x14ac:dyDescent="0.35">
      <c r="A62" s="1">
        <v>58</v>
      </c>
      <c r="B62">
        <v>1.51824</v>
      </c>
      <c r="C62">
        <v>12.87</v>
      </c>
      <c r="D62">
        <v>3.48</v>
      </c>
      <c r="E62">
        <v>1.29</v>
      </c>
      <c r="F62">
        <v>72.95</v>
      </c>
      <c r="G62">
        <v>0.6</v>
      </c>
      <c r="H62">
        <v>8.43</v>
      </c>
      <c r="I62">
        <v>0</v>
      </c>
      <c r="J62">
        <v>0</v>
      </c>
      <c r="K62">
        <v>1</v>
      </c>
      <c r="L62">
        <f t="shared" si="2"/>
        <v>-0.50520408163265529</v>
      </c>
      <c r="M62">
        <f t="shared" si="3"/>
        <v>-1.6683673469387754</v>
      </c>
      <c r="N62">
        <f t="shared" si="6"/>
        <v>-495.39208879251339</v>
      </c>
      <c r="O62">
        <f t="shared" si="4"/>
        <v>-4.208845221265209</v>
      </c>
    </row>
    <row r="63" spans="1:15" x14ac:dyDescent="0.35">
      <c r="A63" s="1">
        <v>59</v>
      </c>
      <c r="B63">
        <v>1.5175399999999999</v>
      </c>
      <c r="C63">
        <v>13.48</v>
      </c>
      <c r="D63">
        <v>3.74</v>
      </c>
      <c r="E63">
        <v>1.17</v>
      </c>
      <c r="F63">
        <v>72.989999999999995</v>
      </c>
      <c r="G63">
        <v>0.59</v>
      </c>
      <c r="H63">
        <v>8.0299999999999994</v>
      </c>
      <c r="I63">
        <v>0</v>
      </c>
      <c r="J63">
        <v>0</v>
      </c>
      <c r="K63">
        <v>1</v>
      </c>
      <c r="L63">
        <f t="shared" si="2"/>
        <v>0.10479591836734592</v>
      </c>
      <c r="M63">
        <f t="shared" si="3"/>
        <v>-1.6683673469387754</v>
      </c>
      <c r="N63">
        <f t="shared" si="6"/>
        <v>-495.39278879251339</v>
      </c>
      <c r="O63">
        <f t="shared" si="4"/>
        <v>-3.5988452212652078</v>
      </c>
    </row>
    <row r="64" spans="1:15" x14ac:dyDescent="0.35">
      <c r="A64" s="1">
        <v>60</v>
      </c>
      <c r="B64">
        <v>1.5175399999999999</v>
      </c>
      <c r="C64">
        <v>13.39</v>
      </c>
      <c r="D64">
        <v>3.66</v>
      </c>
      <c r="E64">
        <v>1.19</v>
      </c>
      <c r="F64">
        <v>72.790000000000006</v>
      </c>
      <c r="G64">
        <v>0.56999999999999995</v>
      </c>
      <c r="H64">
        <v>8.27</v>
      </c>
      <c r="I64">
        <v>0</v>
      </c>
      <c r="J64">
        <v>0.11</v>
      </c>
      <c r="K64">
        <v>1</v>
      </c>
      <c r="L64">
        <f t="shared" si="2"/>
        <v>1.4795918367346061E-2</v>
      </c>
      <c r="M64">
        <f t="shared" si="3"/>
        <v>-1.6683673469387754</v>
      </c>
      <c r="N64">
        <f t="shared" si="6"/>
        <v>-495.39278879251339</v>
      </c>
      <c r="O64">
        <f t="shared" si="4"/>
        <v>-3.6888452212652076</v>
      </c>
    </row>
    <row r="65" spans="1:15" x14ac:dyDescent="0.35">
      <c r="A65" s="1">
        <v>61</v>
      </c>
      <c r="B65">
        <v>1.51905</v>
      </c>
      <c r="C65">
        <v>13.6</v>
      </c>
      <c r="D65">
        <v>3.62</v>
      </c>
      <c r="E65">
        <v>1.1100000000000001</v>
      </c>
      <c r="F65">
        <v>72.64</v>
      </c>
      <c r="G65">
        <v>0.14000000000000001</v>
      </c>
      <c r="H65">
        <v>8.76</v>
      </c>
      <c r="I65">
        <v>0</v>
      </c>
      <c r="J65">
        <v>0</v>
      </c>
      <c r="K65">
        <v>1</v>
      </c>
      <c r="L65">
        <f t="shared" si="2"/>
        <v>0.22479591836734514</v>
      </c>
      <c r="M65">
        <f t="shared" si="3"/>
        <v>-1.6683673469387754</v>
      </c>
      <c r="N65">
        <f t="shared" si="6"/>
        <v>-495.39127879251339</v>
      </c>
      <c r="O65">
        <f t="shared" si="4"/>
        <v>-3.4788452212652086</v>
      </c>
    </row>
    <row r="66" spans="1:15" x14ac:dyDescent="0.35">
      <c r="A66" s="1">
        <v>62</v>
      </c>
      <c r="B66">
        <v>1.5197700000000001</v>
      </c>
      <c r="C66">
        <v>13.81</v>
      </c>
      <c r="D66">
        <v>3.58</v>
      </c>
      <c r="E66">
        <v>1.32</v>
      </c>
      <c r="F66">
        <v>71.72</v>
      </c>
      <c r="G66">
        <v>0.12</v>
      </c>
      <c r="H66">
        <v>8.67</v>
      </c>
      <c r="I66">
        <v>0.69</v>
      </c>
      <c r="J66">
        <v>0</v>
      </c>
      <c r="K66">
        <v>1</v>
      </c>
      <c r="L66">
        <f t="shared" si="2"/>
        <v>0.43479591836734599</v>
      </c>
      <c r="M66">
        <f t="shared" si="3"/>
        <v>-1.6683673469387754</v>
      </c>
      <c r="N66">
        <f t="shared" si="6"/>
        <v>-495.39055879251339</v>
      </c>
      <c r="O66">
        <f t="shared" si="4"/>
        <v>-3.2688452212652077</v>
      </c>
    </row>
    <row r="67" spans="1:15" x14ac:dyDescent="0.35">
      <c r="A67" s="1">
        <v>63</v>
      </c>
      <c r="B67">
        <v>1.52172</v>
      </c>
      <c r="C67">
        <v>13.51</v>
      </c>
      <c r="D67">
        <v>3.86</v>
      </c>
      <c r="E67">
        <v>0.88</v>
      </c>
      <c r="F67">
        <v>71.790000000000006</v>
      </c>
      <c r="G67">
        <v>0.23</v>
      </c>
      <c r="H67">
        <v>9.5399999999999991</v>
      </c>
      <c r="I67">
        <v>0</v>
      </c>
      <c r="J67">
        <v>0.11</v>
      </c>
      <c r="K67">
        <v>1</v>
      </c>
      <c r="L67">
        <f t="shared" si="2"/>
        <v>0.13479591836734528</v>
      </c>
      <c r="M67">
        <f t="shared" si="3"/>
        <v>-1.6683673469387754</v>
      </c>
      <c r="N67">
        <f t="shared" si="6"/>
        <v>-495.38860879251337</v>
      </c>
      <c r="O67">
        <f t="shared" si="4"/>
        <v>-3.5688452212652084</v>
      </c>
    </row>
    <row r="68" spans="1:15" x14ac:dyDescent="0.35">
      <c r="A68" s="1">
        <v>64</v>
      </c>
      <c r="B68">
        <v>1.52227</v>
      </c>
      <c r="C68">
        <v>14.17</v>
      </c>
      <c r="D68">
        <v>3.81</v>
      </c>
      <c r="E68">
        <v>0.78</v>
      </c>
      <c r="F68">
        <v>71.349999999999994</v>
      </c>
      <c r="G68">
        <v>0</v>
      </c>
      <c r="H68">
        <v>9.69</v>
      </c>
      <c r="I68">
        <v>0</v>
      </c>
      <c r="J68">
        <v>0</v>
      </c>
      <c r="K68">
        <v>1</v>
      </c>
      <c r="L68">
        <f t="shared" si="2"/>
        <v>0.79479591836734542</v>
      </c>
      <c r="M68">
        <f t="shared" si="3"/>
        <v>-1.6683673469387754</v>
      </c>
      <c r="N68">
        <f t="shared" si="6"/>
        <v>-495.38805879251339</v>
      </c>
      <c r="O68">
        <f t="shared" si="4"/>
        <v>-2.9088452212652083</v>
      </c>
    </row>
    <row r="69" spans="1:15" x14ac:dyDescent="0.35">
      <c r="A69" s="1">
        <v>65</v>
      </c>
      <c r="B69">
        <v>1.52172</v>
      </c>
      <c r="C69">
        <v>13.48</v>
      </c>
      <c r="D69">
        <v>3.74</v>
      </c>
      <c r="E69">
        <v>0.9</v>
      </c>
      <c r="F69">
        <v>72.010000000000005</v>
      </c>
      <c r="G69">
        <v>0.18</v>
      </c>
      <c r="H69">
        <v>9.61</v>
      </c>
      <c r="I69">
        <v>0</v>
      </c>
      <c r="J69">
        <v>7.0000000000000007E-2</v>
      </c>
      <c r="K69">
        <v>1</v>
      </c>
      <c r="L69">
        <f t="shared" si="2"/>
        <v>0.10479591836734592</v>
      </c>
      <c r="M69">
        <f t="shared" si="3"/>
        <v>-1.6683673469387754</v>
      </c>
      <c r="N69">
        <f t="shared" si="6"/>
        <v>-495.38860879251337</v>
      </c>
      <c r="O69">
        <f t="shared" si="4"/>
        <v>-3.5988452212652078</v>
      </c>
    </row>
    <row r="70" spans="1:15" x14ac:dyDescent="0.35">
      <c r="A70" s="1">
        <v>66</v>
      </c>
      <c r="B70">
        <v>1.5209900000000001</v>
      </c>
      <c r="C70">
        <v>13.69</v>
      </c>
      <c r="D70">
        <v>3.59</v>
      </c>
      <c r="E70">
        <v>1.1200000000000001</v>
      </c>
      <c r="F70">
        <v>71.959999999999994</v>
      </c>
      <c r="G70">
        <v>0.09</v>
      </c>
      <c r="H70">
        <v>9.4</v>
      </c>
      <c r="I70">
        <v>0</v>
      </c>
      <c r="J70">
        <v>0</v>
      </c>
      <c r="K70">
        <v>1</v>
      </c>
      <c r="L70">
        <f t="shared" ref="L70:L133" si="12">C70-R$8</f>
        <v>0.314795918367345</v>
      </c>
      <c r="M70">
        <f t="shared" ref="M70:M133" si="13">K70-Z$8</f>
        <v>-1.6683673469387754</v>
      </c>
      <c r="N70">
        <f t="shared" ref="N70:N133" si="14">B70-B$2/B$3</f>
        <v>-495.3893387925134</v>
      </c>
      <c r="O70">
        <f t="shared" ref="O70:O133" si="15">C70-C$2/C$3</f>
        <v>-3.3888452212652087</v>
      </c>
    </row>
    <row r="71" spans="1:15" x14ac:dyDescent="0.35">
      <c r="A71" s="1">
        <v>67</v>
      </c>
      <c r="B71">
        <v>1.52152</v>
      </c>
      <c r="C71">
        <v>13.05</v>
      </c>
      <c r="D71">
        <v>3.65</v>
      </c>
      <c r="E71">
        <v>0.87</v>
      </c>
      <c r="F71">
        <v>72.22</v>
      </c>
      <c r="G71">
        <v>0.19</v>
      </c>
      <c r="H71">
        <v>9.85</v>
      </c>
      <c r="I71">
        <v>0</v>
      </c>
      <c r="J71">
        <v>0.17</v>
      </c>
      <c r="K71">
        <v>1</v>
      </c>
      <c r="L71">
        <f t="shared" si="12"/>
        <v>-0.3252040816326538</v>
      </c>
      <c r="M71">
        <f t="shared" si="13"/>
        <v>-1.6683673469387754</v>
      </c>
      <c r="N71">
        <f t="shared" si="14"/>
        <v>-495.38880879251337</v>
      </c>
      <c r="O71">
        <f t="shared" si="15"/>
        <v>-4.0288452212652075</v>
      </c>
    </row>
    <row r="72" spans="1:15" x14ac:dyDescent="0.35">
      <c r="A72" s="1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>
        <f t="shared" si="12"/>
        <v>1.4847959183673449</v>
      </c>
      <c r="M72">
        <f t="shared" si="13"/>
        <v>-0.66836734693877542</v>
      </c>
      <c r="N72">
        <f t="shared" si="14"/>
        <v>-495.39458879251339</v>
      </c>
      <c r="O72">
        <f t="shared" si="15"/>
        <v>-2.2188452212652088</v>
      </c>
    </row>
    <row r="73" spans="1:15" x14ac:dyDescent="0.35">
      <c r="A73" s="1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>
        <f t="shared" si="12"/>
        <v>0.26479591836734606</v>
      </c>
      <c r="M73">
        <f t="shared" si="13"/>
        <v>-0.66836734693877542</v>
      </c>
      <c r="N73">
        <f t="shared" si="14"/>
        <v>-495.39184879251337</v>
      </c>
      <c r="O73">
        <f t="shared" si="15"/>
        <v>-3.4388452212652076</v>
      </c>
    </row>
    <row r="74" spans="1:15" x14ac:dyDescent="0.35">
      <c r="A74" s="1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>
        <f t="shared" si="12"/>
        <v>-0.28520408163265465</v>
      </c>
      <c r="M74">
        <f t="shared" si="13"/>
        <v>-0.66836734693877542</v>
      </c>
      <c r="N74">
        <f t="shared" si="14"/>
        <v>-495.39439879251336</v>
      </c>
      <c r="O74">
        <f t="shared" si="15"/>
        <v>-3.9888452212652084</v>
      </c>
    </row>
    <row r="75" spans="1:15" x14ac:dyDescent="0.35">
      <c r="A75" s="1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>
        <f t="shared" si="12"/>
        <v>-3.5204081632654649E-2</v>
      </c>
      <c r="M75">
        <f t="shared" si="13"/>
        <v>-0.66836734693877542</v>
      </c>
      <c r="N75">
        <f t="shared" si="14"/>
        <v>-495.39401879251341</v>
      </c>
      <c r="O75">
        <f t="shared" si="15"/>
        <v>-3.7388452212652084</v>
      </c>
    </row>
    <row r="76" spans="1:15" x14ac:dyDescent="0.35">
      <c r="A76" s="1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>
        <f t="shared" si="12"/>
        <v>-0.35520408163265493</v>
      </c>
      <c r="M76">
        <f t="shared" si="13"/>
        <v>-0.66836734693877542</v>
      </c>
      <c r="N76">
        <f t="shared" si="14"/>
        <v>-495.39436879251338</v>
      </c>
      <c r="O76">
        <f t="shared" si="15"/>
        <v>-4.0588452212652086</v>
      </c>
    </row>
    <row r="77" spans="1:15" x14ac:dyDescent="0.35">
      <c r="A77" s="1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>
        <f t="shared" si="12"/>
        <v>-0.35520408163265493</v>
      </c>
      <c r="M77">
        <f t="shared" si="13"/>
        <v>-0.66836734693877542</v>
      </c>
      <c r="N77">
        <f t="shared" si="14"/>
        <v>-495.39442879251339</v>
      </c>
      <c r="O77">
        <f t="shared" si="15"/>
        <v>-4.0588452212652086</v>
      </c>
    </row>
    <row r="78" spans="1:15" x14ac:dyDescent="0.35">
      <c r="A78" s="1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>
        <f t="shared" si="12"/>
        <v>6.4795918367344996E-2</v>
      </c>
      <c r="M78">
        <f t="shared" si="13"/>
        <v>-0.66836734693877542</v>
      </c>
      <c r="N78">
        <f t="shared" si="14"/>
        <v>-495.39387879251336</v>
      </c>
      <c r="O78">
        <f t="shared" si="15"/>
        <v>-3.6388452212652087</v>
      </c>
    </row>
    <row r="79" spans="1:15" x14ac:dyDescent="0.35">
      <c r="A79" s="1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>
        <f t="shared" si="12"/>
        <v>-0.37520408163265451</v>
      </c>
      <c r="M79">
        <f t="shared" si="13"/>
        <v>-0.66836734693877542</v>
      </c>
      <c r="N79">
        <f t="shared" si="14"/>
        <v>-495.39405879251336</v>
      </c>
      <c r="O79">
        <f t="shared" si="15"/>
        <v>-4.0788452212652082</v>
      </c>
    </row>
    <row r="80" spans="1:15" x14ac:dyDescent="0.35">
      <c r="A80" s="1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>
        <f t="shared" si="12"/>
        <v>0.54479591836734542</v>
      </c>
      <c r="M80">
        <f t="shared" si="13"/>
        <v>-0.66836734693877542</v>
      </c>
      <c r="N80">
        <f t="shared" si="14"/>
        <v>-495.39419879251341</v>
      </c>
      <c r="O80">
        <f t="shared" si="15"/>
        <v>-3.1588452212652083</v>
      </c>
    </row>
    <row r="81" spans="1:15" x14ac:dyDescent="0.35">
      <c r="A81" s="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>
        <f t="shared" si="12"/>
        <v>-0.55520408163265422</v>
      </c>
      <c r="M81">
        <f t="shared" si="13"/>
        <v>-0.66836734693877542</v>
      </c>
      <c r="N81">
        <f t="shared" si="14"/>
        <v>-495.39442879251339</v>
      </c>
      <c r="O81">
        <f t="shared" si="15"/>
        <v>-4.2588452212652079</v>
      </c>
    </row>
    <row r="82" spans="1:15" x14ac:dyDescent="0.35">
      <c r="A82" s="1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>
        <f t="shared" si="12"/>
        <v>-0.51520408163265508</v>
      </c>
      <c r="M82">
        <f t="shared" si="13"/>
        <v>-0.66836734693877542</v>
      </c>
      <c r="N82">
        <f t="shared" si="14"/>
        <v>-495.39440879251339</v>
      </c>
      <c r="O82">
        <f t="shared" si="15"/>
        <v>-4.2188452212652088</v>
      </c>
    </row>
    <row r="83" spans="1:15" x14ac:dyDescent="0.35">
      <c r="A83" s="1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>
        <f t="shared" si="12"/>
        <v>-0.12520408163265451</v>
      </c>
      <c r="M83">
        <f t="shared" si="13"/>
        <v>-0.66836734693877542</v>
      </c>
      <c r="N83">
        <f t="shared" si="14"/>
        <v>-495.39439879251336</v>
      </c>
      <c r="O83">
        <f t="shared" si="15"/>
        <v>-3.8288452212652082</v>
      </c>
    </row>
    <row r="84" spans="1:15" x14ac:dyDescent="0.35">
      <c r="A84" s="1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>
        <f t="shared" si="12"/>
        <v>3.4795918367345635E-2</v>
      </c>
      <c r="M84">
        <f t="shared" si="13"/>
        <v>-0.66836734693877542</v>
      </c>
      <c r="N84">
        <f t="shared" si="14"/>
        <v>-495.39386879251339</v>
      </c>
      <c r="O84">
        <f t="shared" si="15"/>
        <v>-3.6688452212652081</v>
      </c>
    </row>
    <row r="85" spans="1:15" x14ac:dyDescent="0.35">
      <c r="A85" s="1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>
        <f t="shared" si="12"/>
        <v>-0.28520408163265465</v>
      </c>
      <c r="M85">
        <f t="shared" si="13"/>
        <v>-0.66836734693877542</v>
      </c>
      <c r="N85">
        <f t="shared" si="14"/>
        <v>-495.39438879251338</v>
      </c>
      <c r="O85">
        <f t="shared" si="15"/>
        <v>-3.9888452212652084</v>
      </c>
    </row>
    <row r="86" spans="1:15" x14ac:dyDescent="0.35">
      <c r="A86" s="1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>
        <f t="shared" si="12"/>
        <v>0.87479591836734549</v>
      </c>
      <c r="M86">
        <f t="shared" si="13"/>
        <v>-0.66836734693877542</v>
      </c>
      <c r="N86">
        <f t="shared" si="14"/>
        <v>-495.39623879251337</v>
      </c>
      <c r="O86">
        <f t="shared" si="15"/>
        <v>-2.8288452212652082</v>
      </c>
    </row>
    <row r="87" spans="1:15" x14ac:dyDescent="0.35">
      <c r="A87" s="1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>
        <f t="shared" si="12"/>
        <v>-1.5204081632655075E-2</v>
      </c>
      <c r="M87">
        <f t="shared" si="13"/>
        <v>-0.66836734693877542</v>
      </c>
      <c r="N87">
        <f t="shared" si="14"/>
        <v>-495.39407879251337</v>
      </c>
      <c r="O87">
        <f t="shared" si="15"/>
        <v>-3.7188452212652088</v>
      </c>
    </row>
    <row r="88" spans="1:15" x14ac:dyDescent="0.35">
      <c r="A88" s="1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>
        <f t="shared" si="12"/>
        <v>-0.13520408163265429</v>
      </c>
      <c r="M88">
        <f t="shared" si="13"/>
        <v>-0.66836734693877542</v>
      </c>
      <c r="N88">
        <f t="shared" si="14"/>
        <v>-495.39463879251338</v>
      </c>
      <c r="O88">
        <f t="shared" si="15"/>
        <v>-3.838845221265208</v>
      </c>
    </row>
    <row r="89" spans="1:15" x14ac:dyDescent="0.35">
      <c r="A89" s="1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>
        <f t="shared" si="12"/>
        <v>2.4795918367345848E-2</v>
      </c>
      <c r="M89">
        <f t="shared" si="13"/>
        <v>-0.66836734693877542</v>
      </c>
      <c r="N89">
        <f t="shared" si="14"/>
        <v>-495.39387879251336</v>
      </c>
      <c r="O89">
        <f t="shared" si="15"/>
        <v>-3.6788452212652079</v>
      </c>
    </row>
    <row r="90" spans="1:15" x14ac:dyDescent="0.35">
      <c r="A90" s="1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>
        <f t="shared" si="12"/>
        <v>-0.36520408163265472</v>
      </c>
      <c r="M90">
        <f t="shared" si="13"/>
        <v>-0.66836734693877542</v>
      </c>
      <c r="N90">
        <f t="shared" si="14"/>
        <v>-495.39414879251336</v>
      </c>
      <c r="O90">
        <f t="shared" si="15"/>
        <v>-4.0688452212652084</v>
      </c>
    </row>
    <row r="91" spans="1:15" x14ac:dyDescent="0.35">
      <c r="A91" s="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>
        <f t="shared" si="12"/>
        <v>-0.8252040816326538</v>
      </c>
      <c r="M91">
        <f t="shared" si="13"/>
        <v>-0.66836734693877542</v>
      </c>
      <c r="N91">
        <f t="shared" si="14"/>
        <v>-495.39392879251341</v>
      </c>
      <c r="O91">
        <f t="shared" si="15"/>
        <v>-4.5288452212652075</v>
      </c>
    </row>
    <row r="92" spans="1:15" x14ac:dyDescent="0.35">
      <c r="A92" s="1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>
        <f t="shared" si="12"/>
        <v>-0.44520408163265479</v>
      </c>
      <c r="M92">
        <f t="shared" si="13"/>
        <v>-0.66836734693877542</v>
      </c>
      <c r="N92">
        <f t="shared" si="14"/>
        <v>-495.39191879251337</v>
      </c>
      <c r="O92">
        <f t="shared" si="15"/>
        <v>-4.1488452212652085</v>
      </c>
    </row>
    <row r="93" spans="1:15" x14ac:dyDescent="0.35">
      <c r="A93" s="1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>
        <f t="shared" si="12"/>
        <v>-0.47520408163265415</v>
      </c>
      <c r="M93">
        <f t="shared" si="13"/>
        <v>-0.66836734693877542</v>
      </c>
      <c r="N93">
        <f t="shared" si="14"/>
        <v>-495.39427879251338</v>
      </c>
      <c r="O93">
        <f t="shared" si="15"/>
        <v>-4.1788452212652079</v>
      </c>
    </row>
    <row r="94" spans="1:15" x14ac:dyDescent="0.35">
      <c r="A94" s="1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>
        <f t="shared" si="12"/>
        <v>-0.25520408163265529</v>
      </c>
      <c r="M94">
        <f t="shared" si="13"/>
        <v>-0.66836734693877542</v>
      </c>
      <c r="N94">
        <f t="shared" si="14"/>
        <v>-495.3944487925134</v>
      </c>
      <c r="O94">
        <f t="shared" si="15"/>
        <v>-3.958845221265209</v>
      </c>
    </row>
    <row r="95" spans="1:15" x14ac:dyDescent="0.35">
      <c r="A95" s="1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>
        <f t="shared" si="12"/>
        <v>-0.13520408163265429</v>
      </c>
      <c r="M95">
        <f t="shared" si="13"/>
        <v>-0.66836734693877542</v>
      </c>
      <c r="N95">
        <f t="shared" si="14"/>
        <v>-495.39442879251339</v>
      </c>
      <c r="O95">
        <f t="shared" si="15"/>
        <v>-3.838845221265208</v>
      </c>
    </row>
    <row r="96" spans="1:15" x14ac:dyDescent="0.35">
      <c r="A96" s="1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>
        <f t="shared" si="12"/>
        <v>-0.66520408163265365</v>
      </c>
      <c r="M96">
        <f t="shared" si="13"/>
        <v>-0.66836734693877542</v>
      </c>
      <c r="N96">
        <f t="shared" si="14"/>
        <v>-495.39403879251336</v>
      </c>
      <c r="O96">
        <f t="shared" si="15"/>
        <v>-4.3688452212652074</v>
      </c>
    </row>
    <row r="97" spans="1:15" x14ac:dyDescent="0.35">
      <c r="A97" s="1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>
        <f t="shared" si="12"/>
        <v>-1.5204081632655075E-2</v>
      </c>
      <c r="M97">
        <f t="shared" si="13"/>
        <v>-0.66836734693877542</v>
      </c>
      <c r="N97">
        <f t="shared" si="14"/>
        <v>-495.39172879251339</v>
      </c>
      <c r="O97">
        <f t="shared" si="15"/>
        <v>-3.7188452212652088</v>
      </c>
    </row>
    <row r="98" spans="1:15" x14ac:dyDescent="0.35">
      <c r="A98" s="1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>
        <f t="shared" si="12"/>
        <v>-0.35520408163265493</v>
      </c>
      <c r="M98">
        <f t="shared" si="13"/>
        <v>-0.66836734693877542</v>
      </c>
      <c r="N98">
        <f t="shared" si="14"/>
        <v>-495.39191879251337</v>
      </c>
      <c r="O98">
        <f t="shared" si="15"/>
        <v>-4.0588452212652086</v>
      </c>
    </row>
    <row r="99" spans="1:15" x14ac:dyDescent="0.35">
      <c r="A99" s="1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>
        <f t="shared" si="12"/>
        <v>-1.1752040816326552</v>
      </c>
      <c r="M99">
        <f t="shared" si="13"/>
        <v>-0.66836734693877542</v>
      </c>
      <c r="N99">
        <f t="shared" si="14"/>
        <v>-495.39289879251339</v>
      </c>
      <c r="O99">
        <f t="shared" si="15"/>
        <v>-4.8788452212652089</v>
      </c>
    </row>
    <row r="100" spans="1:15" x14ac:dyDescent="0.35">
      <c r="A100" s="1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>
        <f t="shared" si="12"/>
        <v>-0.70520408163265458</v>
      </c>
      <c r="M100">
        <f t="shared" si="13"/>
        <v>-0.66836734693877542</v>
      </c>
      <c r="N100">
        <f t="shared" si="14"/>
        <v>-495.39343879251339</v>
      </c>
      <c r="O100">
        <f t="shared" si="15"/>
        <v>-4.4088452212652083</v>
      </c>
    </row>
    <row r="101" spans="1:15" x14ac:dyDescent="0.35">
      <c r="A101" s="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>
        <f t="shared" si="12"/>
        <v>-0.41520408163265365</v>
      </c>
      <c r="M101">
        <f t="shared" si="13"/>
        <v>-0.66836734693877542</v>
      </c>
      <c r="N101">
        <f t="shared" si="14"/>
        <v>-495.3922187925134</v>
      </c>
      <c r="O101">
        <f t="shared" si="15"/>
        <v>-4.1188452212652074</v>
      </c>
    </row>
    <row r="102" spans="1:15" x14ac:dyDescent="0.35">
      <c r="A102" s="1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>
        <f t="shared" si="12"/>
        <v>-0.62520408163265451</v>
      </c>
      <c r="M102">
        <f t="shared" si="13"/>
        <v>-0.66836734693877542</v>
      </c>
      <c r="N102">
        <f t="shared" si="14"/>
        <v>-495.39377879251339</v>
      </c>
      <c r="O102">
        <f t="shared" si="15"/>
        <v>-4.3288452212652082</v>
      </c>
    </row>
    <row r="103" spans="1:15" x14ac:dyDescent="0.35">
      <c r="A103" s="1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>
        <f t="shared" si="12"/>
        <v>-1.0252040816326549</v>
      </c>
      <c r="M103">
        <f t="shared" si="13"/>
        <v>-0.66836734693877542</v>
      </c>
      <c r="N103">
        <f t="shared" si="14"/>
        <v>-495.39302879251341</v>
      </c>
      <c r="O103">
        <f t="shared" si="15"/>
        <v>-4.7288452212652086</v>
      </c>
    </row>
    <row r="104" spans="1:15" x14ac:dyDescent="0.35">
      <c r="A104" s="1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>
        <f t="shared" si="12"/>
        <v>-0.75520408163265529</v>
      </c>
      <c r="M104">
        <f t="shared" si="13"/>
        <v>-0.66836734693877542</v>
      </c>
      <c r="N104">
        <f t="shared" si="14"/>
        <v>-495.3921287925134</v>
      </c>
      <c r="O104">
        <f t="shared" si="15"/>
        <v>-4.458845221265209</v>
      </c>
    </row>
    <row r="105" spans="1:15" x14ac:dyDescent="0.35">
      <c r="A105" s="1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>
        <f t="shared" si="12"/>
        <v>0.4247959183673462</v>
      </c>
      <c r="M105">
        <f t="shared" si="13"/>
        <v>-0.66836734693877542</v>
      </c>
      <c r="N105">
        <f t="shared" si="14"/>
        <v>-495.3830787925134</v>
      </c>
      <c r="O105">
        <f t="shared" si="15"/>
        <v>-3.2788452212652075</v>
      </c>
    </row>
    <row r="106" spans="1:15" x14ac:dyDescent="0.35">
      <c r="A106" s="1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>
        <f t="shared" si="12"/>
        <v>0.45479591836734556</v>
      </c>
      <c r="M106">
        <f t="shared" si="13"/>
        <v>-0.66836734693877542</v>
      </c>
      <c r="N106">
        <f t="shared" si="14"/>
        <v>-495.38622879251341</v>
      </c>
      <c r="O106">
        <f t="shared" si="15"/>
        <v>-3.2488452212652081</v>
      </c>
    </row>
    <row r="107" spans="1:15" x14ac:dyDescent="0.35">
      <c r="A107" s="1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>
        <f t="shared" si="12"/>
        <v>-1.9252040816326552</v>
      </c>
      <c r="M107">
        <f t="shared" si="13"/>
        <v>-0.66836734693877542</v>
      </c>
      <c r="N107">
        <f t="shared" si="14"/>
        <v>-495.3855787925134</v>
      </c>
      <c r="O107">
        <f t="shared" si="15"/>
        <v>-5.6288452212652089</v>
      </c>
    </row>
    <row r="108" spans="1:15" x14ac:dyDescent="0.35">
      <c r="A108" s="1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>
        <f t="shared" si="12"/>
        <v>-2.6452040816326541</v>
      </c>
      <c r="M108">
        <f t="shared" si="13"/>
        <v>-0.66836734693877542</v>
      </c>
      <c r="N108">
        <f t="shared" si="14"/>
        <v>-495.37907879251338</v>
      </c>
      <c r="O108">
        <f t="shared" si="15"/>
        <v>-6.3488452212652078</v>
      </c>
    </row>
    <row r="109" spans="1:15" x14ac:dyDescent="0.35">
      <c r="A109" s="1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>
        <f t="shared" si="12"/>
        <v>-1.0752040816326538</v>
      </c>
      <c r="M109">
        <f t="shared" si="13"/>
        <v>-0.66836734693877542</v>
      </c>
      <c r="N109">
        <f t="shared" si="14"/>
        <v>-495.37639879251338</v>
      </c>
      <c r="O109">
        <f t="shared" si="15"/>
        <v>-4.7788452212652075</v>
      </c>
    </row>
    <row r="110" spans="1:15" x14ac:dyDescent="0.35">
      <c r="A110" s="1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>
        <f t="shared" si="12"/>
        <v>1.0547959183673452</v>
      </c>
      <c r="M110">
        <f t="shared" si="13"/>
        <v>-0.66836734693877542</v>
      </c>
      <c r="N110">
        <f t="shared" si="14"/>
        <v>-495.38810879251338</v>
      </c>
      <c r="O110">
        <f t="shared" si="15"/>
        <v>-2.6488452212652085</v>
      </c>
    </row>
    <row r="111" spans="1:15" x14ac:dyDescent="0.35">
      <c r="A111" s="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>
        <f t="shared" si="12"/>
        <v>0.34479591836734613</v>
      </c>
      <c r="M111">
        <f t="shared" si="13"/>
        <v>-0.66836734693877542</v>
      </c>
      <c r="N111">
        <f t="shared" si="14"/>
        <v>-495.39214879251341</v>
      </c>
      <c r="O111">
        <f t="shared" si="15"/>
        <v>-3.3588452212652076</v>
      </c>
    </row>
    <row r="112" spans="1:15" x14ac:dyDescent="0.35">
      <c r="A112" s="1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>
        <f t="shared" si="12"/>
        <v>-2.1452040816326541</v>
      </c>
      <c r="M112">
        <f t="shared" si="13"/>
        <v>-0.66836734693877542</v>
      </c>
      <c r="N112">
        <f t="shared" si="14"/>
        <v>-495.3836887925134</v>
      </c>
      <c r="O112">
        <f t="shared" si="15"/>
        <v>-5.8488452212652078</v>
      </c>
    </row>
    <row r="113" spans="1:15" x14ac:dyDescent="0.35">
      <c r="A113" s="1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>
        <f t="shared" si="12"/>
        <v>-2.3552040816326549</v>
      </c>
      <c r="M113">
        <f t="shared" si="13"/>
        <v>-0.66836734693877542</v>
      </c>
      <c r="N113">
        <f t="shared" si="14"/>
        <v>-495.38293879251336</v>
      </c>
      <c r="O113">
        <f t="shared" si="15"/>
        <v>-6.0588452212652086</v>
      </c>
    </row>
    <row r="114" spans="1:15" x14ac:dyDescent="0.35">
      <c r="A114" s="1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>
        <f t="shared" si="12"/>
        <v>-0.73520408163265394</v>
      </c>
      <c r="M114">
        <f t="shared" si="13"/>
        <v>-0.66836734693877542</v>
      </c>
      <c r="N114">
        <f t="shared" si="14"/>
        <v>-495.38255879251341</v>
      </c>
      <c r="O114">
        <f t="shared" si="15"/>
        <v>-4.4388452212652076</v>
      </c>
    </row>
    <row r="115" spans="1:15" x14ac:dyDescent="0.35">
      <c r="A115" s="1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>
        <f t="shared" si="12"/>
        <v>8.4795918367346346E-2</v>
      </c>
      <c r="M115">
        <f t="shared" si="13"/>
        <v>-0.66836734693877542</v>
      </c>
      <c r="N115">
        <f t="shared" si="14"/>
        <v>-495.3914087925134</v>
      </c>
      <c r="O115">
        <f t="shared" si="15"/>
        <v>-3.6188452212652074</v>
      </c>
    </row>
    <row r="116" spans="1:15" x14ac:dyDescent="0.35">
      <c r="A116" s="1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>
        <f t="shared" si="12"/>
        <v>-0.27520408163265486</v>
      </c>
      <c r="M116">
        <f t="shared" si="13"/>
        <v>-0.66836734693877542</v>
      </c>
      <c r="N116">
        <f t="shared" si="14"/>
        <v>-495.3918587925134</v>
      </c>
      <c r="O116">
        <f t="shared" si="15"/>
        <v>-3.9788452212652086</v>
      </c>
    </row>
    <row r="117" spans="1:15" x14ac:dyDescent="0.35">
      <c r="A117" s="1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>
        <f t="shared" si="12"/>
        <v>3.4795918367345635E-2</v>
      </c>
      <c r="M117">
        <f t="shared" si="13"/>
        <v>-0.66836734693877542</v>
      </c>
      <c r="N117">
        <f t="shared" si="14"/>
        <v>-495.39186879251338</v>
      </c>
      <c r="O117">
        <f t="shared" si="15"/>
        <v>-3.6688452212652081</v>
      </c>
    </row>
    <row r="118" spans="1:15" x14ac:dyDescent="0.35">
      <c r="A118" s="1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>
        <f t="shared" si="12"/>
        <v>-0.13520408163265429</v>
      </c>
      <c r="M118">
        <f t="shared" si="13"/>
        <v>-0.66836734693877542</v>
      </c>
      <c r="N118">
        <f t="shared" si="14"/>
        <v>-495.3920387925134</v>
      </c>
      <c r="O118">
        <f t="shared" si="15"/>
        <v>-3.838845221265208</v>
      </c>
    </row>
    <row r="119" spans="1:15" x14ac:dyDescent="0.35">
      <c r="A119" s="1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>
        <f t="shared" si="12"/>
        <v>0.34479591836734613</v>
      </c>
      <c r="M119">
        <f t="shared" si="13"/>
        <v>-0.66836734693877542</v>
      </c>
      <c r="N119">
        <f t="shared" si="14"/>
        <v>-495.39324879251336</v>
      </c>
      <c r="O119">
        <f t="shared" si="15"/>
        <v>-3.3588452212652076</v>
      </c>
    </row>
    <row r="120" spans="1:15" x14ac:dyDescent="0.35">
      <c r="A120" s="1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>
        <f t="shared" si="12"/>
        <v>-7.5204081632653796E-2</v>
      </c>
      <c r="M120">
        <f t="shared" si="13"/>
        <v>-0.66836734693877542</v>
      </c>
      <c r="N120">
        <f t="shared" si="14"/>
        <v>-495.39359879251339</v>
      </c>
      <c r="O120">
        <f t="shared" si="15"/>
        <v>-3.7788452212652075</v>
      </c>
    </row>
    <row r="121" spans="1:15" x14ac:dyDescent="0.35">
      <c r="A121" s="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>
        <f t="shared" si="12"/>
        <v>0.18479591836734599</v>
      </c>
      <c r="M121">
        <f t="shared" si="13"/>
        <v>-0.66836734693877542</v>
      </c>
      <c r="N121">
        <f t="shared" si="14"/>
        <v>-495.39380879251337</v>
      </c>
      <c r="O121">
        <f t="shared" si="15"/>
        <v>-3.5188452212652077</v>
      </c>
    </row>
    <row r="122" spans="1:15" x14ac:dyDescent="0.35">
      <c r="A122" s="1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>
        <f t="shared" si="12"/>
        <v>-0.12520408163265451</v>
      </c>
      <c r="M122">
        <f t="shared" si="13"/>
        <v>-0.66836734693877542</v>
      </c>
      <c r="N122">
        <f t="shared" si="14"/>
        <v>-495.39188879251338</v>
      </c>
      <c r="O122">
        <f t="shared" si="15"/>
        <v>-3.8288452212652082</v>
      </c>
    </row>
    <row r="123" spans="1:15" x14ac:dyDescent="0.35">
      <c r="A123" s="1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>
        <f t="shared" si="12"/>
        <v>-0.44520408163265479</v>
      </c>
      <c r="M123">
        <f t="shared" si="13"/>
        <v>-0.66836734693877542</v>
      </c>
      <c r="N123">
        <f t="shared" si="14"/>
        <v>-495.39369879251336</v>
      </c>
      <c r="O123">
        <f t="shared" si="15"/>
        <v>-4.1488452212652085</v>
      </c>
    </row>
    <row r="124" spans="1:15" x14ac:dyDescent="0.35">
      <c r="A124" s="1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>
        <f t="shared" si="12"/>
        <v>-0.14520408163265408</v>
      </c>
      <c r="M124">
        <f t="shared" si="13"/>
        <v>-0.66836734693877542</v>
      </c>
      <c r="N124">
        <f t="shared" si="14"/>
        <v>-495.3934587925134</v>
      </c>
      <c r="O124">
        <f t="shared" si="15"/>
        <v>-3.8488452212652078</v>
      </c>
    </row>
    <row r="125" spans="1:15" x14ac:dyDescent="0.35">
      <c r="A125" s="1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>
        <f t="shared" si="12"/>
        <v>0.10479591836734592</v>
      </c>
      <c r="M125">
        <f t="shared" si="13"/>
        <v>-0.66836734693877542</v>
      </c>
      <c r="N125">
        <f t="shared" si="14"/>
        <v>-495.39325879251339</v>
      </c>
      <c r="O125">
        <f t="shared" si="15"/>
        <v>-3.5988452212652078</v>
      </c>
    </row>
    <row r="126" spans="1:15" x14ac:dyDescent="0.35">
      <c r="A126" s="1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>
        <f t="shared" si="12"/>
        <v>-0.17520408163265522</v>
      </c>
      <c r="M126">
        <f t="shared" si="13"/>
        <v>-0.66836734693877542</v>
      </c>
      <c r="N126">
        <f t="shared" si="14"/>
        <v>-495.38855879251338</v>
      </c>
      <c r="O126">
        <f t="shared" si="15"/>
        <v>-3.8788452212652089</v>
      </c>
    </row>
    <row r="127" spans="1:15" x14ac:dyDescent="0.35">
      <c r="A127" s="1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>
        <f t="shared" si="12"/>
        <v>-0.44520408163265479</v>
      </c>
      <c r="M127">
        <f t="shared" si="13"/>
        <v>-0.66836734693877542</v>
      </c>
      <c r="N127">
        <f t="shared" si="14"/>
        <v>-495.39160879251341</v>
      </c>
      <c r="O127">
        <f t="shared" si="15"/>
        <v>-4.1488452212652085</v>
      </c>
    </row>
    <row r="128" spans="1:15" x14ac:dyDescent="0.35">
      <c r="A128" s="1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>
        <f t="shared" si="12"/>
        <v>-0.435204081632655</v>
      </c>
      <c r="M128">
        <f t="shared" si="13"/>
        <v>-0.66836734693877542</v>
      </c>
      <c r="N128">
        <f t="shared" si="14"/>
        <v>-495.39365879251341</v>
      </c>
      <c r="O128">
        <f t="shared" si="15"/>
        <v>-4.1388452212652087</v>
      </c>
    </row>
    <row r="129" spans="1:15" x14ac:dyDescent="0.35">
      <c r="A129" s="1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>
        <f t="shared" si="12"/>
        <v>0.40479591836734485</v>
      </c>
      <c r="M129">
        <f t="shared" si="13"/>
        <v>-0.66836734693877542</v>
      </c>
      <c r="N129">
        <f t="shared" si="14"/>
        <v>-495.3895187925134</v>
      </c>
      <c r="O129">
        <f t="shared" si="15"/>
        <v>-3.2988452212652088</v>
      </c>
    </row>
    <row r="130" spans="1:15" x14ac:dyDescent="0.35">
      <c r="A130" s="1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>
        <f t="shared" si="12"/>
        <v>0.1747959183673462</v>
      </c>
      <c r="M130">
        <f t="shared" si="13"/>
        <v>-0.66836734693877542</v>
      </c>
      <c r="N130">
        <f t="shared" si="14"/>
        <v>-495.38964879251336</v>
      </c>
      <c r="O130">
        <f t="shared" si="15"/>
        <v>-3.5288452212652075</v>
      </c>
    </row>
    <row r="131" spans="1:15" x14ac:dyDescent="0.35">
      <c r="A131" s="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>
        <f t="shared" si="12"/>
        <v>0.60479591836734592</v>
      </c>
      <c r="M131">
        <f t="shared" si="13"/>
        <v>-0.66836734693877542</v>
      </c>
      <c r="N131">
        <f t="shared" si="14"/>
        <v>-495.39012879251339</v>
      </c>
      <c r="O131">
        <f t="shared" si="15"/>
        <v>-3.0988452212652078</v>
      </c>
    </row>
    <row r="132" spans="1:15" x14ac:dyDescent="0.35">
      <c r="A132" s="1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>
        <f t="shared" si="12"/>
        <v>0.37479591836734549</v>
      </c>
      <c r="M132">
        <f t="shared" si="13"/>
        <v>-0.66836734693877542</v>
      </c>
      <c r="N132">
        <f t="shared" si="14"/>
        <v>-495.38855879251338</v>
      </c>
      <c r="O132">
        <f t="shared" si="15"/>
        <v>-3.3288452212652082</v>
      </c>
    </row>
    <row r="133" spans="1:15" x14ac:dyDescent="0.35">
      <c r="A133" s="1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>
        <f t="shared" si="12"/>
        <v>0.32479591836734478</v>
      </c>
      <c r="M133">
        <f t="shared" si="13"/>
        <v>-0.66836734693877542</v>
      </c>
      <c r="N133">
        <f t="shared" si="14"/>
        <v>-495.38418879251338</v>
      </c>
      <c r="O133">
        <f t="shared" si="15"/>
        <v>-3.3788452212652089</v>
      </c>
    </row>
    <row r="134" spans="1:15" x14ac:dyDescent="0.35">
      <c r="A134" s="1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>
        <f t="shared" ref="L134:L197" si="16">C134-R$8</f>
        <v>5.4795918367345209E-2</v>
      </c>
      <c r="M134">
        <f t="shared" ref="M134:M197" si="17">K134-Z$8</f>
        <v>-0.66836734693877542</v>
      </c>
      <c r="N134">
        <f t="shared" ref="N134:N197" si="18">B134-B$2/B$3</f>
        <v>-495.3921987925134</v>
      </c>
      <c r="O134">
        <f t="shared" ref="O134:O197" si="19">C134-C$2/C$3</f>
        <v>-3.6488452212652085</v>
      </c>
    </row>
    <row r="135" spans="1:15" x14ac:dyDescent="0.35">
      <c r="A135" s="1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>
        <f t="shared" si="16"/>
        <v>0.33479591836734635</v>
      </c>
      <c r="M135">
        <f t="shared" si="17"/>
        <v>-0.66836734693877542</v>
      </c>
      <c r="N135">
        <f t="shared" si="18"/>
        <v>-495.39232879251341</v>
      </c>
      <c r="O135">
        <f t="shared" si="19"/>
        <v>-3.3688452212652074</v>
      </c>
    </row>
    <row r="136" spans="1:15" x14ac:dyDescent="0.35">
      <c r="A136" s="1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>
        <f t="shared" si="16"/>
        <v>-4.5204081632654436E-2</v>
      </c>
      <c r="M136">
        <f t="shared" si="17"/>
        <v>-0.66836734693877542</v>
      </c>
      <c r="N136">
        <f t="shared" si="18"/>
        <v>-495.3922187925134</v>
      </c>
      <c r="O136">
        <f t="shared" si="19"/>
        <v>-3.7488452212652081</v>
      </c>
    </row>
    <row r="137" spans="1:15" x14ac:dyDescent="0.35">
      <c r="A137" s="1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>
        <f t="shared" si="16"/>
        <v>-0.185204081632655</v>
      </c>
      <c r="M137">
        <f t="shared" si="17"/>
        <v>-0.66836734693877542</v>
      </c>
      <c r="N137">
        <f t="shared" si="18"/>
        <v>-495.39243879251336</v>
      </c>
      <c r="O137">
        <f t="shared" si="19"/>
        <v>-3.8888452212652087</v>
      </c>
    </row>
    <row r="138" spans="1:15" x14ac:dyDescent="0.35">
      <c r="A138" s="1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>
        <f t="shared" si="16"/>
        <v>-0.37520408163265451</v>
      </c>
      <c r="M138">
        <f t="shared" si="17"/>
        <v>-0.66836734693877542</v>
      </c>
      <c r="N138">
        <f t="shared" si="18"/>
        <v>-495.39226879251339</v>
      </c>
      <c r="O138">
        <f t="shared" si="19"/>
        <v>-4.0788452212652082</v>
      </c>
    </row>
    <row r="139" spans="1:15" x14ac:dyDescent="0.35">
      <c r="A139" s="1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>
        <f t="shared" si="16"/>
        <v>-0.48520408163265394</v>
      </c>
      <c r="M139">
        <f t="shared" si="17"/>
        <v>-0.66836734693877542</v>
      </c>
      <c r="N139">
        <f t="shared" si="18"/>
        <v>-495.39321879251338</v>
      </c>
      <c r="O139">
        <f t="shared" si="19"/>
        <v>-4.1888452212652076</v>
      </c>
    </row>
    <row r="140" spans="1:15" x14ac:dyDescent="0.35">
      <c r="A140" s="1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>
        <f t="shared" si="16"/>
        <v>-0.58520408163265536</v>
      </c>
      <c r="M140">
        <f t="shared" si="17"/>
        <v>-0.66836734693877542</v>
      </c>
      <c r="N140">
        <f t="shared" si="18"/>
        <v>-495.39358879251336</v>
      </c>
      <c r="O140">
        <f t="shared" si="19"/>
        <v>-4.2888452212652091</v>
      </c>
    </row>
    <row r="141" spans="1:15" x14ac:dyDescent="0.35">
      <c r="A141" s="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>
        <f t="shared" si="16"/>
        <v>-0.50520408163265529</v>
      </c>
      <c r="M141">
        <f t="shared" si="17"/>
        <v>-0.66836734693877542</v>
      </c>
      <c r="N141">
        <f t="shared" si="18"/>
        <v>-495.39358879251336</v>
      </c>
      <c r="O141">
        <f t="shared" si="19"/>
        <v>-4.208845221265209</v>
      </c>
    </row>
    <row r="142" spans="1:15" x14ac:dyDescent="0.35">
      <c r="A142" s="1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>
        <f t="shared" si="16"/>
        <v>-4.5204081632654436E-2</v>
      </c>
      <c r="M142">
        <f t="shared" si="17"/>
        <v>-0.66836734693877542</v>
      </c>
      <c r="N142">
        <f t="shared" si="18"/>
        <v>-495.39342879251336</v>
      </c>
      <c r="O142">
        <f t="shared" si="19"/>
        <v>-3.7488452212652081</v>
      </c>
    </row>
    <row r="143" spans="1:15" x14ac:dyDescent="0.35">
      <c r="A143" s="1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>
        <f t="shared" si="16"/>
        <v>-0.17520408163265522</v>
      </c>
      <c r="M143">
        <f t="shared" si="17"/>
        <v>-0.66836734693877542</v>
      </c>
      <c r="N143">
        <f t="shared" si="18"/>
        <v>-495.39181879251339</v>
      </c>
      <c r="O143">
        <f t="shared" si="19"/>
        <v>-3.8788452212652089</v>
      </c>
    </row>
    <row r="144" spans="1:15" x14ac:dyDescent="0.35">
      <c r="A144" s="1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>
        <f t="shared" si="16"/>
        <v>-0.52520408163265486</v>
      </c>
      <c r="M144">
        <f t="shared" si="17"/>
        <v>-0.66836734693877542</v>
      </c>
      <c r="N144">
        <f t="shared" si="18"/>
        <v>-495.39370879251339</v>
      </c>
      <c r="O144">
        <f t="shared" si="19"/>
        <v>-4.2288452212652086</v>
      </c>
    </row>
    <row r="145" spans="1:15" x14ac:dyDescent="0.35">
      <c r="A145" s="1">
        <v>147</v>
      </c>
      <c r="B145">
        <v>1.51769</v>
      </c>
      <c r="C145">
        <v>13.65</v>
      </c>
      <c r="D145">
        <v>3.66</v>
      </c>
      <c r="E145">
        <v>1.1100000000000001</v>
      </c>
      <c r="F145">
        <v>72.77</v>
      </c>
      <c r="G145">
        <v>0.11</v>
      </c>
      <c r="H145">
        <v>8.6</v>
      </c>
      <c r="I145">
        <v>0</v>
      </c>
      <c r="J145">
        <v>0</v>
      </c>
      <c r="K145">
        <v>3</v>
      </c>
      <c r="L145">
        <f t="shared" si="16"/>
        <v>0.27479591836734585</v>
      </c>
      <c r="M145">
        <f t="shared" si="17"/>
        <v>0.33163265306122458</v>
      </c>
      <c r="N145">
        <f t="shared" si="18"/>
        <v>-495.39263879251337</v>
      </c>
      <c r="O145">
        <f t="shared" si="19"/>
        <v>-3.4288452212652079</v>
      </c>
    </row>
    <row r="146" spans="1:15" x14ac:dyDescent="0.35">
      <c r="A146" s="1">
        <v>148</v>
      </c>
      <c r="B146">
        <v>1.5161</v>
      </c>
      <c r="C146">
        <v>13.33</v>
      </c>
      <c r="D146">
        <v>3.53</v>
      </c>
      <c r="E146">
        <v>1.34</v>
      </c>
      <c r="F146">
        <v>72.67</v>
      </c>
      <c r="G146">
        <v>0.56000000000000005</v>
      </c>
      <c r="H146">
        <v>8.33</v>
      </c>
      <c r="I146">
        <v>0</v>
      </c>
      <c r="J146">
        <v>0</v>
      </c>
      <c r="K146">
        <v>3</v>
      </c>
      <c r="L146">
        <f t="shared" si="16"/>
        <v>-4.5204081632654436E-2</v>
      </c>
      <c r="M146">
        <f t="shared" si="17"/>
        <v>0.33163265306122458</v>
      </c>
      <c r="N146">
        <f t="shared" si="18"/>
        <v>-495.39422879251339</v>
      </c>
      <c r="O146">
        <f t="shared" si="19"/>
        <v>-3.7488452212652081</v>
      </c>
    </row>
    <row r="147" spans="1:15" x14ac:dyDescent="0.35">
      <c r="A147" s="1">
        <v>149</v>
      </c>
      <c r="B147">
        <v>1.5166999999999999</v>
      </c>
      <c r="C147">
        <v>13.24</v>
      </c>
      <c r="D147">
        <v>3.57</v>
      </c>
      <c r="E147">
        <v>1.38</v>
      </c>
      <c r="F147">
        <v>72.7</v>
      </c>
      <c r="G147">
        <v>0.56000000000000005</v>
      </c>
      <c r="H147">
        <v>8.44</v>
      </c>
      <c r="I147">
        <v>0</v>
      </c>
      <c r="J147">
        <v>0.1</v>
      </c>
      <c r="K147">
        <v>3</v>
      </c>
      <c r="L147">
        <f t="shared" si="16"/>
        <v>-0.13520408163265429</v>
      </c>
      <c r="M147">
        <f t="shared" si="17"/>
        <v>0.33163265306122458</v>
      </c>
      <c r="N147">
        <f t="shared" si="18"/>
        <v>-495.39362879251337</v>
      </c>
      <c r="O147">
        <f t="shared" si="19"/>
        <v>-3.838845221265208</v>
      </c>
    </row>
    <row r="148" spans="1:15" x14ac:dyDescent="0.35">
      <c r="A148" s="1">
        <v>150</v>
      </c>
      <c r="B148">
        <v>1.5164299999999999</v>
      </c>
      <c r="C148">
        <v>12.16</v>
      </c>
      <c r="D148">
        <v>3.52</v>
      </c>
      <c r="E148">
        <v>1.35</v>
      </c>
      <c r="F148">
        <v>72.89</v>
      </c>
      <c r="G148">
        <v>0.56999999999999995</v>
      </c>
      <c r="H148">
        <v>8.5299999999999994</v>
      </c>
      <c r="I148">
        <v>0</v>
      </c>
      <c r="J148">
        <v>0</v>
      </c>
      <c r="K148">
        <v>3</v>
      </c>
      <c r="L148">
        <f t="shared" si="16"/>
        <v>-1.2152040816326544</v>
      </c>
      <c r="M148">
        <f t="shared" si="17"/>
        <v>0.33163265306122458</v>
      </c>
      <c r="N148">
        <f t="shared" si="18"/>
        <v>-495.39389879251337</v>
      </c>
      <c r="O148">
        <f t="shared" si="19"/>
        <v>-4.9188452212652081</v>
      </c>
    </row>
    <row r="149" spans="1:15" x14ac:dyDescent="0.35">
      <c r="A149" s="1">
        <v>151</v>
      </c>
      <c r="B149">
        <v>1.5166500000000001</v>
      </c>
      <c r="C149">
        <v>13.14</v>
      </c>
      <c r="D149">
        <v>3.45</v>
      </c>
      <c r="E149">
        <v>1.76</v>
      </c>
      <c r="F149">
        <v>72.48</v>
      </c>
      <c r="G149">
        <v>0.6</v>
      </c>
      <c r="H149">
        <v>8.3800000000000008</v>
      </c>
      <c r="I149">
        <v>0</v>
      </c>
      <c r="J149">
        <v>0.17</v>
      </c>
      <c r="K149">
        <v>3</v>
      </c>
      <c r="L149">
        <f t="shared" si="16"/>
        <v>-0.23520408163265394</v>
      </c>
      <c r="M149">
        <f t="shared" si="17"/>
        <v>0.33163265306122458</v>
      </c>
      <c r="N149">
        <f t="shared" si="18"/>
        <v>-495.39367879251336</v>
      </c>
      <c r="O149">
        <f t="shared" si="19"/>
        <v>-3.9388452212652076</v>
      </c>
    </row>
    <row r="150" spans="1:15" x14ac:dyDescent="0.35">
      <c r="A150" s="1">
        <v>152</v>
      </c>
      <c r="B150">
        <v>1.5212699999999999</v>
      </c>
      <c r="C150">
        <v>14.32</v>
      </c>
      <c r="D150">
        <v>3.9</v>
      </c>
      <c r="E150">
        <v>0.83</v>
      </c>
      <c r="F150">
        <v>71.5</v>
      </c>
      <c r="G150">
        <v>0</v>
      </c>
      <c r="H150">
        <v>9.49</v>
      </c>
      <c r="I150">
        <v>0</v>
      </c>
      <c r="J150">
        <v>0</v>
      </c>
      <c r="K150">
        <v>3</v>
      </c>
      <c r="L150">
        <f t="shared" si="16"/>
        <v>0.94479591836734578</v>
      </c>
      <c r="M150">
        <f t="shared" si="17"/>
        <v>0.33163265306122458</v>
      </c>
      <c r="N150">
        <f t="shared" si="18"/>
        <v>-495.38905879251337</v>
      </c>
      <c r="O150">
        <f t="shared" si="19"/>
        <v>-2.7588452212652079</v>
      </c>
    </row>
    <row r="151" spans="1:15" x14ac:dyDescent="0.35">
      <c r="A151" s="1">
        <v>153</v>
      </c>
      <c r="B151">
        <v>1.51779</v>
      </c>
      <c r="C151">
        <v>13.64</v>
      </c>
      <c r="D151">
        <v>3.65</v>
      </c>
      <c r="E151">
        <v>0.65</v>
      </c>
      <c r="F151">
        <v>73</v>
      </c>
      <c r="G151">
        <v>0.06</v>
      </c>
      <c r="H151">
        <v>8.93</v>
      </c>
      <c r="I151">
        <v>0</v>
      </c>
      <c r="J151">
        <v>0</v>
      </c>
      <c r="K151">
        <v>3</v>
      </c>
      <c r="L151">
        <f t="shared" si="16"/>
        <v>0.26479591836734606</v>
      </c>
      <c r="M151">
        <f t="shared" si="17"/>
        <v>0.33163265306122458</v>
      </c>
      <c r="N151">
        <f t="shared" si="18"/>
        <v>-495.39253879251339</v>
      </c>
      <c r="O151">
        <f t="shared" si="19"/>
        <v>-3.4388452212652076</v>
      </c>
    </row>
    <row r="152" spans="1:15" x14ac:dyDescent="0.35">
      <c r="A152" s="1">
        <v>154</v>
      </c>
      <c r="B152">
        <v>1.5161</v>
      </c>
      <c r="C152">
        <v>13.42</v>
      </c>
      <c r="D152">
        <v>3.4</v>
      </c>
      <c r="E152">
        <v>1.22</v>
      </c>
      <c r="F152">
        <v>72.69</v>
      </c>
      <c r="G152">
        <v>0.59</v>
      </c>
      <c r="H152">
        <v>8.32</v>
      </c>
      <c r="I152">
        <v>0</v>
      </c>
      <c r="J152">
        <v>0</v>
      </c>
      <c r="K152">
        <v>3</v>
      </c>
      <c r="L152">
        <f t="shared" si="16"/>
        <v>4.4795918367345422E-2</v>
      </c>
      <c r="M152">
        <f t="shared" si="17"/>
        <v>0.33163265306122458</v>
      </c>
      <c r="N152">
        <f t="shared" si="18"/>
        <v>-495.39422879251339</v>
      </c>
      <c r="O152">
        <f t="shared" si="19"/>
        <v>-3.6588452212652083</v>
      </c>
    </row>
    <row r="153" spans="1:15" x14ac:dyDescent="0.35">
      <c r="A153" s="1">
        <v>155</v>
      </c>
      <c r="B153">
        <v>1.51694</v>
      </c>
      <c r="C153">
        <v>12.86</v>
      </c>
      <c r="D153">
        <v>3.58</v>
      </c>
      <c r="E153">
        <v>1.31</v>
      </c>
      <c r="F153">
        <v>72.61</v>
      </c>
      <c r="G153">
        <v>0.61</v>
      </c>
      <c r="H153">
        <v>8.7899999999999991</v>
      </c>
      <c r="I153">
        <v>0</v>
      </c>
      <c r="J153">
        <v>0</v>
      </c>
      <c r="K153">
        <v>3</v>
      </c>
      <c r="L153">
        <f t="shared" si="16"/>
        <v>-0.51520408163265508</v>
      </c>
      <c r="M153">
        <f t="shared" si="17"/>
        <v>0.33163265306122458</v>
      </c>
      <c r="N153">
        <f t="shared" si="18"/>
        <v>-495.39338879251341</v>
      </c>
      <c r="O153">
        <f t="shared" si="19"/>
        <v>-4.2188452212652088</v>
      </c>
    </row>
    <row r="154" spans="1:15" x14ac:dyDescent="0.35">
      <c r="A154" s="1">
        <v>156</v>
      </c>
      <c r="B154">
        <v>1.5164599999999999</v>
      </c>
      <c r="C154">
        <v>13.04</v>
      </c>
      <c r="D154">
        <v>3.4</v>
      </c>
      <c r="E154">
        <v>1.26</v>
      </c>
      <c r="F154">
        <v>73.010000000000005</v>
      </c>
      <c r="G154">
        <v>0.52</v>
      </c>
      <c r="H154">
        <v>8.58</v>
      </c>
      <c r="I154">
        <v>0</v>
      </c>
      <c r="J154">
        <v>0</v>
      </c>
      <c r="K154">
        <v>3</v>
      </c>
      <c r="L154">
        <f t="shared" si="16"/>
        <v>-0.33520408163265536</v>
      </c>
      <c r="M154">
        <f t="shared" si="17"/>
        <v>0.33163265306122458</v>
      </c>
      <c r="N154">
        <f t="shared" si="18"/>
        <v>-495.39386879251339</v>
      </c>
      <c r="O154">
        <f t="shared" si="19"/>
        <v>-4.0388452212652091</v>
      </c>
    </row>
    <row r="155" spans="1:15" x14ac:dyDescent="0.35">
      <c r="A155" s="1">
        <v>157</v>
      </c>
      <c r="B155">
        <v>1.5165500000000001</v>
      </c>
      <c r="C155">
        <v>13.41</v>
      </c>
      <c r="D155">
        <v>3.39</v>
      </c>
      <c r="E155">
        <v>1.28</v>
      </c>
      <c r="F155">
        <v>72.64</v>
      </c>
      <c r="G155">
        <v>0.52</v>
      </c>
      <c r="H155">
        <v>8.65</v>
      </c>
      <c r="I155">
        <v>0</v>
      </c>
      <c r="J155">
        <v>0</v>
      </c>
      <c r="K155">
        <v>3</v>
      </c>
      <c r="L155">
        <f t="shared" si="16"/>
        <v>3.4795918367345635E-2</v>
      </c>
      <c r="M155">
        <f t="shared" si="17"/>
        <v>0.33163265306122458</v>
      </c>
      <c r="N155">
        <f t="shared" si="18"/>
        <v>-495.39377879251339</v>
      </c>
      <c r="O155">
        <f t="shared" si="19"/>
        <v>-3.6688452212652081</v>
      </c>
    </row>
    <row r="156" spans="1:15" x14ac:dyDescent="0.35">
      <c r="A156" s="1">
        <v>158</v>
      </c>
      <c r="B156">
        <v>1.52121</v>
      </c>
      <c r="C156">
        <v>14.03</v>
      </c>
      <c r="D156">
        <v>3.76</v>
      </c>
      <c r="E156">
        <v>0.57999999999999996</v>
      </c>
      <c r="F156">
        <v>71.790000000000006</v>
      </c>
      <c r="G156">
        <v>0.11</v>
      </c>
      <c r="H156">
        <v>9.65</v>
      </c>
      <c r="I156">
        <v>0</v>
      </c>
      <c r="J156">
        <v>0</v>
      </c>
      <c r="K156">
        <v>3</v>
      </c>
      <c r="L156">
        <f t="shared" si="16"/>
        <v>0.65479591836734485</v>
      </c>
      <c r="M156">
        <f t="shared" si="17"/>
        <v>0.33163265306122458</v>
      </c>
      <c r="N156">
        <f t="shared" si="18"/>
        <v>-495.38911879251339</v>
      </c>
      <c r="O156">
        <f t="shared" si="19"/>
        <v>-3.0488452212652088</v>
      </c>
    </row>
    <row r="157" spans="1:15" x14ac:dyDescent="0.35">
      <c r="A157" s="1">
        <v>159</v>
      </c>
      <c r="B157">
        <v>1.51776</v>
      </c>
      <c r="C157">
        <v>13.53</v>
      </c>
      <c r="D157">
        <v>3.41</v>
      </c>
      <c r="E157">
        <v>1.52</v>
      </c>
      <c r="F157">
        <v>72.040000000000006</v>
      </c>
      <c r="G157">
        <v>0.57999999999999996</v>
      </c>
      <c r="H157">
        <v>8.7899999999999991</v>
      </c>
      <c r="I157">
        <v>0</v>
      </c>
      <c r="J157">
        <v>0</v>
      </c>
      <c r="K157">
        <v>3</v>
      </c>
      <c r="L157">
        <f t="shared" si="16"/>
        <v>0.15479591836734485</v>
      </c>
      <c r="M157">
        <f t="shared" si="17"/>
        <v>0.33163265306122458</v>
      </c>
      <c r="N157">
        <f t="shared" si="18"/>
        <v>-495.39256879251337</v>
      </c>
      <c r="O157">
        <f t="shared" si="19"/>
        <v>-3.5488452212652088</v>
      </c>
    </row>
    <row r="158" spans="1:15" x14ac:dyDescent="0.35">
      <c r="A158" s="1">
        <v>160</v>
      </c>
      <c r="B158">
        <v>1.51796</v>
      </c>
      <c r="C158">
        <v>13.5</v>
      </c>
      <c r="D158">
        <v>3.36</v>
      </c>
      <c r="E158">
        <v>1.63</v>
      </c>
      <c r="F158">
        <v>71.94</v>
      </c>
      <c r="G158">
        <v>0.56999999999999995</v>
      </c>
      <c r="H158">
        <v>8.81</v>
      </c>
      <c r="I158">
        <v>0</v>
      </c>
      <c r="J158">
        <v>0.09</v>
      </c>
      <c r="K158">
        <v>3</v>
      </c>
      <c r="L158">
        <f t="shared" si="16"/>
        <v>0.12479591836734549</v>
      </c>
      <c r="M158">
        <f t="shared" si="17"/>
        <v>0.33163265306122458</v>
      </c>
      <c r="N158">
        <f t="shared" si="18"/>
        <v>-495.39236879251337</v>
      </c>
      <c r="O158">
        <f t="shared" si="19"/>
        <v>-3.5788452212652082</v>
      </c>
    </row>
    <row r="159" spans="1:15" x14ac:dyDescent="0.35">
      <c r="A159" s="1">
        <v>164</v>
      </c>
      <c r="B159">
        <v>1.5151399999999999</v>
      </c>
      <c r="C159">
        <v>14.01</v>
      </c>
      <c r="D159">
        <v>2.68</v>
      </c>
      <c r="E159">
        <v>3.5</v>
      </c>
      <c r="F159">
        <v>69.89</v>
      </c>
      <c r="G159">
        <v>1.68</v>
      </c>
      <c r="H159">
        <v>5.87</v>
      </c>
      <c r="I159">
        <v>2.2000000000000002</v>
      </c>
      <c r="J159">
        <v>0</v>
      </c>
      <c r="K159">
        <v>5</v>
      </c>
      <c r="L159">
        <f t="shared" si="16"/>
        <v>0.63479591836734528</v>
      </c>
      <c r="M159">
        <f t="shared" si="17"/>
        <v>2.3316326530612246</v>
      </c>
      <c r="N159">
        <f t="shared" si="18"/>
        <v>-495.39518879251341</v>
      </c>
      <c r="O159">
        <f t="shared" si="19"/>
        <v>-3.0688452212652084</v>
      </c>
    </row>
    <row r="160" spans="1:15" x14ac:dyDescent="0.35">
      <c r="A160" s="1">
        <v>165</v>
      </c>
      <c r="B160">
        <v>1.51915</v>
      </c>
      <c r="C160">
        <v>12.73</v>
      </c>
      <c r="D160">
        <v>1.85</v>
      </c>
      <c r="E160">
        <v>1.86</v>
      </c>
      <c r="F160">
        <v>72.69</v>
      </c>
      <c r="G160">
        <v>0.6</v>
      </c>
      <c r="H160">
        <v>10.09</v>
      </c>
      <c r="I160">
        <v>0</v>
      </c>
      <c r="J160">
        <v>0</v>
      </c>
      <c r="K160">
        <v>5</v>
      </c>
      <c r="L160">
        <f t="shared" si="16"/>
        <v>-0.64520408163265408</v>
      </c>
      <c r="M160">
        <f t="shared" si="17"/>
        <v>2.3316326530612246</v>
      </c>
      <c r="N160">
        <f t="shared" si="18"/>
        <v>-495.39117879251336</v>
      </c>
      <c r="O160">
        <f t="shared" si="19"/>
        <v>-4.3488452212652078</v>
      </c>
    </row>
    <row r="161" spans="1:15" x14ac:dyDescent="0.35">
      <c r="A161" s="1">
        <v>166</v>
      </c>
      <c r="B161">
        <v>1.5217099999999999</v>
      </c>
      <c r="C161">
        <v>11.56</v>
      </c>
      <c r="D161">
        <v>1.88</v>
      </c>
      <c r="E161">
        <v>1.56</v>
      </c>
      <c r="F161">
        <v>72.86</v>
      </c>
      <c r="G161">
        <v>0.47</v>
      </c>
      <c r="H161">
        <v>11.41</v>
      </c>
      <c r="I161">
        <v>0</v>
      </c>
      <c r="J161">
        <v>0</v>
      </c>
      <c r="K161">
        <v>5</v>
      </c>
      <c r="L161">
        <f t="shared" si="16"/>
        <v>-1.815204081632654</v>
      </c>
      <c r="M161">
        <f t="shared" si="17"/>
        <v>2.3316326530612246</v>
      </c>
      <c r="N161">
        <f t="shared" si="18"/>
        <v>-495.3886187925134</v>
      </c>
      <c r="O161">
        <f t="shared" si="19"/>
        <v>-5.5188452212652077</v>
      </c>
    </row>
    <row r="162" spans="1:15" x14ac:dyDescent="0.35">
      <c r="A162" s="1">
        <v>167</v>
      </c>
      <c r="B162">
        <v>1.5215099999999999</v>
      </c>
      <c r="C162">
        <v>11.03</v>
      </c>
      <c r="D162">
        <v>1.71</v>
      </c>
      <c r="E162">
        <v>1.56</v>
      </c>
      <c r="F162">
        <v>73.44</v>
      </c>
      <c r="G162">
        <v>0.57999999999999996</v>
      </c>
      <c r="H162">
        <v>11.62</v>
      </c>
      <c r="I162">
        <v>0</v>
      </c>
      <c r="J162">
        <v>0</v>
      </c>
      <c r="K162">
        <v>5</v>
      </c>
      <c r="L162">
        <f t="shared" si="16"/>
        <v>-2.3452040816326551</v>
      </c>
      <c r="M162">
        <f t="shared" si="17"/>
        <v>2.3316326530612246</v>
      </c>
      <c r="N162">
        <f t="shared" si="18"/>
        <v>-495.3888187925134</v>
      </c>
      <c r="O162">
        <f t="shared" si="19"/>
        <v>-6.0488452212652088</v>
      </c>
    </row>
    <row r="163" spans="1:15" x14ac:dyDescent="0.35">
      <c r="A163" s="1">
        <v>168</v>
      </c>
      <c r="B163">
        <v>1.51969</v>
      </c>
      <c r="C163">
        <v>12.64</v>
      </c>
      <c r="D163">
        <v>0</v>
      </c>
      <c r="E163">
        <v>1.65</v>
      </c>
      <c r="F163">
        <v>73.75</v>
      </c>
      <c r="G163">
        <v>0.38</v>
      </c>
      <c r="H163">
        <v>11.53</v>
      </c>
      <c r="I163">
        <v>0</v>
      </c>
      <c r="J163">
        <v>0</v>
      </c>
      <c r="K163">
        <v>5</v>
      </c>
      <c r="L163">
        <f t="shared" si="16"/>
        <v>-0.73520408163265394</v>
      </c>
      <c r="M163">
        <f t="shared" si="17"/>
        <v>2.3316326530612246</v>
      </c>
      <c r="N163">
        <f t="shared" si="18"/>
        <v>-495.39063879251336</v>
      </c>
      <c r="O163">
        <f t="shared" si="19"/>
        <v>-4.4388452212652076</v>
      </c>
    </row>
    <row r="164" spans="1:15" x14ac:dyDescent="0.35">
      <c r="A164" s="1">
        <v>169</v>
      </c>
      <c r="B164">
        <v>1.5166599999999999</v>
      </c>
      <c r="C164">
        <v>12.86</v>
      </c>
      <c r="D164">
        <v>0</v>
      </c>
      <c r="E164">
        <v>1.83</v>
      </c>
      <c r="F164">
        <v>73.88</v>
      </c>
      <c r="G164">
        <v>0.97</v>
      </c>
      <c r="H164">
        <v>10.17</v>
      </c>
      <c r="I164">
        <v>0</v>
      </c>
      <c r="J164">
        <v>0</v>
      </c>
      <c r="K164">
        <v>5</v>
      </c>
      <c r="L164">
        <f t="shared" si="16"/>
        <v>-0.51520408163265508</v>
      </c>
      <c r="M164">
        <f t="shared" si="17"/>
        <v>2.3316326530612246</v>
      </c>
      <c r="N164">
        <f t="shared" si="18"/>
        <v>-495.39366879251338</v>
      </c>
      <c r="O164">
        <f t="shared" si="19"/>
        <v>-4.2188452212652088</v>
      </c>
    </row>
    <row r="165" spans="1:15" x14ac:dyDescent="0.35">
      <c r="A165" s="1">
        <v>170</v>
      </c>
      <c r="B165">
        <v>1.5199400000000001</v>
      </c>
      <c r="C165">
        <v>13.27</v>
      </c>
      <c r="D165">
        <v>0</v>
      </c>
      <c r="E165">
        <v>1.76</v>
      </c>
      <c r="F165">
        <v>73.03</v>
      </c>
      <c r="G165">
        <v>0.47</v>
      </c>
      <c r="H165">
        <v>11.32</v>
      </c>
      <c r="I165">
        <v>0</v>
      </c>
      <c r="J165">
        <v>0</v>
      </c>
      <c r="K165">
        <v>5</v>
      </c>
      <c r="L165">
        <f t="shared" si="16"/>
        <v>-0.10520408163265493</v>
      </c>
      <c r="M165">
        <f t="shared" si="17"/>
        <v>2.3316326530612246</v>
      </c>
      <c r="N165">
        <f t="shared" si="18"/>
        <v>-495.39038879251336</v>
      </c>
      <c r="O165">
        <f t="shared" si="19"/>
        <v>-3.8088452212652086</v>
      </c>
    </row>
    <row r="166" spans="1:15" x14ac:dyDescent="0.35">
      <c r="A166" s="1">
        <v>171</v>
      </c>
      <c r="B166">
        <v>1.52369</v>
      </c>
      <c r="C166">
        <v>13.44</v>
      </c>
      <c r="D166">
        <v>0</v>
      </c>
      <c r="E166">
        <v>1.58</v>
      </c>
      <c r="F166">
        <v>72.22</v>
      </c>
      <c r="G166">
        <v>0.32</v>
      </c>
      <c r="H166">
        <v>12.24</v>
      </c>
      <c r="I166">
        <v>0</v>
      </c>
      <c r="J166">
        <v>0</v>
      </c>
      <c r="K166">
        <v>5</v>
      </c>
      <c r="L166">
        <f t="shared" si="16"/>
        <v>6.4795918367344996E-2</v>
      </c>
      <c r="M166">
        <f t="shared" si="17"/>
        <v>2.3316326530612246</v>
      </c>
      <c r="N166">
        <f t="shared" si="18"/>
        <v>-495.38663879251339</v>
      </c>
      <c r="O166">
        <f t="shared" si="19"/>
        <v>-3.6388452212652087</v>
      </c>
    </row>
    <row r="167" spans="1:15" x14ac:dyDescent="0.35">
      <c r="A167" s="1">
        <v>172</v>
      </c>
      <c r="B167">
        <v>1.5131600000000001</v>
      </c>
      <c r="C167">
        <v>13.02</v>
      </c>
      <c r="D167">
        <v>0</v>
      </c>
      <c r="E167">
        <v>3.04</v>
      </c>
      <c r="F167">
        <v>70.48</v>
      </c>
      <c r="G167">
        <v>6.21</v>
      </c>
      <c r="H167">
        <v>6.96</v>
      </c>
      <c r="I167">
        <v>0</v>
      </c>
      <c r="J167">
        <v>0</v>
      </c>
      <c r="K167">
        <v>5</v>
      </c>
      <c r="L167">
        <f t="shared" si="16"/>
        <v>-0.35520408163265493</v>
      </c>
      <c r="M167">
        <f t="shared" si="17"/>
        <v>2.3316326530612246</v>
      </c>
      <c r="N167">
        <f t="shared" si="18"/>
        <v>-495.39716879251336</v>
      </c>
      <c r="O167">
        <f t="shared" si="19"/>
        <v>-4.0588452212652086</v>
      </c>
    </row>
    <row r="168" spans="1:15" x14ac:dyDescent="0.35">
      <c r="A168" s="1">
        <v>173</v>
      </c>
      <c r="B168">
        <v>1.5132099999999999</v>
      </c>
      <c r="C168">
        <v>13</v>
      </c>
      <c r="D168">
        <v>0</v>
      </c>
      <c r="E168">
        <v>3.02</v>
      </c>
      <c r="F168">
        <v>70.7</v>
      </c>
      <c r="G168">
        <v>6.21</v>
      </c>
      <c r="H168">
        <v>6.93</v>
      </c>
      <c r="I168">
        <v>0</v>
      </c>
      <c r="J168">
        <v>0</v>
      </c>
      <c r="K168">
        <v>5</v>
      </c>
      <c r="L168">
        <f t="shared" si="16"/>
        <v>-0.37520408163265451</v>
      </c>
      <c r="M168">
        <f t="shared" si="17"/>
        <v>2.3316326530612246</v>
      </c>
      <c r="N168">
        <f t="shared" si="18"/>
        <v>-495.39711879251337</v>
      </c>
      <c r="O168">
        <f t="shared" si="19"/>
        <v>-4.0788452212652082</v>
      </c>
    </row>
    <row r="169" spans="1:15" x14ac:dyDescent="0.35">
      <c r="A169" s="1">
        <v>177</v>
      </c>
      <c r="B169">
        <v>1.51905</v>
      </c>
      <c r="C169">
        <v>14</v>
      </c>
      <c r="D169">
        <v>2.39</v>
      </c>
      <c r="E169">
        <v>1.56</v>
      </c>
      <c r="F169">
        <v>72.37</v>
      </c>
      <c r="G169">
        <v>0</v>
      </c>
      <c r="H169">
        <v>9.57</v>
      </c>
      <c r="I169">
        <v>0</v>
      </c>
      <c r="J169">
        <v>0</v>
      </c>
      <c r="K169">
        <v>6</v>
      </c>
      <c r="L169">
        <f t="shared" si="16"/>
        <v>0.62479591836734549</v>
      </c>
      <c r="M169">
        <f t="shared" si="17"/>
        <v>3.3316326530612246</v>
      </c>
      <c r="N169">
        <f t="shared" si="18"/>
        <v>-495.39127879251339</v>
      </c>
      <c r="O169">
        <f t="shared" si="19"/>
        <v>-3.0788452212652082</v>
      </c>
    </row>
    <row r="170" spans="1:15" x14ac:dyDescent="0.35">
      <c r="A170" s="1">
        <v>178</v>
      </c>
      <c r="B170">
        <v>1.5193700000000001</v>
      </c>
      <c r="C170">
        <v>13.79</v>
      </c>
      <c r="D170">
        <v>2.41</v>
      </c>
      <c r="E170">
        <v>1.19</v>
      </c>
      <c r="F170">
        <v>72.760000000000005</v>
      </c>
      <c r="G170">
        <v>0</v>
      </c>
      <c r="H170">
        <v>9.77</v>
      </c>
      <c r="I170">
        <v>0</v>
      </c>
      <c r="J170">
        <v>0</v>
      </c>
      <c r="K170">
        <v>6</v>
      </c>
      <c r="L170">
        <f t="shared" si="16"/>
        <v>0.41479591836734464</v>
      </c>
      <c r="M170">
        <f t="shared" si="17"/>
        <v>3.3316326530612246</v>
      </c>
      <c r="N170">
        <f t="shared" si="18"/>
        <v>-495.3909587925134</v>
      </c>
      <c r="O170">
        <f t="shared" si="19"/>
        <v>-3.2888452212652091</v>
      </c>
    </row>
    <row r="171" spans="1:15" x14ac:dyDescent="0.35">
      <c r="A171" s="1">
        <v>179</v>
      </c>
      <c r="B171">
        <v>1.5182899999999999</v>
      </c>
      <c r="C171">
        <v>14.46</v>
      </c>
      <c r="D171">
        <v>2.2400000000000002</v>
      </c>
      <c r="E171">
        <v>1.62</v>
      </c>
      <c r="F171">
        <v>72.38</v>
      </c>
      <c r="G171">
        <v>0</v>
      </c>
      <c r="H171">
        <v>9.26</v>
      </c>
      <c r="I171">
        <v>0</v>
      </c>
      <c r="J171">
        <v>0</v>
      </c>
      <c r="K171">
        <v>6</v>
      </c>
      <c r="L171">
        <f t="shared" si="16"/>
        <v>1.0847959183673463</v>
      </c>
      <c r="M171">
        <f t="shared" si="17"/>
        <v>3.3316326530612246</v>
      </c>
      <c r="N171">
        <f t="shared" si="18"/>
        <v>-495.3920387925134</v>
      </c>
      <c r="O171">
        <f t="shared" si="19"/>
        <v>-2.6188452212652074</v>
      </c>
    </row>
    <row r="172" spans="1:15" x14ac:dyDescent="0.35">
      <c r="A172" s="1">
        <v>180</v>
      </c>
      <c r="B172">
        <v>1.5185200000000001</v>
      </c>
      <c r="C172">
        <v>14.09</v>
      </c>
      <c r="D172">
        <v>2.19</v>
      </c>
      <c r="E172">
        <v>1.66</v>
      </c>
      <c r="F172">
        <v>72.67</v>
      </c>
      <c r="G172">
        <v>0</v>
      </c>
      <c r="H172">
        <v>9.32</v>
      </c>
      <c r="I172">
        <v>0</v>
      </c>
      <c r="J172">
        <v>0</v>
      </c>
      <c r="K172">
        <v>6</v>
      </c>
      <c r="L172">
        <f t="shared" si="16"/>
        <v>0.71479591836734535</v>
      </c>
      <c r="M172">
        <f t="shared" si="17"/>
        <v>3.3316326530612246</v>
      </c>
      <c r="N172">
        <f t="shared" si="18"/>
        <v>-495.39180879251336</v>
      </c>
      <c r="O172">
        <f t="shared" si="19"/>
        <v>-2.9888452212652084</v>
      </c>
    </row>
    <row r="173" spans="1:15" x14ac:dyDescent="0.35">
      <c r="A173" s="1">
        <v>181</v>
      </c>
      <c r="B173">
        <v>1.5129900000000001</v>
      </c>
      <c r="C173">
        <v>14.4</v>
      </c>
      <c r="D173">
        <v>1.74</v>
      </c>
      <c r="E173">
        <v>1.54</v>
      </c>
      <c r="F173">
        <v>74.55</v>
      </c>
      <c r="G173">
        <v>0</v>
      </c>
      <c r="H173">
        <v>7.59</v>
      </c>
      <c r="I173">
        <v>0</v>
      </c>
      <c r="J173">
        <v>0</v>
      </c>
      <c r="K173">
        <v>6</v>
      </c>
      <c r="L173">
        <f t="shared" si="16"/>
        <v>1.0247959183673458</v>
      </c>
      <c r="M173">
        <f t="shared" si="17"/>
        <v>3.3316326530612246</v>
      </c>
      <c r="N173">
        <f t="shared" si="18"/>
        <v>-495.39733879251338</v>
      </c>
      <c r="O173">
        <f t="shared" si="19"/>
        <v>-2.6788452212652079</v>
      </c>
    </row>
    <row r="174" spans="1:15" x14ac:dyDescent="0.35">
      <c r="A174" s="1">
        <v>182</v>
      </c>
      <c r="B174">
        <v>1.51888</v>
      </c>
      <c r="C174">
        <v>14.99</v>
      </c>
      <c r="D174">
        <v>0.78</v>
      </c>
      <c r="E174">
        <v>1.74</v>
      </c>
      <c r="F174">
        <v>72.5</v>
      </c>
      <c r="G174">
        <v>0</v>
      </c>
      <c r="H174">
        <v>9.9499999999999993</v>
      </c>
      <c r="I174">
        <v>0</v>
      </c>
      <c r="J174">
        <v>0</v>
      </c>
      <c r="K174">
        <v>6</v>
      </c>
      <c r="L174">
        <f t="shared" si="16"/>
        <v>1.6147959183673457</v>
      </c>
      <c r="M174">
        <f t="shared" si="17"/>
        <v>3.3316326530612246</v>
      </c>
      <c r="N174">
        <f t="shared" si="18"/>
        <v>-495.39144879251336</v>
      </c>
      <c r="O174">
        <f t="shared" si="19"/>
        <v>-2.088845221265208</v>
      </c>
    </row>
    <row r="175" spans="1:15" x14ac:dyDescent="0.35">
      <c r="A175" s="1">
        <v>186</v>
      </c>
      <c r="B175">
        <v>1.5113099999999999</v>
      </c>
      <c r="C175">
        <v>13.69</v>
      </c>
      <c r="D175">
        <v>3.2</v>
      </c>
      <c r="E175">
        <v>1.81</v>
      </c>
      <c r="F175">
        <v>72.81</v>
      </c>
      <c r="G175">
        <v>1.76</v>
      </c>
      <c r="H175">
        <v>5.43</v>
      </c>
      <c r="I175">
        <v>1.19</v>
      </c>
      <c r="J175">
        <v>0</v>
      </c>
      <c r="K175">
        <v>7</v>
      </c>
      <c r="L175">
        <f t="shared" si="16"/>
        <v>0.314795918367345</v>
      </c>
      <c r="M175">
        <f t="shared" si="17"/>
        <v>4.3316326530612246</v>
      </c>
      <c r="N175">
        <f t="shared" si="18"/>
        <v>-495.3990187925134</v>
      </c>
      <c r="O175">
        <f t="shared" si="19"/>
        <v>-3.3888452212652087</v>
      </c>
    </row>
    <row r="176" spans="1:15" x14ac:dyDescent="0.35">
      <c r="A176" s="1">
        <v>187</v>
      </c>
      <c r="B176">
        <v>1.5183800000000001</v>
      </c>
      <c r="C176">
        <v>14.32</v>
      </c>
      <c r="D176">
        <v>3.26</v>
      </c>
      <c r="E176">
        <v>2.2200000000000002</v>
      </c>
      <c r="F176">
        <v>71.25</v>
      </c>
      <c r="G176">
        <v>1.46</v>
      </c>
      <c r="H176">
        <v>5.79</v>
      </c>
      <c r="I176">
        <v>1.63</v>
      </c>
      <c r="J176">
        <v>0</v>
      </c>
      <c r="K176">
        <v>7</v>
      </c>
      <c r="L176">
        <f t="shared" si="16"/>
        <v>0.94479591836734578</v>
      </c>
      <c r="M176">
        <f t="shared" si="17"/>
        <v>4.3316326530612246</v>
      </c>
      <c r="N176">
        <f t="shared" si="18"/>
        <v>-495.3919487925134</v>
      </c>
      <c r="O176">
        <f t="shared" si="19"/>
        <v>-2.7588452212652079</v>
      </c>
    </row>
    <row r="177" spans="1:15" x14ac:dyDescent="0.35">
      <c r="A177" s="1">
        <v>188</v>
      </c>
      <c r="B177">
        <v>1.52315</v>
      </c>
      <c r="C177">
        <v>13.44</v>
      </c>
      <c r="D177">
        <v>3.34</v>
      </c>
      <c r="E177">
        <v>1.23</v>
      </c>
      <c r="F177">
        <v>72.38</v>
      </c>
      <c r="G177">
        <v>0.6</v>
      </c>
      <c r="H177">
        <v>8.83</v>
      </c>
      <c r="I177">
        <v>0</v>
      </c>
      <c r="J177">
        <v>0</v>
      </c>
      <c r="K177">
        <v>7</v>
      </c>
      <c r="L177">
        <f t="shared" si="16"/>
        <v>6.4795918367344996E-2</v>
      </c>
      <c r="M177">
        <f t="shared" si="17"/>
        <v>4.3316326530612246</v>
      </c>
      <c r="N177">
        <f t="shared" si="18"/>
        <v>-495.3871787925134</v>
      </c>
      <c r="O177">
        <f t="shared" si="19"/>
        <v>-3.6388452212652087</v>
      </c>
    </row>
    <row r="178" spans="1:15" x14ac:dyDescent="0.35">
      <c r="A178" s="1">
        <v>189</v>
      </c>
      <c r="B178">
        <v>1.52247</v>
      </c>
      <c r="C178">
        <v>14.86</v>
      </c>
      <c r="D178">
        <v>2.2000000000000002</v>
      </c>
      <c r="E178">
        <v>2.06</v>
      </c>
      <c r="F178">
        <v>70.260000000000005</v>
      </c>
      <c r="G178">
        <v>0.76</v>
      </c>
      <c r="H178">
        <v>9.76</v>
      </c>
      <c r="I178">
        <v>0</v>
      </c>
      <c r="J178">
        <v>0</v>
      </c>
      <c r="K178">
        <v>7</v>
      </c>
      <c r="L178">
        <f t="shared" si="16"/>
        <v>1.4847959183673449</v>
      </c>
      <c r="M178">
        <f t="shared" si="17"/>
        <v>4.3316326530612246</v>
      </c>
      <c r="N178">
        <f t="shared" si="18"/>
        <v>-495.38785879251338</v>
      </c>
      <c r="O178">
        <f t="shared" si="19"/>
        <v>-2.2188452212652088</v>
      </c>
    </row>
    <row r="179" spans="1:15" x14ac:dyDescent="0.35">
      <c r="A179" s="1">
        <v>190</v>
      </c>
      <c r="B179">
        <v>1.5236499999999999</v>
      </c>
      <c r="C179">
        <v>15.79</v>
      </c>
      <c r="D179">
        <v>1.83</v>
      </c>
      <c r="E179">
        <v>1.31</v>
      </c>
      <c r="F179">
        <v>70.430000000000007</v>
      </c>
      <c r="G179">
        <v>0.31</v>
      </c>
      <c r="H179">
        <v>8.61</v>
      </c>
      <c r="I179">
        <v>1.68</v>
      </c>
      <c r="J179">
        <v>0</v>
      </c>
      <c r="K179">
        <v>7</v>
      </c>
      <c r="L179">
        <f t="shared" si="16"/>
        <v>2.4147959183673446</v>
      </c>
      <c r="M179">
        <f t="shared" si="17"/>
        <v>4.3316326530612246</v>
      </c>
      <c r="N179">
        <f t="shared" si="18"/>
        <v>-495.38667879251341</v>
      </c>
      <c r="O179">
        <f t="shared" si="19"/>
        <v>-1.2888452212652091</v>
      </c>
    </row>
    <row r="180" spans="1:15" x14ac:dyDescent="0.35">
      <c r="A180" s="1">
        <v>191</v>
      </c>
      <c r="B180">
        <v>1.51613</v>
      </c>
      <c r="C180">
        <v>13.88</v>
      </c>
      <c r="D180">
        <v>1.78</v>
      </c>
      <c r="E180">
        <v>1.79</v>
      </c>
      <c r="F180">
        <v>73.099999999999994</v>
      </c>
      <c r="G180">
        <v>0</v>
      </c>
      <c r="H180">
        <v>8.67</v>
      </c>
      <c r="I180">
        <v>0.76</v>
      </c>
      <c r="J180">
        <v>0</v>
      </c>
      <c r="K180">
        <v>7</v>
      </c>
      <c r="L180">
        <f t="shared" si="16"/>
        <v>0.50479591836734627</v>
      </c>
      <c r="M180">
        <f t="shared" si="17"/>
        <v>4.3316326530612246</v>
      </c>
      <c r="N180">
        <f t="shared" si="18"/>
        <v>-495.39419879251341</v>
      </c>
      <c r="O180">
        <f t="shared" si="19"/>
        <v>-3.1988452212652074</v>
      </c>
    </row>
    <row r="181" spans="1:15" x14ac:dyDescent="0.35">
      <c r="A181" s="1">
        <v>192</v>
      </c>
      <c r="B181">
        <v>1.5160199999999999</v>
      </c>
      <c r="C181">
        <v>14.85</v>
      </c>
      <c r="D181">
        <v>0</v>
      </c>
      <c r="E181">
        <v>2.38</v>
      </c>
      <c r="F181">
        <v>73.28</v>
      </c>
      <c r="G181">
        <v>0</v>
      </c>
      <c r="H181">
        <v>8.76</v>
      </c>
      <c r="I181">
        <v>0.64</v>
      </c>
      <c r="J181">
        <v>0.09</v>
      </c>
      <c r="K181">
        <v>7</v>
      </c>
      <c r="L181">
        <f t="shared" si="16"/>
        <v>1.4747959183673451</v>
      </c>
      <c r="M181">
        <f t="shared" si="17"/>
        <v>4.3316326530612246</v>
      </c>
      <c r="N181">
        <f t="shared" si="18"/>
        <v>-495.39430879251336</v>
      </c>
      <c r="O181">
        <f t="shared" si="19"/>
        <v>-2.2288452212652086</v>
      </c>
    </row>
    <row r="182" spans="1:15" x14ac:dyDescent="0.35">
      <c r="A182" s="1">
        <v>193</v>
      </c>
      <c r="B182">
        <v>1.51623</v>
      </c>
      <c r="C182">
        <v>14.2</v>
      </c>
      <c r="D182">
        <v>0</v>
      </c>
      <c r="E182">
        <v>2.79</v>
      </c>
      <c r="F182">
        <v>73.459999999999994</v>
      </c>
      <c r="G182">
        <v>0.04</v>
      </c>
      <c r="H182">
        <v>9.0399999999999991</v>
      </c>
      <c r="I182">
        <v>0.4</v>
      </c>
      <c r="J182">
        <v>0.09</v>
      </c>
      <c r="K182">
        <v>7</v>
      </c>
      <c r="L182">
        <f t="shared" si="16"/>
        <v>0.82479591836734478</v>
      </c>
      <c r="M182">
        <f t="shared" si="17"/>
        <v>4.3316326530612246</v>
      </c>
      <c r="N182">
        <f t="shared" si="18"/>
        <v>-495.39409879251338</v>
      </c>
      <c r="O182">
        <f t="shared" si="19"/>
        <v>-2.8788452212652089</v>
      </c>
    </row>
    <row r="183" spans="1:15" x14ac:dyDescent="0.35">
      <c r="A183" s="1">
        <v>194</v>
      </c>
      <c r="B183">
        <v>1.51719</v>
      </c>
      <c r="C183">
        <v>14.75</v>
      </c>
      <c r="D183">
        <v>0</v>
      </c>
      <c r="E183">
        <v>2</v>
      </c>
      <c r="F183">
        <v>73.02</v>
      </c>
      <c r="G183">
        <v>0</v>
      </c>
      <c r="H183">
        <v>8.5299999999999994</v>
      </c>
      <c r="I183">
        <v>1.59</v>
      </c>
      <c r="J183">
        <v>0.08</v>
      </c>
      <c r="K183">
        <v>7</v>
      </c>
      <c r="L183">
        <f t="shared" si="16"/>
        <v>1.3747959183673455</v>
      </c>
      <c r="M183">
        <f t="shared" si="17"/>
        <v>4.3316326530612246</v>
      </c>
      <c r="N183">
        <f t="shared" si="18"/>
        <v>-495.39313879251335</v>
      </c>
      <c r="O183">
        <f t="shared" si="19"/>
        <v>-2.3288452212652082</v>
      </c>
    </row>
    <row r="184" spans="1:15" x14ac:dyDescent="0.35">
      <c r="A184" s="1">
        <v>195</v>
      </c>
      <c r="B184">
        <v>1.5168299999999999</v>
      </c>
      <c r="C184">
        <v>14.56</v>
      </c>
      <c r="D184">
        <v>0</v>
      </c>
      <c r="E184">
        <v>1.98</v>
      </c>
      <c r="F184">
        <v>73.290000000000006</v>
      </c>
      <c r="G184">
        <v>0</v>
      </c>
      <c r="H184">
        <v>8.52</v>
      </c>
      <c r="I184">
        <v>1.57</v>
      </c>
      <c r="J184">
        <v>7.0000000000000007E-2</v>
      </c>
      <c r="K184">
        <v>7</v>
      </c>
      <c r="L184">
        <f t="shared" si="16"/>
        <v>1.184795918367346</v>
      </c>
      <c r="M184">
        <f t="shared" si="17"/>
        <v>4.3316326530612246</v>
      </c>
      <c r="N184">
        <f t="shared" si="18"/>
        <v>-495.39349879251336</v>
      </c>
      <c r="O184">
        <f t="shared" si="19"/>
        <v>-2.5188452212652077</v>
      </c>
    </row>
    <row r="185" spans="1:15" x14ac:dyDescent="0.35">
      <c r="A185" s="1">
        <v>196</v>
      </c>
      <c r="B185">
        <v>1.51545</v>
      </c>
      <c r="C185">
        <v>14.14</v>
      </c>
      <c r="D185">
        <v>0</v>
      </c>
      <c r="E185">
        <v>2.68</v>
      </c>
      <c r="F185">
        <v>73.39</v>
      </c>
      <c r="G185">
        <v>0.08</v>
      </c>
      <c r="H185">
        <v>9.07</v>
      </c>
      <c r="I185">
        <v>0.61</v>
      </c>
      <c r="J185">
        <v>0.05</v>
      </c>
      <c r="K185">
        <v>7</v>
      </c>
      <c r="L185">
        <f t="shared" si="16"/>
        <v>0.76479591836734606</v>
      </c>
      <c r="M185">
        <f t="shared" si="17"/>
        <v>4.3316326530612246</v>
      </c>
      <c r="N185">
        <f t="shared" si="18"/>
        <v>-495.3948787925134</v>
      </c>
      <c r="O185">
        <f t="shared" si="19"/>
        <v>-2.9388452212652076</v>
      </c>
    </row>
    <row r="186" spans="1:15" x14ac:dyDescent="0.35">
      <c r="A186" s="1">
        <v>197</v>
      </c>
      <c r="B186">
        <v>1.51556</v>
      </c>
      <c r="C186">
        <v>13.87</v>
      </c>
      <c r="D186">
        <v>0</v>
      </c>
      <c r="E186">
        <v>2.54</v>
      </c>
      <c r="F186">
        <v>73.23</v>
      </c>
      <c r="G186">
        <v>0.14000000000000001</v>
      </c>
      <c r="H186">
        <v>9.41</v>
      </c>
      <c r="I186">
        <v>0.81</v>
      </c>
      <c r="J186">
        <v>0.01</v>
      </c>
      <c r="K186">
        <v>7</v>
      </c>
      <c r="L186">
        <f t="shared" si="16"/>
        <v>0.49479591836734471</v>
      </c>
      <c r="M186">
        <f t="shared" si="17"/>
        <v>4.3316326530612246</v>
      </c>
      <c r="N186">
        <f t="shared" si="18"/>
        <v>-495.39476879251339</v>
      </c>
      <c r="O186">
        <f t="shared" si="19"/>
        <v>-3.208845221265209</v>
      </c>
    </row>
    <row r="187" spans="1:15" x14ac:dyDescent="0.35">
      <c r="A187" s="1">
        <v>198</v>
      </c>
      <c r="B187">
        <v>1.5172699999999999</v>
      </c>
      <c r="C187">
        <v>14.7</v>
      </c>
      <c r="D187">
        <v>0</v>
      </c>
      <c r="E187">
        <v>2.34</v>
      </c>
      <c r="F187">
        <v>73.28</v>
      </c>
      <c r="G187">
        <v>0</v>
      </c>
      <c r="H187">
        <v>8.9499999999999993</v>
      </c>
      <c r="I187">
        <v>0.66</v>
      </c>
      <c r="J187">
        <v>0</v>
      </c>
      <c r="K187">
        <v>7</v>
      </c>
      <c r="L187">
        <f t="shared" si="16"/>
        <v>1.3247959183673448</v>
      </c>
      <c r="M187">
        <f t="shared" si="17"/>
        <v>4.3316326530612246</v>
      </c>
      <c r="N187">
        <f t="shared" si="18"/>
        <v>-495.39305879251339</v>
      </c>
      <c r="O187">
        <f t="shared" si="19"/>
        <v>-2.3788452212652089</v>
      </c>
    </row>
    <row r="188" spans="1:15" x14ac:dyDescent="0.35">
      <c r="A188" s="1">
        <v>199</v>
      </c>
      <c r="B188">
        <v>1.5153099999999999</v>
      </c>
      <c r="C188">
        <v>14.38</v>
      </c>
      <c r="D188">
        <v>0</v>
      </c>
      <c r="E188">
        <v>2.66</v>
      </c>
      <c r="F188">
        <v>73.099999999999994</v>
      </c>
      <c r="G188">
        <v>0.04</v>
      </c>
      <c r="H188">
        <v>9.08</v>
      </c>
      <c r="I188">
        <v>0.64</v>
      </c>
      <c r="J188">
        <v>0</v>
      </c>
      <c r="K188">
        <v>7</v>
      </c>
      <c r="L188">
        <f t="shared" si="16"/>
        <v>1.0047959183673463</v>
      </c>
      <c r="M188">
        <f t="shared" si="17"/>
        <v>4.3316326530612246</v>
      </c>
      <c r="N188">
        <f t="shared" si="18"/>
        <v>-495.39501879251338</v>
      </c>
      <c r="O188">
        <f t="shared" si="19"/>
        <v>-2.6988452212652074</v>
      </c>
    </row>
    <row r="189" spans="1:15" x14ac:dyDescent="0.35">
      <c r="A189" s="1">
        <v>200</v>
      </c>
      <c r="B189">
        <v>1.5160899999999999</v>
      </c>
      <c r="C189">
        <v>15.01</v>
      </c>
      <c r="D189">
        <v>0</v>
      </c>
      <c r="E189">
        <v>2.5099999999999998</v>
      </c>
      <c r="F189">
        <v>73.05</v>
      </c>
      <c r="G189">
        <v>0.05</v>
      </c>
      <c r="H189">
        <v>8.83</v>
      </c>
      <c r="I189">
        <v>0.53</v>
      </c>
      <c r="J189">
        <v>0</v>
      </c>
      <c r="K189">
        <v>7</v>
      </c>
      <c r="L189">
        <f t="shared" si="16"/>
        <v>1.6347959183673453</v>
      </c>
      <c r="M189">
        <f t="shared" si="17"/>
        <v>4.3316326530612246</v>
      </c>
      <c r="N189">
        <f t="shared" si="18"/>
        <v>-495.39423879251336</v>
      </c>
      <c r="O189">
        <f t="shared" si="19"/>
        <v>-2.0688452212652084</v>
      </c>
    </row>
    <row r="190" spans="1:15" x14ac:dyDescent="0.35">
      <c r="A190" s="1">
        <v>201</v>
      </c>
      <c r="B190">
        <v>1.51508</v>
      </c>
      <c r="C190">
        <v>15.15</v>
      </c>
      <c r="D190">
        <v>0</v>
      </c>
      <c r="E190">
        <v>2.25</v>
      </c>
      <c r="F190">
        <v>73.5</v>
      </c>
      <c r="G190">
        <v>0</v>
      </c>
      <c r="H190">
        <v>8.34</v>
      </c>
      <c r="I190">
        <v>0.63</v>
      </c>
      <c r="J190">
        <v>0</v>
      </c>
      <c r="K190">
        <v>7</v>
      </c>
      <c r="L190">
        <f t="shared" si="16"/>
        <v>1.7747959183673458</v>
      </c>
      <c r="M190">
        <f t="shared" si="17"/>
        <v>4.3316326530612246</v>
      </c>
      <c r="N190">
        <f t="shared" si="18"/>
        <v>-495.39524879251337</v>
      </c>
      <c r="O190">
        <f t="shared" si="19"/>
        <v>-1.9288452212652079</v>
      </c>
    </row>
    <row r="191" spans="1:15" x14ac:dyDescent="0.35">
      <c r="A191" s="1">
        <v>202</v>
      </c>
      <c r="B191">
        <v>1.5165299999999999</v>
      </c>
      <c r="C191">
        <v>11.95</v>
      </c>
      <c r="D191">
        <v>0</v>
      </c>
      <c r="E191">
        <v>1.19</v>
      </c>
      <c r="F191">
        <v>75.180000000000007</v>
      </c>
      <c r="G191">
        <v>2.7</v>
      </c>
      <c r="H191">
        <v>8.93</v>
      </c>
      <c r="I191">
        <v>0</v>
      </c>
      <c r="J191">
        <v>0</v>
      </c>
      <c r="K191">
        <v>7</v>
      </c>
      <c r="L191">
        <f t="shared" si="16"/>
        <v>-1.4252040816326552</v>
      </c>
      <c r="M191">
        <f t="shared" si="17"/>
        <v>4.3316326530612246</v>
      </c>
      <c r="N191">
        <f t="shared" si="18"/>
        <v>-495.39379879251339</v>
      </c>
      <c r="O191">
        <f t="shared" si="19"/>
        <v>-5.1288452212652089</v>
      </c>
    </row>
    <row r="192" spans="1:15" x14ac:dyDescent="0.35">
      <c r="A192" s="1">
        <v>203</v>
      </c>
      <c r="B192">
        <v>1.5151399999999999</v>
      </c>
      <c r="C192">
        <v>14.85</v>
      </c>
      <c r="D192">
        <v>0</v>
      </c>
      <c r="E192">
        <v>2.42</v>
      </c>
      <c r="F192">
        <v>73.72</v>
      </c>
      <c r="G192">
        <v>0</v>
      </c>
      <c r="H192">
        <v>8.39</v>
      </c>
      <c r="I192">
        <v>0.56000000000000005</v>
      </c>
      <c r="J192">
        <v>0</v>
      </c>
      <c r="K192">
        <v>7</v>
      </c>
      <c r="L192">
        <f t="shared" si="16"/>
        <v>1.4747959183673451</v>
      </c>
      <c r="M192">
        <f t="shared" si="17"/>
        <v>4.3316326530612246</v>
      </c>
      <c r="N192">
        <f t="shared" si="18"/>
        <v>-495.39518879251341</v>
      </c>
      <c r="O192">
        <f t="shared" si="19"/>
        <v>-2.2288452212652086</v>
      </c>
    </row>
    <row r="193" spans="1:15" x14ac:dyDescent="0.35">
      <c r="A193" s="1">
        <v>204</v>
      </c>
      <c r="B193">
        <v>1.51658</v>
      </c>
      <c r="C193">
        <v>14.8</v>
      </c>
      <c r="D193">
        <v>0</v>
      </c>
      <c r="E193">
        <v>1.99</v>
      </c>
      <c r="F193">
        <v>73.11</v>
      </c>
      <c r="G193">
        <v>0</v>
      </c>
      <c r="H193">
        <v>8.2799999999999994</v>
      </c>
      <c r="I193">
        <v>1.71</v>
      </c>
      <c r="J193">
        <v>0</v>
      </c>
      <c r="K193">
        <v>7</v>
      </c>
      <c r="L193">
        <f t="shared" si="16"/>
        <v>1.4247959183673462</v>
      </c>
      <c r="M193">
        <f t="shared" si="17"/>
        <v>4.3316326530612246</v>
      </c>
      <c r="N193">
        <f t="shared" si="18"/>
        <v>-495.39374879251341</v>
      </c>
      <c r="O193">
        <f t="shared" si="19"/>
        <v>-2.2788452212652075</v>
      </c>
    </row>
    <row r="194" spans="1:15" x14ac:dyDescent="0.35">
      <c r="A194" s="1">
        <v>205</v>
      </c>
      <c r="B194">
        <v>1.51617</v>
      </c>
      <c r="C194">
        <v>14.95</v>
      </c>
      <c r="D194">
        <v>0</v>
      </c>
      <c r="E194">
        <v>2.27</v>
      </c>
      <c r="F194">
        <v>73.3</v>
      </c>
      <c r="G194">
        <v>0</v>
      </c>
      <c r="H194">
        <v>8.7100000000000009</v>
      </c>
      <c r="I194">
        <v>0.67</v>
      </c>
      <c r="J194">
        <v>0</v>
      </c>
      <c r="K194">
        <v>7</v>
      </c>
      <c r="L194">
        <f t="shared" si="16"/>
        <v>1.5747959183673448</v>
      </c>
      <c r="M194">
        <f t="shared" si="17"/>
        <v>4.3316326530612246</v>
      </c>
      <c r="N194">
        <f t="shared" si="18"/>
        <v>-495.39415879251339</v>
      </c>
      <c r="O194">
        <f t="shared" si="19"/>
        <v>-2.1288452212652089</v>
      </c>
    </row>
    <row r="195" spans="1:15" x14ac:dyDescent="0.35">
      <c r="A195" s="1">
        <v>206</v>
      </c>
      <c r="B195">
        <v>1.51732</v>
      </c>
      <c r="C195">
        <v>14.95</v>
      </c>
      <c r="D195">
        <v>0</v>
      </c>
      <c r="E195">
        <v>1.8</v>
      </c>
      <c r="F195">
        <v>72.989999999999995</v>
      </c>
      <c r="G195">
        <v>0</v>
      </c>
      <c r="H195">
        <v>8.61</v>
      </c>
      <c r="I195">
        <v>1.55</v>
      </c>
      <c r="J195">
        <v>0</v>
      </c>
      <c r="K195">
        <v>7</v>
      </c>
      <c r="L195">
        <f t="shared" si="16"/>
        <v>1.5747959183673448</v>
      </c>
      <c r="M195">
        <f t="shared" si="17"/>
        <v>4.3316326530612246</v>
      </c>
      <c r="N195">
        <f t="shared" si="18"/>
        <v>-495.3930087925134</v>
      </c>
      <c r="O195">
        <f t="shared" si="19"/>
        <v>-2.1288452212652089</v>
      </c>
    </row>
    <row r="196" spans="1:15" x14ac:dyDescent="0.35">
      <c r="A196" s="1">
        <v>207</v>
      </c>
      <c r="B196">
        <v>1.5164500000000001</v>
      </c>
      <c r="C196">
        <v>14.94</v>
      </c>
      <c r="D196">
        <v>0</v>
      </c>
      <c r="E196">
        <v>1.87</v>
      </c>
      <c r="F196">
        <v>73.11</v>
      </c>
      <c r="G196">
        <v>0</v>
      </c>
      <c r="H196">
        <v>8.67</v>
      </c>
      <c r="I196">
        <v>1.38</v>
      </c>
      <c r="J196">
        <v>0</v>
      </c>
      <c r="K196">
        <v>7</v>
      </c>
      <c r="L196">
        <f t="shared" si="16"/>
        <v>1.564795918367345</v>
      </c>
      <c r="M196">
        <f t="shared" si="17"/>
        <v>4.3316326530612246</v>
      </c>
      <c r="N196">
        <f t="shared" si="18"/>
        <v>-495.39387879251336</v>
      </c>
      <c r="O196">
        <f t="shared" si="19"/>
        <v>-2.1388452212652087</v>
      </c>
    </row>
    <row r="197" spans="1:15" x14ac:dyDescent="0.35">
      <c r="A197" s="1">
        <v>208</v>
      </c>
      <c r="B197">
        <v>1.51831</v>
      </c>
      <c r="C197">
        <v>14.39</v>
      </c>
      <c r="D197">
        <v>0</v>
      </c>
      <c r="E197">
        <v>1.82</v>
      </c>
      <c r="F197">
        <v>72.86</v>
      </c>
      <c r="G197">
        <v>1.41</v>
      </c>
      <c r="H197">
        <v>6.47</v>
      </c>
      <c r="I197">
        <v>2.88</v>
      </c>
      <c r="J197">
        <v>0</v>
      </c>
      <c r="K197">
        <v>7</v>
      </c>
      <c r="L197">
        <f t="shared" si="16"/>
        <v>1.0147959183673461</v>
      </c>
      <c r="M197">
        <f t="shared" si="17"/>
        <v>4.3316326530612246</v>
      </c>
      <c r="N197">
        <f t="shared" si="18"/>
        <v>-495.3920187925134</v>
      </c>
      <c r="O197">
        <f t="shared" si="19"/>
        <v>-2.6888452212652076</v>
      </c>
    </row>
    <row r="198" spans="1:15" x14ac:dyDescent="0.35">
      <c r="A198" s="1">
        <v>209</v>
      </c>
      <c r="B198">
        <v>1.5164</v>
      </c>
      <c r="C198">
        <v>14.37</v>
      </c>
      <c r="D198">
        <v>0</v>
      </c>
      <c r="E198">
        <v>2.74</v>
      </c>
      <c r="F198">
        <v>72.849999999999994</v>
      </c>
      <c r="G198">
        <v>0</v>
      </c>
      <c r="H198">
        <v>9.4499999999999993</v>
      </c>
      <c r="I198">
        <v>0.54</v>
      </c>
      <c r="J198">
        <v>0</v>
      </c>
      <c r="K198">
        <v>7</v>
      </c>
      <c r="L198">
        <f>C198-R$8</f>
        <v>0.99479591836734471</v>
      </c>
      <c r="M198">
        <f>K198-Z$8</f>
        <v>4.3316326530612246</v>
      </c>
      <c r="N198">
        <f t="shared" ref="N198:O200" si="20">B198-B$2/B$3</f>
        <v>-495.39392879251341</v>
      </c>
      <c r="O198">
        <f t="shared" si="20"/>
        <v>-2.708845221265209</v>
      </c>
    </row>
    <row r="199" spans="1:15" x14ac:dyDescent="0.35">
      <c r="A199" s="1">
        <v>210</v>
      </c>
      <c r="B199">
        <v>1.51623</v>
      </c>
      <c r="C199">
        <v>14.14</v>
      </c>
      <c r="D199">
        <v>0</v>
      </c>
      <c r="E199">
        <v>2.88</v>
      </c>
      <c r="F199">
        <v>72.61</v>
      </c>
      <c r="G199">
        <v>0.08</v>
      </c>
      <c r="H199">
        <v>9.18</v>
      </c>
      <c r="I199">
        <v>1.06</v>
      </c>
      <c r="J199">
        <v>0</v>
      </c>
      <c r="K199">
        <v>7</v>
      </c>
      <c r="L199">
        <f>C199-R$8</f>
        <v>0.76479591836734606</v>
      </c>
      <c r="M199">
        <f>K199-Z$8</f>
        <v>4.3316326530612246</v>
      </c>
      <c r="N199">
        <f t="shared" si="20"/>
        <v>-495.39409879251338</v>
      </c>
      <c r="O199">
        <f t="shared" si="20"/>
        <v>-2.9388452212652076</v>
      </c>
    </row>
    <row r="200" spans="1:15" x14ac:dyDescent="0.35">
      <c r="A200" s="1">
        <v>211</v>
      </c>
      <c r="B200">
        <v>1.51685</v>
      </c>
      <c r="C200">
        <v>14.92</v>
      </c>
      <c r="D200">
        <v>0</v>
      </c>
      <c r="E200">
        <v>1.99</v>
      </c>
      <c r="F200">
        <v>73.06</v>
      </c>
      <c r="G200">
        <v>0</v>
      </c>
      <c r="H200">
        <v>8.4</v>
      </c>
      <c r="I200">
        <v>1.59</v>
      </c>
      <c r="J200">
        <v>0</v>
      </c>
      <c r="K200">
        <v>7</v>
      </c>
      <c r="L200">
        <f>C200-R$8</f>
        <v>1.5447959183673454</v>
      </c>
      <c r="M200">
        <f>K200-Z$8</f>
        <v>4.3316326530612246</v>
      </c>
      <c r="N200">
        <f t="shared" si="20"/>
        <v>-495.39347879251341</v>
      </c>
      <c r="O200">
        <f t="shared" si="20"/>
        <v>-2.1588452212652083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L1" sqref="A1:L1"/>
    </sheetView>
  </sheetViews>
  <sheetFormatPr defaultRowHeight="14.5" x14ac:dyDescent="0.35"/>
  <sheetData>
    <row r="3" spans="2:2" x14ac:dyDescent="0.35">
      <c r="B3" t="e">
        <f>su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1" sqref="L1"/>
    </sheetView>
  </sheetViews>
  <sheetFormatPr defaultRowHeight="14.5" x14ac:dyDescent="0.35"/>
  <sheetData>
    <row r="1" spans="1:11" x14ac:dyDescent="0.35">
      <c r="A1" s="1">
        <v>68</v>
      </c>
      <c r="B1">
        <v>1.52152</v>
      </c>
      <c r="C1">
        <v>13.05</v>
      </c>
      <c r="D1">
        <v>3.65</v>
      </c>
      <c r="E1">
        <v>0.87</v>
      </c>
      <c r="F1">
        <v>72.319999999999993</v>
      </c>
      <c r="G1">
        <v>0.19</v>
      </c>
      <c r="H1">
        <v>9.85</v>
      </c>
      <c r="I1">
        <v>0</v>
      </c>
      <c r="J1">
        <v>0.17</v>
      </c>
      <c r="K1">
        <v>1</v>
      </c>
    </row>
    <row r="2" spans="1:11" x14ac:dyDescent="0.35">
      <c r="A2" s="1">
        <v>69</v>
      </c>
      <c r="B2">
        <v>1.52152</v>
      </c>
      <c r="C2">
        <v>13.12</v>
      </c>
      <c r="D2">
        <v>3.58</v>
      </c>
      <c r="E2">
        <v>0.9</v>
      </c>
      <c r="F2">
        <v>72.2</v>
      </c>
      <c r="G2">
        <v>0.23</v>
      </c>
      <c r="H2">
        <v>9.82</v>
      </c>
      <c r="I2">
        <v>0</v>
      </c>
      <c r="J2">
        <v>0.16</v>
      </c>
      <c r="K2">
        <v>1</v>
      </c>
    </row>
    <row r="3" spans="1:11" x14ac:dyDescent="0.35">
      <c r="A3" s="1">
        <v>70</v>
      </c>
      <c r="B3">
        <v>1.5229999999999999</v>
      </c>
      <c r="C3">
        <v>13.31</v>
      </c>
      <c r="D3">
        <v>3.58</v>
      </c>
      <c r="E3">
        <v>0.82</v>
      </c>
      <c r="F3">
        <v>71.989999999999995</v>
      </c>
      <c r="G3">
        <v>0.12</v>
      </c>
      <c r="H3">
        <v>10.17</v>
      </c>
      <c r="I3">
        <v>0</v>
      </c>
      <c r="J3">
        <v>0.03</v>
      </c>
      <c r="K3">
        <v>1</v>
      </c>
    </row>
    <row r="4" spans="1:11" x14ac:dyDescent="0.35">
      <c r="A4" s="1">
        <v>144</v>
      </c>
      <c r="B4">
        <v>1.51709</v>
      </c>
      <c r="C4">
        <v>13</v>
      </c>
      <c r="D4">
        <v>3.47</v>
      </c>
      <c r="E4">
        <v>1.79</v>
      </c>
      <c r="F4">
        <v>72.72</v>
      </c>
      <c r="G4">
        <v>0.66</v>
      </c>
      <c r="H4">
        <v>8.18</v>
      </c>
      <c r="I4">
        <v>0</v>
      </c>
      <c r="J4">
        <v>0</v>
      </c>
      <c r="K4">
        <v>2</v>
      </c>
    </row>
    <row r="5" spans="1:11" x14ac:dyDescent="0.35">
      <c r="A5" s="1">
        <v>145</v>
      </c>
      <c r="B5">
        <v>1.5165999999999999</v>
      </c>
      <c r="C5">
        <v>12.99</v>
      </c>
      <c r="D5">
        <v>3.18</v>
      </c>
      <c r="E5">
        <v>1.23</v>
      </c>
      <c r="F5">
        <v>72.97</v>
      </c>
      <c r="G5">
        <v>0.57999999999999996</v>
      </c>
      <c r="H5">
        <v>8.81</v>
      </c>
      <c r="I5">
        <v>0</v>
      </c>
      <c r="J5">
        <v>0.24</v>
      </c>
      <c r="K5">
        <v>2</v>
      </c>
    </row>
    <row r="6" spans="1:11" x14ac:dyDescent="0.35">
      <c r="A6" s="1">
        <v>146</v>
      </c>
      <c r="B6">
        <v>1.5183899999999999</v>
      </c>
      <c r="C6">
        <v>12.85</v>
      </c>
      <c r="D6">
        <v>3.67</v>
      </c>
      <c r="E6">
        <v>1.24</v>
      </c>
      <c r="F6">
        <v>72.569999999999993</v>
      </c>
      <c r="G6">
        <v>0.62</v>
      </c>
      <c r="H6">
        <v>8.68</v>
      </c>
      <c r="I6">
        <v>0</v>
      </c>
      <c r="J6">
        <v>0.35</v>
      </c>
      <c r="K6">
        <v>2</v>
      </c>
    </row>
    <row r="7" spans="1:11" x14ac:dyDescent="0.35">
      <c r="A7" s="1">
        <v>161</v>
      </c>
      <c r="B7">
        <v>1.5183199999999999</v>
      </c>
      <c r="C7">
        <v>13.33</v>
      </c>
      <c r="D7">
        <v>3.34</v>
      </c>
      <c r="E7">
        <v>1.54</v>
      </c>
      <c r="F7">
        <v>72.14</v>
      </c>
      <c r="G7">
        <v>0.56000000000000005</v>
      </c>
      <c r="H7">
        <v>8.99</v>
      </c>
      <c r="I7">
        <v>0</v>
      </c>
      <c r="J7">
        <v>0</v>
      </c>
      <c r="K7">
        <v>3</v>
      </c>
    </row>
    <row r="8" spans="1:11" x14ac:dyDescent="0.35">
      <c r="A8" s="1">
        <v>162</v>
      </c>
      <c r="B8">
        <v>1.5193399999999999</v>
      </c>
      <c r="C8">
        <v>13.64</v>
      </c>
      <c r="D8">
        <v>3.54</v>
      </c>
      <c r="E8">
        <v>0.75</v>
      </c>
      <c r="F8">
        <v>72.650000000000006</v>
      </c>
      <c r="G8">
        <v>0.16</v>
      </c>
      <c r="H8">
        <v>8.89</v>
      </c>
      <c r="I8">
        <v>0.15</v>
      </c>
      <c r="J8">
        <v>0.24</v>
      </c>
      <c r="K8">
        <v>3</v>
      </c>
    </row>
    <row r="9" spans="1:11" x14ac:dyDescent="0.35">
      <c r="A9" s="1">
        <v>163</v>
      </c>
      <c r="B9">
        <v>1.5221100000000001</v>
      </c>
      <c r="C9">
        <v>14.19</v>
      </c>
      <c r="D9">
        <v>3.78</v>
      </c>
      <c r="E9">
        <v>0.91</v>
      </c>
      <c r="F9">
        <v>71.36</v>
      </c>
      <c r="G9">
        <v>0.23</v>
      </c>
      <c r="H9">
        <v>9.14</v>
      </c>
      <c r="I9">
        <v>0</v>
      </c>
      <c r="J9">
        <v>0.37</v>
      </c>
      <c r="K9">
        <v>3</v>
      </c>
    </row>
    <row r="10" spans="1:11" x14ac:dyDescent="0.35">
      <c r="A10" s="1">
        <v>174</v>
      </c>
      <c r="B10">
        <v>1.5204299999999999</v>
      </c>
      <c r="C10">
        <v>13.38</v>
      </c>
      <c r="D10">
        <v>0</v>
      </c>
      <c r="E10">
        <v>1.4</v>
      </c>
      <c r="F10">
        <v>72.25</v>
      </c>
      <c r="G10">
        <v>0.33</v>
      </c>
      <c r="H10">
        <v>12.5</v>
      </c>
      <c r="I10">
        <v>0</v>
      </c>
      <c r="J10">
        <v>0</v>
      </c>
      <c r="K10">
        <v>5</v>
      </c>
    </row>
    <row r="11" spans="1:11" x14ac:dyDescent="0.35">
      <c r="A11" s="1">
        <v>175</v>
      </c>
      <c r="B11">
        <v>1.52058</v>
      </c>
      <c r="C11">
        <v>12.85</v>
      </c>
      <c r="D11">
        <v>1.61</v>
      </c>
      <c r="E11">
        <v>2.17</v>
      </c>
      <c r="F11">
        <v>72.180000000000007</v>
      </c>
      <c r="G11">
        <v>0.76</v>
      </c>
      <c r="H11">
        <v>9.6999999999999993</v>
      </c>
      <c r="I11">
        <v>0.24</v>
      </c>
      <c r="J11">
        <v>0.51</v>
      </c>
      <c r="K11">
        <v>5</v>
      </c>
    </row>
    <row r="12" spans="1:11" x14ac:dyDescent="0.35">
      <c r="A12" s="1">
        <v>176</v>
      </c>
      <c r="B12">
        <v>1.52119</v>
      </c>
      <c r="C12">
        <v>12.97</v>
      </c>
      <c r="D12">
        <v>0.33</v>
      </c>
      <c r="E12">
        <v>1.51</v>
      </c>
      <c r="F12">
        <v>73.39</v>
      </c>
      <c r="G12">
        <v>0.13</v>
      </c>
      <c r="H12">
        <v>11.27</v>
      </c>
      <c r="I12">
        <v>0</v>
      </c>
      <c r="J12">
        <v>0.28000000000000003</v>
      </c>
      <c r="K12">
        <v>5</v>
      </c>
    </row>
    <row r="13" spans="1:11" x14ac:dyDescent="0.35">
      <c r="A13" s="1">
        <v>183</v>
      </c>
      <c r="B13">
        <v>1.5191600000000001</v>
      </c>
      <c r="C13">
        <v>14.15</v>
      </c>
      <c r="D13">
        <v>0</v>
      </c>
      <c r="E13">
        <v>2.09</v>
      </c>
      <c r="F13">
        <v>72.739999999999995</v>
      </c>
      <c r="G13">
        <v>0</v>
      </c>
      <c r="H13">
        <v>10.88</v>
      </c>
      <c r="I13">
        <v>0</v>
      </c>
      <c r="J13">
        <v>0</v>
      </c>
      <c r="K13">
        <v>6</v>
      </c>
    </row>
    <row r="14" spans="1:11" x14ac:dyDescent="0.35">
      <c r="A14" s="1">
        <v>184</v>
      </c>
      <c r="B14">
        <v>1.51969</v>
      </c>
      <c r="C14">
        <v>14.56</v>
      </c>
      <c r="D14">
        <v>0</v>
      </c>
      <c r="E14">
        <v>0.56000000000000005</v>
      </c>
      <c r="F14">
        <v>73.48</v>
      </c>
      <c r="G14">
        <v>0</v>
      </c>
      <c r="H14">
        <v>11.22</v>
      </c>
      <c r="I14">
        <v>0</v>
      </c>
      <c r="J14">
        <v>0</v>
      </c>
      <c r="K14">
        <v>6</v>
      </c>
    </row>
    <row r="15" spans="1:11" x14ac:dyDescent="0.35">
      <c r="A15" s="1">
        <v>185</v>
      </c>
      <c r="B15">
        <v>1.51115</v>
      </c>
      <c r="C15">
        <v>17.38</v>
      </c>
      <c r="D15">
        <v>0</v>
      </c>
      <c r="E15">
        <v>0.34</v>
      </c>
      <c r="F15">
        <v>75.41</v>
      </c>
      <c r="G15">
        <v>0</v>
      </c>
      <c r="H15">
        <v>6.65</v>
      </c>
      <c r="I15">
        <v>0</v>
      </c>
      <c r="J15">
        <v>0</v>
      </c>
      <c r="K15">
        <v>6</v>
      </c>
    </row>
    <row r="16" spans="1:11" x14ac:dyDescent="0.35">
      <c r="A16" s="1">
        <v>212</v>
      </c>
      <c r="B16">
        <v>1.5206500000000001</v>
      </c>
      <c r="C16">
        <v>14.36</v>
      </c>
      <c r="D16">
        <v>0</v>
      </c>
      <c r="E16">
        <v>2.02</v>
      </c>
      <c r="F16">
        <v>73.42</v>
      </c>
      <c r="G16">
        <v>0</v>
      </c>
      <c r="H16">
        <v>8.44</v>
      </c>
      <c r="I16">
        <v>1.64</v>
      </c>
      <c r="J16">
        <v>0</v>
      </c>
      <c r="K16">
        <v>7</v>
      </c>
    </row>
    <row r="17" spans="1:11" x14ac:dyDescent="0.35">
      <c r="A17" s="1">
        <v>213</v>
      </c>
      <c r="B17">
        <v>1.51651</v>
      </c>
      <c r="C17">
        <v>14.38</v>
      </c>
      <c r="D17">
        <v>0</v>
      </c>
      <c r="E17">
        <v>1.94</v>
      </c>
      <c r="F17">
        <v>73.61</v>
      </c>
      <c r="G17">
        <v>0</v>
      </c>
      <c r="H17">
        <v>8.48</v>
      </c>
      <c r="I17">
        <v>1.57</v>
      </c>
      <c r="J17">
        <v>0</v>
      </c>
      <c r="K17">
        <v>7</v>
      </c>
    </row>
    <row r="18" spans="1:11" x14ac:dyDescent="0.35">
      <c r="A18" s="1">
        <v>214</v>
      </c>
      <c r="B18">
        <v>1.51711</v>
      </c>
      <c r="C18">
        <v>14.23</v>
      </c>
      <c r="D18">
        <v>0</v>
      </c>
      <c r="E18">
        <v>2.08</v>
      </c>
      <c r="F18">
        <v>73.36</v>
      </c>
      <c r="G18">
        <v>0</v>
      </c>
      <c r="H18">
        <v>8.6199999999999992</v>
      </c>
      <c r="I18">
        <v>1.67</v>
      </c>
      <c r="J18">
        <v>0</v>
      </c>
      <c r="K1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3" sqref="H3"/>
    </sheetView>
  </sheetViews>
  <sheetFormatPr defaultRowHeight="14.5" x14ac:dyDescent="0.35"/>
  <cols>
    <col min="1" max="1" width="3.7265625" customWidth="1"/>
    <col min="2" max="2" width="11.90625" bestFit="1" customWidth="1"/>
    <col min="5" max="5" width="58.6328125" bestFit="1" customWidth="1"/>
  </cols>
  <sheetData>
    <row r="1" spans="1:6" x14ac:dyDescent="0.35">
      <c r="A1" s="1">
        <v>1</v>
      </c>
      <c r="B1" t="s">
        <v>28</v>
      </c>
      <c r="C1" t="s">
        <v>1</v>
      </c>
    </row>
    <row r="2" spans="1:6" x14ac:dyDescent="0.35">
      <c r="A2" s="1">
        <v>2</v>
      </c>
      <c r="B2" t="s">
        <v>2</v>
      </c>
      <c r="C2" t="s">
        <v>3</v>
      </c>
      <c r="F2" t="s">
        <v>0</v>
      </c>
    </row>
    <row r="3" spans="1:6" x14ac:dyDescent="0.35">
      <c r="A3" s="1">
        <v>3</v>
      </c>
      <c r="B3" t="s">
        <v>4</v>
      </c>
      <c r="C3" t="s">
        <v>5</v>
      </c>
      <c r="D3" t="s">
        <v>6</v>
      </c>
      <c r="F3">
        <v>1</v>
      </c>
    </row>
    <row r="4" spans="1:6" x14ac:dyDescent="0.35">
      <c r="A4" s="1">
        <v>4</v>
      </c>
      <c r="B4" t="s">
        <v>7</v>
      </c>
      <c r="C4" t="s">
        <v>8</v>
      </c>
      <c r="F4">
        <v>2</v>
      </c>
    </row>
    <row r="5" spans="1:6" x14ac:dyDescent="0.35">
      <c r="A5" s="1">
        <v>5</v>
      </c>
      <c r="B5" t="s">
        <v>9</v>
      </c>
      <c r="C5" t="s">
        <v>10</v>
      </c>
      <c r="F5">
        <v>3</v>
      </c>
    </row>
    <row r="6" spans="1:6" x14ac:dyDescent="0.35">
      <c r="A6" s="1">
        <v>6</v>
      </c>
      <c r="B6" t="s">
        <v>11</v>
      </c>
      <c r="C6" t="s">
        <v>12</v>
      </c>
      <c r="F6">
        <v>5</v>
      </c>
    </row>
    <row r="7" spans="1:6" x14ac:dyDescent="0.35">
      <c r="A7" s="1">
        <v>7</v>
      </c>
      <c r="B7" t="s">
        <v>13</v>
      </c>
      <c r="C7" t="s">
        <v>14</v>
      </c>
      <c r="F7">
        <v>6</v>
      </c>
    </row>
    <row r="8" spans="1:6" x14ac:dyDescent="0.35">
      <c r="A8" s="1">
        <v>8</v>
      </c>
      <c r="B8" t="s">
        <v>15</v>
      </c>
      <c r="C8" t="s">
        <v>16</v>
      </c>
      <c r="F8">
        <v>7</v>
      </c>
    </row>
    <row r="9" spans="1:6" x14ac:dyDescent="0.35">
      <c r="A9" s="1">
        <v>9</v>
      </c>
      <c r="B9" t="s">
        <v>17</v>
      </c>
      <c r="C9" t="s">
        <v>18</v>
      </c>
    </row>
    <row r="10" spans="1:6" x14ac:dyDescent="0.35">
      <c r="A10" s="1">
        <v>10</v>
      </c>
      <c r="B10" t="s">
        <v>19</v>
      </c>
      <c r="C10" t="s">
        <v>20</v>
      </c>
    </row>
    <row r="11" spans="1:6" x14ac:dyDescent="0.35">
      <c r="A11" s="1">
        <v>11</v>
      </c>
      <c r="B11" t="s">
        <v>0</v>
      </c>
      <c r="E11" s="1" t="s">
        <v>21</v>
      </c>
    </row>
    <row r="12" spans="1:6" x14ac:dyDescent="0.35">
      <c r="E12" s="1" t="s">
        <v>22</v>
      </c>
    </row>
    <row r="13" spans="1:6" x14ac:dyDescent="0.35">
      <c r="E13" s="1" t="s">
        <v>23</v>
      </c>
    </row>
    <row r="14" spans="1:6" x14ac:dyDescent="0.35">
      <c r="E14" s="1" t="s">
        <v>24</v>
      </c>
    </row>
    <row r="15" spans="1:6" x14ac:dyDescent="0.35">
      <c r="E15" s="1" t="s">
        <v>25</v>
      </c>
    </row>
    <row r="16" spans="1:6" x14ac:dyDescent="0.35">
      <c r="E16" s="1" t="s">
        <v>26</v>
      </c>
    </row>
    <row r="17" spans="5:5" x14ac:dyDescent="0.35">
      <c r="E17" s="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G7" sqref="G7"/>
    </sheetView>
  </sheetViews>
  <sheetFormatPr defaultRowHeight="14.5" x14ac:dyDescent="0.35"/>
  <sheetData>
    <row r="1" spans="2:9" x14ac:dyDescent="0.35">
      <c r="H1" t="s">
        <v>70</v>
      </c>
      <c r="I1" t="s">
        <v>71</v>
      </c>
    </row>
    <row r="2" spans="2:9" x14ac:dyDescent="0.35">
      <c r="B2" t="s">
        <v>70</v>
      </c>
      <c r="C2">
        <v>1</v>
      </c>
      <c r="D2" t="s">
        <v>71</v>
      </c>
      <c r="E2">
        <v>1</v>
      </c>
      <c r="F2" t="s">
        <v>72</v>
      </c>
      <c r="G2">
        <v>1</v>
      </c>
      <c r="H2">
        <f>IF(G2-C2=0,1,0)</f>
        <v>1</v>
      </c>
      <c r="I2">
        <f>IF(E2-G2=0,1,0)</f>
        <v>1</v>
      </c>
    </row>
    <row r="3" spans="2:9" x14ac:dyDescent="0.35">
      <c r="B3" t="s">
        <v>70</v>
      </c>
      <c r="C3">
        <v>1</v>
      </c>
      <c r="D3" t="s">
        <v>71</v>
      </c>
      <c r="E3">
        <v>1</v>
      </c>
      <c r="F3" t="s">
        <v>72</v>
      </c>
      <c r="G3">
        <v>1</v>
      </c>
      <c r="H3">
        <f t="shared" ref="H3:H19" si="0">IF(G3-C3=0,1,0)</f>
        <v>1</v>
      </c>
      <c r="I3">
        <f t="shared" ref="I3:I19" si="1">IF(E3-G3=0,1,0)</f>
        <v>1</v>
      </c>
    </row>
    <row r="4" spans="2:9" x14ac:dyDescent="0.35">
      <c r="B4" t="s">
        <v>70</v>
      </c>
      <c r="C4">
        <v>1</v>
      </c>
      <c r="D4" t="s">
        <v>71</v>
      </c>
      <c r="E4">
        <v>1</v>
      </c>
      <c r="F4" t="s">
        <v>72</v>
      </c>
      <c r="G4">
        <v>1</v>
      </c>
      <c r="H4">
        <f t="shared" si="0"/>
        <v>1</v>
      </c>
      <c r="I4">
        <f t="shared" si="1"/>
        <v>1</v>
      </c>
    </row>
    <row r="5" spans="2:9" x14ac:dyDescent="0.35">
      <c r="B5" t="s">
        <v>70</v>
      </c>
      <c r="C5">
        <v>2</v>
      </c>
      <c r="D5" t="s">
        <v>71</v>
      </c>
      <c r="E5">
        <v>1</v>
      </c>
      <c r="F5" t="s">
        <v>72</v>
      </c>
      <c r="G5">
        <v>2</v>
      </c>
      <c r="H5">
        <f t="shared" si="0"/>
        <v>1</v>
      </c>
      <c r="I5">
        <f t="shared" si="1"/>
        <v>0</v>
      </c>
    </row>
    <row r="6" spans="2:9" x14ac:dyDescent="0.35">
      <c r="B6" t="s">
        <v>70</v>
      </c>
      <c r="C6">
        <v>1</v>
      </c>
      <c r="D6" t="s">
        <v>71</v>
      </c>
      <c r="E6">
        <v>1</v>
      </c>
      <c r="F6" t="s">
        <v>72</v>
      </c>
      <c r="G6">
        <v>2</v>
      </c>
      <c r="H6">
        <f t="shared" si="0"/>
        <v>0</v>
      </c>
      <c r="I6">
        <f t="shared" si="1"/>
        <v>0</v>
      </c>
    </row>
    <row r="7" spans="2:9" x14ac:dyDescent="0.35">
      <c r="B7" t="s">
        <v>70</v>
      </c>
      <c r="C7">
        <v>3</v>
      </c>
      <c r="D7" t="s">
        <v>71</v>
      </c>
      <c r="E7">
        <v>3</v>
      </c>
      <c r="F7" t="s">
        <v>72</v>
      </c>
      <c r="G7">
        <v>2</v>
      </c>
      <c r="H7">
        <f t="shared" si="0"/>
        <v>0</v>
      </c>
      <c r="I7">
        <f t="shared" si="1"/>
        <v>0</v>
      </c>
    </row>
    <row r="8" spans="2:9" x14ac:dyDescent="0.35">
      <c r="B8" t="s">
        <v>70</v>
      </c>
      <c r="C8">
        <v>3</v>
      </c>
      <c r="D8" t="s">
        <v>71</v>
      </c>
      <c r="E8">
        <v>3</v>
      </c>
      <c r="F8" t="s">
        <v>72</v>
      </c>
      <c r="G8">
        <v>3</v>
      </c>
      <c r="H8">
        <f t="shared" si="0"/>
        <v>1</v>
      </c>
      <c r="I8">
        <f t="shared" si="1"/>
        <v>1</v>
      </c>
    </row>
    <row r="9" spans="2:9" x14ac:dyDescent="0.35">
      <c r="B9" t="s">
        <v>70</v>
      </c>
      <c r="C9">
        <v>1</v>
      </c>
      <c r="D9" t="s">
        <v>71</v>
      </c>
      <c r="E9">
        <v>1</v>
      </c>
      <c r="F9" t="s">
        <v>72</v>
      </c>
      <c r="G9">
        <v>3</v>
      </c>
      <c r="H9">
        <f t="shared" si="0"/>
        <v>0</v>
      </c>
      <c r="I9">
        <f t="shared" si="1"/>
        <v>0</v>
      </c>
    </row>
    <row r="10" spans="2:9" x14ac:dyDescent="0.35">
      <c r="B10" t="s">
        <v>70</v>
      </c>
      <c r="C10">
        <v>1</v>
      </c>
      <c r="D10" t="s">
        <v>71</v>
      </c>
      <c r="E10">
        <v>1</v>
      </c>
      <c r="F10" t="s">
        <v>72</v>
      </c>
      <c r="G10">
        <v>3</v>
      </c>
      <c r="H10">
        <f t="shared" si="0"/>
        <v>0</v>
      </c>
      <c r="I10">
        <f t="shared" si="1"/>
        <v>0</v>
      </c>
    </row>
    <row r="11" spans="2:9" x14ac:dyDescent="0.35">
      <c r="B11" t="s">
        <v>70</v>
      </c>
      <c r="C11">
        <v>5</v>
      </c>
      <c r="D11" t="s">
        <v>71</v>
      </c>
      <c r="E11">
        <v>5</v>
      </c>
      <c r="F11" t="s">
        <v>72</v>
      </c>
      <c r="G11">
        <v>5</v>
      </c>
      <c r="H11">
        <f t="shared" si="0"/>
        <v>1</v>
      </c>
      <c r="I11">
        <f t="shared" si="1"/>
        <v>1</v>
      </c>
    </row>
    <row r="12" spans="2:9" x14ac:dyDescent="0.35">
      <c r="B12" t="s">
        <v>70</v>
      </c>
      <c r="C12">
        <v>2</v>
      </c>
      <c r="D12" t="s">
        <v>71</v>
      </c>
      <c r="E12">
        <v>5</v>
      </c>
      <c r="F12" t="s">
        <v>72</v>
      </c>
      <c r="G12">
        <v>5</v>
      </c>
      <c r="H12">
        <f t="shared" si="0"/>
        <v>0</v>
      </c>
      <c r="I12">
        <f t="shared" si="1"/>
        <v>1</v>
      </c>
    </row>
    <row r="13" spans="2:9" x14ac:dyDescent="0.35">
      <c r="B13" t="s">
        <v>70</v>
      </c>
      <c r="C13">
        <v>5</v>
      </c>
      <c r="D13" t="s">
        <v>71</v>
      </c>
      <c r="E13">
        <v>5</v>
      </c>
      <c r="F13" t="s">
        <v>72</v>
      </c>
      <c r="G13">
        <v>5</v>
      </c>
      <c r="H13">
        <f t="shared" si="0"/>
        <v>1</v>
      </c>
      <c r="I13">
        <f t="shared" si="1"/>
        <v>1</v>
      </c>
    </row>
    <row r="14" spans="2:9" x14ac:dyDescent="0.35">
      <c r="B14" t="s">
        <v>70</v>
      </c>
      <c r="C14">
        <v>2</v>
      </c>
      <c r="D14" t="s">
        <v>71</v>
      </c>
      <c r="E14">
        <v>5</v>
      </c>
      <c r="F14" t="s">
        <v>72</v>
      </c>
      <c r="G14">
        <v>6</v>
      </c>
      <c r="H14">
        <f t="shared" si="0"/>
        <v>0</v>
      </c>
      <c r="I14">
        <f t="shared" si="1"/>
        <v>0</v>
      </c>
    </row>
    <row r="15" spans="2:9" x14ac:dyDescent="0.35">
      <c r="B15" t="s">
        <v>70</v>
      </c>
      <c r="C15">
        <v>2</v>
      </c>
      <c r="D15" t="s">
        <v>71</v>
      </c>
      <c r="E15">
        <v>2</v>
      </c>
      <c r="F15" t="s">
        <v>72</v>
      </c>
      <c r="G15">
        <v>6</v>
      </c>
      <c r="H15">
        <f t="shared" si="0"/>
        <v>0</v>
      </c>
      <c r="I15">
        <f t="shared" si="1"/>
        <v>0</v>
      </c>
    </row>
    <row r="16" spans="2:9" x14ac:dyDescent="0.35">
      <c r="B16" t="s">
        <v>70</v>
      </c>
      <c r="C16">
        <v>6</v>
      </c>
      <c r="D16" t="s">
        <v>71</v>
      </c>
      <c r="E16">
        <v>6</v>
      </c>
      <c r="F16" t="s">
        <v>72</v>
      </c>
      <c r="G16">
        <v>6</v>
      </c>
      <c r="H16">
        <f t="shared" si="0"/>
        <v>1</v>
      </c>
      <c r="I16">
        <f t="shared" si="1"/>
        <v>1</v>
      </c>
    </row>
    <row r="17" spans="2:9" x14ac:dyDescent="0.35">
      <c r="B17" t="s">
        <v>70</v>
      </c>
      <c r="C17">
        <v>7</v>
      </c>
      <c r="D17" t="s">
        <v>71</v>
      </c>
      <c r="E17">
        <v>7</v>
      </c>
      <c r="F17" t="s">
        <v>72</v>
      </c>
      <c r="G17">
        <v>7</v>
      </c>
      <c r="H17">
        <f>IF(G17-C17=0,1,0)</f>
        <v>1</v>
      </c>
      <c r="I17">
        <f t="shared" si="1"/>
        <v>1</v>
      </c>
    </row>
    <row r="18" spans="2:9" x14ac:dyDescent="0.35">
      <c r="B18" t="s">
        <v>70</v>
      </c>
      <c r="C18">
        <v>7</v>
      </c>
      <c r="D18" t="s">
        <v>71</v>
      </c>
      <c r="E18">
        <v>7</v>
      </c>
      <c r="F18" t="s">
        <v>72</v>
      </c>
      <c r="G18">
        <v>7</v>
      </c>
      <c r="H18">
        <f t="shared" si="0"/>
        <v>1</v>
      </c>
      <c r="I18">
        <f t="shared" si="1"/>
        <v>1</v>
      </c>
    </row>
    <row r="19" spans="2:9" x14ac:dyDescent="0.35">
      <c r="B19" t="s">
        <v>70</v>
      </c>
      <c r="C19">
        <v>7</v>
      </c>
      <c r="D19" t="s">
        <v>71</v>
      </c>
      <c r="E19">
        <v>7</v>
      </c>
      <c r="F19" t="s">
        <v>72</v>
      </c>
      <c r="G19">
        <v>7</v>
      </c>
      <c r="H19">
        <f t="shared" si="0"/>
        <v>1</v>
      </c>
      <c r="I19">
        <f t="shared" si="1"/>
        <v>1</v>
      </c>
    </row>
    <row r="20" spans="2:9" x14ac:dyDescent="0.35">
      <c r="H20">
        <f>SUM(H2:H19)/COUNT(H2:H19)</f>
        <v>0.61111111111111116</v>
      </c>
      <c r="I20">
        <f>SUM(I2:I19)/COUNT(I2:I19)</f>
        <v>0.61111111111111116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Sheet6</vt:lpstr>
      <vt:lpstr>Sheet1</vt:lpstr>
      <vt:lpstr>Sheet5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Adsule</dc:creator>
  <cp:lastModifiedBy>Snehal Adsule</cp:lastModifiedBy>
  <dcterms:created xsi:type="dcterms:W3CDTF">2016-09-17T21:25:27Z</dcterms:created>
  <dcterms:modified xsi:type="dcterms:W3CDTF">2016-09-20T09:00:53Z</dcterms:modified>
</cp:coreProperties>
</file>