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re\OneDrive\DBCX\D U M c\"/>
    </mc:Choice>
  </mc:AlternateContent>
  <xr:revisionPtr revIDLastSave="837" documentId="11_F25DC773A252ABDACC1048A5091E47445ADE58EC" xr6:coauthVersionLast="45" xr6:coauthVersionMax="45" xr10:uidLastSave="{4FFA3DCE-8D62-4403-B22A-3DCB880FE420}"/>
  <bookViews>
    <workbookView xWindow="-120" yWindow="-120" windowWidth="29040" windowHeight="17640" activeTab="10" xr2:uid="{00000000-000D-0000-FFFF-FFFF00000000}"/>
  </bookViews>
  <sheets>
    <sheet name="Totals" sheetId="6" r:id="rId1"/>
    <sheet name="Characters" sheetId="4" r:id="rId2"/>
    <sheet name="Items" sheetId="1" r:id="rId3"/>
    <sheet name="Action" sheetId="2" r:id="rId4"/>
    <sheet name="Mystical" sheetId="5" r:id="rId5"/>
    <sheet name="ItemQ" sheetId="3" r:id="rId6"/>
    <sheet name="Sorted Items" sheetId="7" r:id="rId7"/>
    <sheet name="Sorted Actions" sheetId="9" r:id="rId8"/>
    <sheet name="Rebalanced Items" sheetId="8" r:id="rId9"/>
    <sheet name="Rebalanced Actions" sheetId="10" r:id="rId10"/>
    <sheet name="Program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10" l="1"/>
  <c r="E2" i="10"/>
  <c r="G7" i="10" s="1"/>
  <c r="E22" i="10"/>
  <c r="D22" i="10"/>
  <c r="D30" i="10"/>
  <c r="D35" i="10"/>
  <c r="E37" i="10"/>
  <c r="D37" i="10"/>
  <c r="D11" i="10"/>
  <c r="D10" i="10"/>
  <c r="E9" i="10"/>
  <c r="D9" i="10"/>
  <c r="D8" i="10"/>
  <c r="D34" i="10"/>
  <c r="D29" i="10"/>
  <c r="D28" i="10"/>
  <c r="D31" i="10"/>
  <c r="D20" i="10"/>
  <c r="D27" i="10"/>
  <c r="D19" i="10"/>
  <c r="E38" i="10"/>
  <c r="D38" i="10"/>
  <c r="D36" i="10"/>
  <c r="D33" i="10"/>
  <c r="D32" i="10"/>
  <c r="D26" i="10"/>
  <c r="D25" i="10"/>
  <c r="D23" i="10"/>
  <c r="E21" i="10"/>
  <c r="D21" i="10"/>
  <c r="D18" i="10"/>
  <c r="D13" i="10"/>
  <c r="E12" i="10"/>
  <c r="D12" i="10"/>
  <c r="D7" i="10"/>
  <c r="H6" i="9"/>
  <c r="G6" i="9"/>
  <c r="E2" i="9"/>
  <c r="E21" i="9"/>
  <c r="D21" i="9"/>
  <c r="D12" i="9"/>
  <c r="D24" i="9"/>
  <c r="E33" i="9"/>
  <c r="D33" i="9"/>
  <c r="E11" i="9"/>
  <c r="D11" i="9"/>
  <c r="D30" i="9"/>
  <c r="D28" i="9"/>
  <c r="D27" i="9"/>
  <c r="E23" i="9"/>
  <c r="D23" i="9"/>
  <c r="D32" i="9"/>
  <c r="D9" i="9"/>
  <c r="D31" i="9"/>
  <c r="D10" i="9"/>
  <c r="D25" i="9"/>
  <c r="D13" i="9"/>
  <c r="D22" i="9"/>
  <c r="D19" i="9"/>
  <c r="D4" i="8"/>
  <c r="D24" i="8"/>
  <c r="D38" i="8"/>
  <c r="G8" i="8"/>
  <c r="E33" i="8"/>
  <c r="D37" i="8"/>
  <c r="E31" i="8"/>
  <c r="C30" i="8"/>
  <c r="E30" i="8" s="1"/>
  <c r="H8" i="8" s="1"/>
  <c r="E28" i="8"/>
  <c r="D14" i="8"/>
  <c r="D12" i="8"/>
  <c r="G8" i="7"/>
  <c r="H8" i="7"/>
  <c r="D37" i="7"/>
  <c r="E31" i="7"/>
  <c r="E28" i="7"/>
  <c r="D38" i="7"/>
  <c r="C30" i="7"/>
  <c r="E30" i="7" s="1"/>
  <c r="D12" i="7"/>
  <c r="D14" i="7"/>
  <c r="D4" i="7"/>
  <c r="G8" i="1"/>
  <c r="D17" i="1"/>
  <c r="H7" i="10" l="1"/>
  <c r="H6" i="2"/>
  <c r="G6" i="2"/>
  <c r="E2" i="2"/>
  <c r="H8" i="1"/>
  <c r="C5" i="6" s="1"/>
  <c r="B5" i="6"/>
  <c r="D4" i="1"/>
  <c r="D9" i="1" l="1"/>
  <c r="D36" i="1"/>
  <c r="I5" i="6"/>
  <c r="H5" i="6"/>
  <c r="F5" i="6"/>
  <c r="E5" i="6"/>
  <c r="C10" i="6"/>
  <c r="B10" i="6"/>
  <c r="H7" i="5"/>
  <c r="G7" i="5"/>
  <c r="E28" i="2"/>
  <c r="D28" i="2"/>
  <c r="D27" i="2"/>
  <c r="D23" i="2"/>
  <c r="E22" i="2"/>
  <c r="D22" i="2"/>
  <c r="E21" i="2"/>
  <c r="D21" i="2"/>
  <c r="D20" i="2"/>
  <c r="D19" i="2"/>
  <c r="D18" i="2"/>
  <c r="E17" i="2"/>
  <c r="D17" i="2"/>
  <c r="D16" i="2"/>
  <c r="D15" i="2"/>
  <c r="D14" i="2"/>
  <c r="D13" i="2"/>
  <c r="D11" i="2"/>
  <c r="D9" i="2"/>
  <c r="D10" i="2"/>
  <c r="D4" i="3"/>
  <c r="D6" i="2"/>
  <c r="E29" i="1"/>
  <c r="E24" i="1"/>
  <c r="C12" i="1"/>
  <c r="E12" i="1" s="1"/>
  <c r="D8" i="1"/>
</calcChain>
</file>

<file path=xl/sharedStrings.xml><?xml version="1.0" encoding="utf-8"?>
<sst xmlns="http://schemas.openxmlformats.org/spreadsheetml/2006/main" count="304" uniqueCount="114">
  <si>
    <t>Items</t>
  </si>
  <si>
    <t>Not School, Cops, Melon, Ninaj</t>
  </si>
  <si>
    <t>Card</t>
  </si>
  <si>
    <t>Spam</t>
  </si>
  <si>
    <t>HP Change Per Eat</t>
  </si>
  <si>
    <t>HP Change per Throw</t>
  </si>
  <si>
    <t>Item</t>
  </si>
  <si>
    <t>Piggy Bank</t>
  </si>
  <si>
    <t>Canned Kale</t>
  </si>
  <si>
    <t>Tomato Bomb</t>
  </si>
  <si>
    <t>Killer Squash</t>
  </si>
  <si>
    <t>Max/expected effect number</t>
  </si>
  <si>
    <t>Space Papaya</t>
  </si>
  <si>
    <t>Bag of Combustable Candy</t>
  </si>
  <si>
    <t>Old Halloween Candy</t>
  </si>
  <si>
    <t>XXXL Amazon Picnic Shirt</t>
  </si>
  <si>
    <t>Beef Jerky Cowboy Hat</t>
  </si>
  <si>
    <t>Ice Cream</t>
  </si>
  <si>
    <t>Floppy Pizza Slice</t>
  </si>
  <si>
    <t>Extra Sharp Cheddar Cheese</t>
  </si>
  <si>
    <t>Cheez-Whip</t>
  </si>
  <si>
    <t>Popcorn</t>
  </si>
  <si>
    <t>Decoy</t>
  </si>
  <si>
    <t>(Sealed) Fruit Cup</t>
  </si>
  <si>
    <t>Donut of Doom</t>
  </si>
  <si>
    <t>Donut-rang</t>
  </si>
  <si>
    <t>Time Chips</t>
  </si>
  <si>
    <t>Time Popsicle</t>
  </si>
  <si>
    <t>Expired Tuna</t>
  </si>
  <si>
    <t>Share Stick</t>
  </si>
  <si>
    <t>Dice Modifier</t>
  </si>
  <si>
    <t>Sucky Device</t>
  </si>
  <si>
    <t>Hall Pass of Life!</t>
  </si>
  <si>
    <t>Lingering Health Boost!</t>
  </si>
  <si>
    <t>Man with Stick</t>
  </si>
  <si>
    <t>Actions</t>
  </si>
  <si>
    <t>HP Change Per You</t>
  </si>
  <si>
    <t>HP Change per Other</t>
  </si>
  <si>
    <t>The Po-Po</t>
  </si>
  <si>
    <t>The Fuzz</t>
  </si>
  <si>
    <t>Cops</t>
  </si>
  <si>
    <t>?</t>
  </si>
  <si>
    <t>Rob a Store</t>
  </si>
  <si>
    <t>You</t>
  </si>
  <si>
    <t>Others</t>
  </si>
  <si>
    <t>The Melon</t>
  </si>
  <si>
    <t>Homework Due</t>
  </si>
  <si>
    <t>Hall Pass!</t>
  </si>
  <si>
    <t>Principal Shoe</t>
  </si>
  <si>
    <t>Principal's Office</t>
  </si>
  <si>
    <t>Teacher</t>
  </si>
  <si>
    <t>Speeling Quiz</t>
  </si>
  <si>
    <t>P-Jam's</t>
  </si>
  <si>
    <t>Stealthy Sandwich</t>
  </si>
  <si>
    <t>Ancient Scroll of Healing</t>
  </si>
  <si>
    <t>Possession Spell</t>
  </si>
  <si>
    <t>Character</t>
  </si>
  <si>
    <t>Donut Ninja</t>
  </si>
  <si>
    <t>Name</t>
  </si>
  <si>
    <t>Health Points</t>
  </si>
  <si>
    <t>Veggies, eat</t>
  </si>
  <si>
    <t>Veggies, attacked</t>
  </si>
  <si>
    <t>Fruit, eat</t>
  </si>
  <si>
    <t>Fruit, attacked</t>
  </si>
  <si>
    <t>Candy, eat</t>
  </si>
  <si>
    <t>Candy, attacked</t>
  </si>
  <si>
    <t>Dairy, eat</t>
  </si>
  <si>
    <t>Dairy, attacked</t>
  </si>
  <si>
    <t>Speed</t>
  </si>
  <si>
    <t>Luck</t>
  </si>
  <si>
    <t>Fruit Ninja</t>
  </si>
  <si>
    <t>damage * -1</t>
  </si>
  <si>
    <t>Twinkie Master</t>
  </si>
  <si>
    <t>Bully</t>
  </si>
  <si>
    <t>Cyber Bully</t>
  </si>
  <si>
    <t>Stairs</t>
  </si>
  <si>
    <t>Cats and Hogs</t>
  </si>
  <si>
    <t>Pillow Fight</t>
  </si>
  <si>
    <t>Sharing is Caring</t>
  </si>
  <si>
    <t>Pointy Sword</t>
  </si>
  <si>
    <t>Television</t>
  </si>
  <si>
    <t>Television For All</t>
  </si>
  <si>
    <t>Shady Guy</t>
  </si>
  <si>
    <t>Bannans Split</t>
  </si>
  <si>
    <t>Irresistible Poisoned Soda</t>
  </si>
  <si>
    <t>Real Bad Luck</t>
  </si>
  <si>
    <t>What Direction?</t>
  </si>
  <si>
    <t>Roll-a-Dice</t>
  </si>
  <si>
    <t>You Found a Card</t>
  </si>
  <si>
    <t>Health Bonus</t>
  </si>
  <si>
    <t>Twinkies</t>
  </si>
  <si>
    <t>Avg HP Change You</t>
  </si>
  <si>
    <t>Avg HP Change Other</t>
  </si>
  <si>
    <t>Infinite</t>
  </si>
  <si>
    <t>Instant Kill</t>
  </si>
  <si>
    <t>Mystical Twinkies</t>
  </si>
  <si>
    <t>Total</t>
  </si>
  <si>
    <t>Full Trust</t>
  </si>
  <si>
    <t>Number of Items</t>
  </si>
  <si>
    <t>Number of Action Cards</t>
  </si>
  <si>
    <t>per player</t>
  </si>
  <si>
    <t>Television, NOVA (Jimmy)</t>
  </si>
  <si>
    <t>Tall Stairs</t>
  </si>
  <si>
    <t>Pizza Party</t>
  </si>
  <si>
    <t>Television in 4K</t>
  </si>
  <si>
    <t>Science Teacher</t>
  </si>
  <si>
    <t>Objects</t>
  </si>
  <si>
    <t>Deck</t>
  </si>
  <si>
    <t>Type</t>
  </si>
  <si>
    <t>Stack</t>
  </si>
  <si>
    <t>Player</t>
  </si>
  <si>
    <t xml:space="preserve">hp, </t>
  </si>
  <si>
    <t>Game</t>
  </si>
  <si>
    <t>Turn order, scorekeeping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</si>
</sst>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5E5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3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3" fontId="0" fillId="0" borderId="2" xfId="0" applyNumberFormat="1" applyBorder="1" applyAlignment="1">
      <alignment horizontal="center" vertical="center"/>
    </xf>
    <xf numFmtId="13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3" fontId="0" fillId="5" borderId="0" xfId="0" applyNumberFormat="1" applyFill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FB73-6E65-4674-B5FB-48CE4FCB95AB}">
  <dimension ref="B3:I10"/>
  <sheetViews>
    <sheetView workbookViewId="0">
      <selection activeCell="B14" sqref="B14"/>
    </sheetView>
  </sheetViews>
  <sheetFormatPr defaultColWidth="9.140625" defaultRowHeight="15" x14ac:dyDescent="0.25"/>
  <cols>
    <col min="1" max="1" width="9.140625" style="1"/>
    <col min="2" max="2" width="18.140625" style="1" bestFit="1" customWidth="1"/>
    <col min="3" max="3" width="20" style="1" bestFit="1" customWidth="1"/>
    <col min="4" max="4" width="9.140625" style="1"/>
    <col min="5" max="5" width="18.140625" style="1" bestFit="1" customWidth="1"/>
    <col min="6" max="6" width="20" style="1" bestFit="1" customWidth="1"/>
    <col min="7" max="7" width="9.140625" style="1"/>
    <col min="8" max="8" width="18.140625" style="1" bestFit="1" customWidth="1"/>
    <col min="9" max="9" width="20" style="1" bestFit="1" customWidth="1"/>
    <col min="10" max="16384" width="9.140625" style="1"/>
  </cols>
  <sheetData>
    <row r="3" spans="2:9" ht="15.75" thickBot="1" x14ac:dyDescent="0.3">
      <c r="B3" s="1" t="s">
        <v>0</v>
      </c>
      <c r="E3" s="1" t="s">
        <v>95</v>
      </c>
      <c r="H3" s="1" t="s">
        <v>35</v>
      </c>
    </row>
    <row r="4" spans="2:9" ht="15.75" thickBot="1" x14ac:dyDescent="0.3">
      <c r="B4" s="9" t="s">
        <v>91</v>
      </c>
      <c r="C4" s="11" t="s">
        <v>92</v>
      </c>
      <c r="E4" s="9" t="s">
        <v>91</v>
      </c>
      <c r="F4" s="11" t="s">
        <v>92</v>
      </c>
      <c r="H4" s="9" t="s">
        <v>91</v>
      </c>
      <c r="I4" s="11" t="s">
        <v>92</v>
      </c>
    </row>
    <row r="5" spans="2:9" x14ac:dyDescent="0.25">
      <c r="B5" s="2">
        <f>Items!G8</f>
        <v>1.1919191919191918</v>
      </c>
      <c r="C5" s="2">
        <f>Items!H8</f>
        <v>-1.4141414141414144</v>
      </c>
      <c r="E5" s="4">
        <f>Mystical!G7</f>
        <v>-0.625</v>
      </c>
      <c r="F5" s="4">
        <f>Mystical!H7</f>
        <v>-0.75</v>
      </c>
      <c r="H5" s="4">
        <f>Action!G6</f>
        <v>-0.69827586206896552</v>
      </c>
      <c r="I5" s="4">
        <f>Action!H6</f>
        <v>0.21551724137931033</v>
      </c>
    </row>
    <row r="8" spans="2:9" ht="15.75" thickBot="1" x14ac:dyDescent="0.3">
      <c r="B8" s="1" t="s">
        <v>96</v>
      </c>
    </row>
    <row r="9" spans="2:9" ht="15.75" thickBot="1" x14ac:dyDescent="0.3">
      <c r="B9" s="9" t="s">
        <v>91</v>
      </c>
      <c r="C9" s="11" t="s">
        <v>92</v>
      </c>
    </row>
    <row r="10" spans="2:9" x14ac:dyDescent="0.25">
      <c r="B10" s="2">
        <f>B5+E5+H5</f>
        <v>-0.1313566701497737</v>
      </c>
      <c r="C10" s="2">
        <f>C5+F5+I5</f>
        <v>-1.9486241727621041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DA24-0DB7-4AF8-AC19-A9608E46C9EE}">
  <dimension ref="A1:M6"/>
  <sheetViews>
    <sheetView workbookViewId="0">
      <selection activeCell="M6" sqref="M6"/>
    </sheetView>
  </sheetViews>
  <sheetFormatPr defaultColWidth="9.140625" defaultRowHeight="15" x14ac:dyDescent="0.25"/>
  <cols>
    <col min="1" max="1" width="9.140625" style="1"/>
    <col min="2" max="2" width="11.5703125" style="1" bestFit="1" customWidth="1"/>
    <col min="3" max="3" width="12.85546875" style="1" bestFit="1" customWidth="1"/>
    <col min="4" max="4" width="11.85546875" style="1" bestFit="1" customWidth="1"/>
    <col min="5" max="5" width="16.7109375" style="1" bestFit="1" customWidth="1"/>
    <col min="6" max="6" width="9" style="1" bestFit="1" customWidth="1"/>
    <col min="7" max="7" width="13.85546875" style="1" bestFit="1" customWidth="1"/>
    <col min="8" max="8" width="10.28515625" style="1" bestFit="1" customWidth="1"/>
    <col min="9" max="9" width="15.140625" style="1" bestFit="1" customWidth="1"/>
    <col min="10" max="10" width="9.42578125" style="1" bestFit="1" customWidth="1"/>
    <col min="11" max="11" width="14.28515625" style="1" bestFit="1" customWidth="1"/>
    <col min="12" max="16384" width="9.140625" style="1"/>
  </cols>
  <sheetData>
    <row r="1" spans="1:13" x14ac:dyDescent="0.25">
      <c r="A1" s="1" t="s">
        <v>56</v>
      </c>
    </row>
    <row r="2" spans="1:13" ht="15.75" thickBot="1" x14ac:dyDescent="0.3"/>
    <row r="3" spans="1:13" ht="15.75" thickBot="1" x14ac:dyDescent="0.3">
      <c r="B3" s="9" t="s">
        <v>58</v>
      </c>
      <c r="C3" s="10" t="s">
        <v>59</v>
      </c>
      <c r="D3" s="12" t="s">
        <v>60</v>
      </c>
      <c r="E3" s="12" t="s">
        <v>61</v>
      </c>
      <c r="F3" s="13" t="s">
        <v>62</v>
      </c>
      <c r="G3" s="13" t="s">
        <v>63</v>
      </c>
      <c r="H3" s="10" t="s">
        <v>64</v>
      </c>
      <c r="I3" s="10" t="s">
        <v>65</v>
      </c>
      <c r="J3" s="14" t="s">
        <v>66</v>
      </c>
      <c r="K3" s="15" t="s">
        <v>67</v>
      </c>
      <c r="L3" s="1" t="s">
        <v>68</v>
      </c>
      <c r="M3" s="1" t="s">
        <v>69</v>
      </c>
    </row>
    <row r="5" spans="1:13" x14ac:dyDescent="0.25">
      <c r="B5" s="1" t="s">
        <v>57</v>
      </c>
      <c r="C5" s="1">
        <v>7</v>
      </c>
      <c r="L5" s="1">
        <v>-2</v>
      </c>
    </row>
    <row r="6" spans="1:13" x14ac:dyDescent="0.25">
      <c r="B6" s="1" t="s">
        <v>70</v>
      </c>
      <c r="C6" s="1">
        <v>7</v>
      </c>
      <c r="E6" s="1" t="s">
        <v>71</v>
      </c>
      <c r="L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opLeftCell="A4" workbookViewId="0">
      <selection activeCell="D4" sqref="D4"/>
    </sheetView>
  </sheetViews>
  <sheetFormatPr defaultColWidth="9.140625" defaultRowHeight="15" x14ac:dyDescent="0.25"/>
  <cols>
    <col min="1" max="1" width="9.140625" style="2"/>
    <col min="2" max="2" width="28.85546875" style="2" bestFit="1" customWidth="1"/>
    <col min="3" max="3" width="27.5703125" style="3" bestFit="1" customWidth="1"/>
    <col min="4" max="4" width="18.28515625" style="4" bestFit="1" customWidth="1"/>
    <col min="5" max="5" width="20.140625" style="4" bestFit="1" customWidth="1"/>
    <col min="6" max="6" width="9.140625" style="2"/>
    <col min="7" max="7" width="18.140625" style="2" bestFit="1" customWidth="1"/>
    <col min="8" max="8" width="20" style="2" bestFit="1" customWidth="1"/>
    <col min="9" max="16384" width="9.140625" style="2"/>
  </cols>
  <sheetData>
    <row r="2" spans="2:8" x14ac:dyDescent="0.25">
      <c r="B2" s="2" t="s">
        <v>1</v>
      </c>
    </row>
    <row r="4" spans="2:8" x14ac:dyDescent="0.25">
      <c r="B4" s="2" t="s">
        <v>6</v>
      </c>
      <c r="C4" s="3" t="s">
        <v>98</v>
      </c>
      <c r="D4" s="4">
        <f>COUNTA(B8:B40)</f>
        <v>33</v>
      </c>
    </row>
    <row r="5" spans="2:8" ht="15.75" thickBot="1" x14ac:dyDescent="0.3"/>
    <row r="6" spans="2:8" ht="15.75" thickBot="1" x14ac:dyDescent="0.3">
      <c r="B6" s="5" t="s">
        <v>2</v>
      </c>
      <c r="C6" s="6" t="s">
        <v>11</v>
      </c>
      <c r="D6" s="7" t="s">
        <v>4</v>
      </c>
      <c r="E6" s="8" t="s">
        <v>5</v>
      </c>
      <c r="G6" s="9" t="s">
        <v>91</v>
      </c>
      <c r="H6" s="11" t="s">
        <v>92</v>
      </c>
    </row>
    <row r="8" spans="2:8" x14ac:dyDescent="0.25">
      <c r="B8" s="2" t="s">
        <v>3</v>
      </c>
      <c r="C8" s="3">
        <v>2</v>
      </c>
      <c r="D8" s="4">
        <f>1/6</f>
        <v>0.16666666666666666</v>
      </c>
      <c r="E8" s="4">
        <v>0</v>
      </c>
      <c r="G8" s="2">
        <f>SUMPRODUCT(C8:C40,D8:D40)/D4</f>
        <v>1.1919191919191918</v>
      </c>
      <c r="H8" s="2">
        <f>SUMPRODUCT(C8:C40,E8:E40)/D4</f>
        <v>-1.4141414141414144</v>
      </c>
    </row>
    <row r="9" spans="2:8" x14ac:dyDescent="0.25">
      <c r="B9" s="2" t="s">
        <v>7</v>
      </c>
      <c r="C9" s="3" t="s">
        <v>93</v>
      </c>
      <c r="D9" s="4">
        <f>0</f>
        <v>0</v>
      </c>
      <c r="E9" s="4">
        <v>0</v>
      </c>
    </row>
    <row r="10" spans="2:8" x14ac:dyDescent="0.25">
      <c r="B10" s="2" t="s">
        <v>8</v>
      </c>
      <c r="C10" s="3">
        <v>1</v>
      </c>
      <c r="D10" s="4">
        <v>1</v>
      </c>
      <c r="E10" s="4">
        <v>-2</v>
      </c>
    </row>
    <row r="11" spans="2:8" x14ac:dyDescent="0.25">
      <c r="B11" s="2" t="s">
        <v>9</v>
      </c>
      <c r="C11" s="3">
        <v>1</v>
      </c>
      <c r="D11" s="4">
        <v>-2</v>
      </c>
      <c r="E11" s="4">
        <v>-3</v>
      </c>
    </row>
    <row r="12" spans="2:8" x14ac:dyDescent="0.25">
      <c r="B12" s="2" t="s">
        <v>10</v>
      </c>
      <c r="C12" s="3">
        <f xml:space="preserve"> (1 / 0.5)</f>
        <v>2</v>
      </c>
      <c r="D12" s="4">
        <v>0</v>
      </c>
      <c r="E12" s="4">
        <f xml:space="preserve"> -2 + -1 * C12</f>
        <v>-4</v>
      </c>
    </row>
    <row r="13" spans="2:8" x14ac:dyDescent="0.25">
      <c r="B13" s="2" t="s">
        <v>12</v>
      </c>
      <c r="C13" s="3">
        <v>1</v>
      </c>
      <c r="D13" s="4">
        <v>1</v>
      </c>
      <c r="E13" s="4">
        <v>-3</v>
      </c>
    </row>
    <row r="14" spans="2:8" x14ac:dyDescent="0.25">
      <c r="B14" s="2" t="s">
        <v>13</v>
      </c>
      <c r="C14" s="3">
        <v>3</v>
      </c>
      <c r="D14" s="4" t="s">
        <v>94</v>
      </c>
      <c r="E14" s="4">
        <v>-1</v>
      </c>
    </row>
    <row r="15" spans="2:8" x14ac:dyDescent="0.25">
      <c r="B15" s="2" t="s">
        <v>14</v>
      </c>
      <c r="C15" s="3">
        <v>1</v>
      </c>
      <c r="D15" s="4">
        <v>1</v>
      </c>
      <c r="E15" s="4">
        <v>-0.66666666666666663</v>
      </c>
    </row>
    <row r="16" spans="2:8" x14ac:dyDescent="0.25">
      <c r="B16" s="2" t="s">
        <v>15</v>
      </c>
      <c r="C16" s="3">
        <v>1</v>
      </c>
      <c r="D16" s="4" t="s">
        <v>94</v>
      </c>
      <c r="E16" s="4">
        <v>0</v>
      </c>
    </row>
    <row r="17" spans="2:5" x14ac:dyDescent="0.25">
      <c r="B17" s="2" t="s">
        <v>16</v>
      </c>
      <c r="C17" s="3">
        <v>1</v>
      </c>
      <c r="D17" s="4">
        <f>1+(1+2+3+4+5+6)/6</f>
        <v>4.5</v>
      </c>
    </row>
    <row r="18" spans="2:5" x14ac:dyDescent="0.25">
      <c r="B18" s="2" t="s">
        <v>17</v>
      </c>
      <c r="C18" s="3">
        <v>1</v>
      </c>
      <c r="D18" s="4">
        <v>3</v>
      </c>
      <c r="E18" s="4">
        <v>-1</v>
      </c>
    </row>
    <row r="19" spans="2:5" x14ac:dyDescent="0.25">
      <c r="B19" s="2" t="s">
        <v>18</v>
      </c>
      <c r="C19" s="3">
        <v>1</v>
      </c>
      <c r="D19" s="4">
        <v>2</v>
      </c>
      <c r="E19" s="4">
        <v>-1</v>
      </c>
    </row>
    <row r="20" spans="2:5" x14ac:dyDescent="0.25">
      <c r="B20" s="2" t="s">
        <v>19</v>
      </c>
      <c r="C20" s="3">
        <v>2</v>
      </c>
      <c r="D20" s="4">
        <v>1</v>
      </c>
      <c r="E20" s="4">
        <v>-2</v>
      </c>
    </row>
    <row r="21" spans="2:5" x14ac:dyDescent="0.25">
      <c r="B21" s="2" t="s">
        <v>20</v>
      </c>
      <c r="C21" s="3">
        <v>2</v>
      </c>
      <c r="D21" s="4">
        <v>0.5</v>
      </c>
      <c r="E21" s="4">
        <v>-3</v>
      </c>
    </row>
    <row r="22" spans="2:5" x14ac:dyDescent="0.25">
      <c r="B22" s="2" t="s">
        <v>21</v>
      </c>
      <c r="C22" s="3">
        <v>1</v>
      </c>
      <c r="D22" s="4">
        <v>2</v>
      </c>
      <c r="E22" s="4">
        <v>-2</v>
      </c>
    </row>
    <row r="23" spans="2:5" x14ac:dyDescent="0.25">
      <c r="B23" s="2" t="s">
        <v>22</v>
      </c>
      <c r="C23" s="3">
        <v>1</v>
      </c>
      <c r="D23" s="4">
        <v>0</v>
      </c>
    </row>
    <row r="24" spans="2:5" x14ac:dyDescent="0.25">
      <c r="B24" s="2" t="s">
        <v>23</v>
      </c>
      <c r="C24" s="3">
        <v>1</v>
      </c>
      <c r="D24" s="4">
        <v>-3</v>
      </c>
      <c r="E24" s="4">
        <f>-2 * 2</f>
        <v>-4</v>
      </c>
    </row>
    <row r="25" spans="2:5" x14ac:dyDescent="0.25">
      <c r="B25" s="2" t="s">
        <v>24</v>
      </c>
      <c r="C25" s="3">
        <v>1</v>
      </c>
      <c r="D25" s="4">
        <v>2</v>
      </c>
      <c r="E25" s="4">
        <v>-4</v>
      </c>
    </row>
    <row r="26" spans="2:5" x14ac:dyDescent="0.25">
      <c r="B26" s="2" t="s">
        <v>25</v>
      </c>
      <c r="C26" s="3">
        <v>2</v>
      </c>
      <c r="D26" s="4">
        <v>3</v>
      </c>
      <c r="E26" s="4">
        <v>-2</v>
      </c>
    </row>
    <row r="27" spans="2:5" x14ac:dyDescent="0.25">
      <c r="B27" s="2" t="s">
        <v>26</v>
      </c>
      <c r="C27" s="3">
        <v>1</v>
      </c>
      <c r="D27" s="4">
        <v>-0.5</v>
      </c>
      <c r="E27" s="4">
        <v>0</v>
      </c>
    </row>
    <row r="28" spans="2:5" x14ac:dyDescent="0.25">
      <c r="B28" s="2" t="s">
        <v>27</v>
      </c>
      <c r="C28" s="3">
        <v>1</v>
      </c>
      <c r="D28" s="4">
        <v>1</v>
      </c>
    </row>
    <row r="29" spans="2:5" x14ac:dyDescent="0.25">
      <c r="B29" s="2" t="s">
        <v>28</v>
      </c>
      <c r="C29" s="3">
        <v>1</v>
      </c>
      <c r="D29" s="4">
        <v>0.5</v>
      </c>
      <c r="E29" s="4">
        <f>-2 * 3</f>
        <v>-6</v>
      </c>
    </row>
    <row r="30" spans="2:5" x14ac:dyDescent="0.25">
      <c r="B30" s="2" t="s">
        <v>29</v>
      </c>
      <c r="C30" s="3">
        <v>1</v>
      </c>
      <c r="D30" s="4">
        <v>-1</v>
      </c>
      <c r="E30" s="4">
        <v>1</v>
      </c>
    </row>
    <row r="31" spans="2:5" x14ac:dyDescent="0.25">
      <c r="B31" s="2" t="s">
        <v>30</v>
      </c>
      <c r="C31" s="3">
        <v>1</v>
      </c>
      <c r="D31" s="4">
        <v>1</v>
      </c>
    </row>
    <row r="32" spans="2:5" x14ac:dyDescent="0.25">
      <c r="B32" s="2" t="s">
        <v>31</v>
      </c>
      <c r="C32" s="3">
        <v>1</v>
      </c>
      <c r="D32" s="4" t="s">
        <v>94</v>
      </c>
    </row>
    <row r="33" spans="2:5" x14ac:dyDescent="0.25">
      <c r="B33" s="2" t="s">
        <v>32</v>
      </c>
      <c r="C33" s="3">
        <v>1</v>
      </c>
      <c r="D33" s="4">
        <v>3.5</v>
      </c>
    </row>
    <row r="34" spans="2:5" x14ac:dyDescent="0.25">
      <c r="B34" s="2" t="s">
        <v>33</v>
      </c>
      <c r="C34" s="3">
        <v>1</v>
      </c>
      <c r="D34" s="4">
        <v>2</v>
      </c>
    </row>
    <row r="35" spans="2:5" x14ac:dyDescent="0.25">
      <c r="B35" s="2" t="s">
        <v>45</v>
      </c>
      <c r="C35" s="3">
        <v>1</v>
      </c>
      <c r="D35" s="4">
        <v>5</v>
      </c>
      <c r="E35" s="4">
        <v>0</v>
      </c>
    </row>
    <row r="36" spans="2:5" x14ac:dyDescent="0.25">
      <c r="B36" s="2" t="s">
        <v>47</v>
      </c>
      <c r="C36" s="3">
        <v>2</v>
      </c>
      <c r="D36" s="4">
        <f>(-1 + 3)/2</f>
        <v>1</v>
      </c>
    </row>
    <row r="37" spans="2:5" x14ac:dyDescent="0.25">
      <c r="B37" s="2" t="s">
        <v>52</v>
      </c>
      <c r="C37" s="3">
        <v>1</v>
      </c>
      <c r="D37" s="4">
        <v>0</v>
      </c>
      <c r="E37" s="4">
        <v>0</v>
      </c>
    </row>
    <row r="38" spans="2:5" x14ac:dyDescent="0.25">
      <c r="B38" s="2" t="s">
        <v>53</v>
      </c>
      <c r="C38" s="3">
        <v>1</v>
      </c>
      <c r="D38" s="4">
        <v>1</v>
      </c>
      <c r="E38" s="4">
        <v>0</v>
      </c>
    </row>
    <row r="39" spans="2:5" x14ac:dyDescent="0.25">
      <c r="B39" s="2" t="s">
        <v>54</v>
      </c>
      <c r="C39" s="3">
        <v>1</v>
      </c>
      <c r="D39" s="4">
        <v>4</v>
      </c>
      <c r="E39" s="4">
        <v>4</v>
      </c>
    </row>
    <row r="40" spans="2:5" x14ac:dyDescent="0.25">
      <c r="B40" s="2" t="s">
        <v>55</v>
      </c>
      <c r="C40" s="3">
        <v>1</v>
      </c>
    </row>
  </sheetData>
  <conditionalFormatting sqref="D8:D40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  <cfRule type="colorScale" priority="3">
      <colorScale>
        <cfvo type="min"/>
        <cfvo type="percentile" val="50"/>
        <cfvo type="max"/>
        <color theme="7" tint="-0.499984740745262"/>
        <color rgb="FFFFEB84"/>
        <color rgb="FF00B050"/>
      </colorScale>
    </cfRule>
  </conditionalFormatting>
  <conditionalFormatting sqref="E8:E40">
    <cfRule type="colorScale" priority="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E0DB-3F64-441F-B733-E4776FF4F0DB}">
  <dimension ref="B2:H34"/>
  <sheetViews>
    <sheetView workbookViewId="0">
      <selection activeCell="D13" sqref="D13"/>
    </sheetView>
  </sheetViews>
  <sheetFormatPr defaultColWidth="9.140625" defaultRowHeight="15" x14ac:dyDescent="0.25"/>
  <cols>
    <col min="1" max="1" width="9.140625" style="1"/>
    <col min="2" max="2" width="24.42578125" style="1" bestFit="1" customWidth="1"/>
    <col min="3" max="3" width="27.5703125" style="1" bestFit="1" customWidth="1"/>
    <col min="4" max="4" width="17.28515625" style="4" bestFit="1" customWidth="1"/>
    <col min="5" max="5" width="20.140625" style="4" bestFit="1" customWidth="1"/>
    <col min="6" max="6" width="9.140625" style="1"/>
    <col min="7" max="7" width="18.140625" style="1" bestFit="1" customWidth="1"/>
    <col min="8" max="8" width="20" style="1" bestFit="1" customWidth="1"/>
    <col min="9" max="16384" width="9.140625" style="1"/>
  </cols>
  <sheetData>
    <row r="2" spans="2:8" x14ac:dyDescent="0.25">
      <c r="B2" s="1" t="s">
        <v>35</v>
      </c>
      <c r="D2" s="4" t="s">
        <v>99</v>
      </c>
      <c r="E2" s="4">
        <f>COUNTA(B6:B34)</f>
        <v>29</v>
      </c>
    </row>
    <row r="3" spans="2:8" ht="15.75" thickBot="1" x14ac:dyDescent="0.3"/>
    <row r="4" spans="2:8" ht="15.75" thickBot="1" x14ac:dyDescent="0.3">
      <c r="B4" s="5" t="s">
        <v>2</v>
      </c>
      <c r="C4" s="6" t="s">
        <v>11</v>
      </c>
      <c r="D4" s="7" t="s">
        <v>36</v>
      </c>
      <c r="E4" s="8" t="s">
        <v>37</v>
      </c>
      <c r="G4" s="9" t="s">
        <v>91</v>
      </c>
      <c r="H4" s="11" t="s">
        <v>92</v>
      </c>
    </row>
    <row r="6" spans="2:8" x14ac:dyDescent="0.25">
      <c r="B6" s="1" t="s">
        <v>34</v>
      </c>
      <c r="C6" s="1">
        <v>1</v>
      </c>
      <c r="D6" s="4">
        <f>-2/6</f>
        <v>-0.33333333333333331</v>
      </c>
      <c r="G6" s="4">
        <f>SUMPRODUCT(C6:C34,D6:D34)/E2</f>
        <v>-0.69827586206896552</v>
      </c>
      <c r="H6" s="4">
        <f>SUMPRODUCT(C6:C34,E6:E34)/E2</f>
        <v>0.21551724137931033</v>
      </c>
    </row>
    <row r="7" spans="2:8" x14ac:dyDescent="0.25">
      <c r="B7" s="1" t="s">
        <v>38</v>
      </c>
      <c r="C7" s="1">
        <v>1</v>
      </c>
      <c r="D7" s="4">
        <v>-1.4166666666666667</v>
      </c>
    </row>
    <row r="8" spans="2:8" x14ac:dyDescent="0.25">
      <c r="B8" s="1" t="s">
        <v>39</v>
      </c>
      <c r="C8" s="1">
        <v>1</v>
      </c>
      <c r="D8" s="4">
        <v>-0.41666666666666669</v>
      </c>
    </row>
    <row r="9" spans="2:8" x14ac:dyDescent="0.25">
      <c r="B9" s="1" t="s">
        <v>40</v>
      </c>
      <c r="C9" s="1">
        <v>1</v>
      </c>
      <c r="D9" s="4">
        <f>(1/6)*(-2)+(2/6)*(3/6)*(-2)</f>
        <v>-0.66666666666666663</v>
      </c>
    </row>
    <row r="10" spans="2:8" x14ac:dyDescent="0.25">
      <c r="B10" s="1" t="s">
        <v>46</v>
      </c>
      <c r="C10" s="1">
        <v>1</v>
      </c>
      <c r="D10" s="4">
        <f>(1/6)*(2)+(2/6)*(1)+(1/6)*(0)+(1/6)*(-1)+(1/6)*(-2)</f>
        <v>0.16666666666666669</v>
      </c>
    </row>
    <row r="11" spans="2:8" x14ac:dyDescent="0.25">
      <c r="B11" s="1" t="s">
        <v>48</v>
      </c>
      <c r="C11" s="1">
        <v>1</v>
      </c>
      <c r="D11" s="4">
        <f>(3/6)*(2/6)*(-2)+(1/6)*(-1)+(1/6)*(-3)</f>
        <v>-1</v>
      </c>
    </row>
    <row r="12" spans="2:8" x14ac:dyDescent="0.25">
      <c r="B12" s="1" t="s">
        <v>49</v>
      </c>
      <c r="C12" s="1">
        <v>1</v>
      </c>
    </row>
    <row r="13" spans="2:8" x14ac:dyDescent="0.25">
      <c r="B13" s="1" t="s">
        <v>50</v>
      </c>
      <c r="C13" s="1">
        <v>1</v>
      </c>
      <c r="D13" s="4">
        <f>(1/6)*(3)+(3/6)*(2/6)*(-2)+(3/6)*(4/6)*(2)+(1/6)*(-2)</f>
        <v>0.49999999999999994</v>
      </c>
    </row>
    <row r="14" spans="2:8" x14ac:dyDescent="0.25">
      <c r="B14" s="1" t="s">
        <v>51</v>
      </c>
      <c r="C14" s="1">
        <v>1</v>
      </c>
      <c r="D14" s="4">
        <f>(-6+2)/2</f>
        <v>-2</v>
      </c>
    </row>
    <row r="15" spans="2:8" x14ac:dyDescent="0.25">
      <c r="B15" s="1" t="s">
        <v>72</v>
      </c>
      <c r="C15" s="1">
        <v>1</v>
      </c>
      <c r="D15" s="4">
        <f>(1/6)*(-2)+(2/6)*(3/6)*(-1)+(2/6)*(5)</f>
        <v>1.1666666666666665</v>
      </c>
    </row>
    <row r="16" spans="2:8" x14ac:dyDescent="0.25">
      <c r="B16" s="1" t="s">
        <v>73</v>
      </c>
      <c r="C16" s="1">
        <v>1</v>
      </c>
      <c r="D16" s="4">
        <f>(2/6)*(-4)+(2/6)*(-3)+(1/6)*(3/6)*(-4)</f>
        <v>-2.6666666666666665</v>
      </c>
    </row>
    <row r="17" spans="2:5" x14ac:dyDescent="0.25">
      <c r="B17" s="1" t="s">
        <v>74</v>
      </c>
      <c r="C17" s="1">
        <v>1</v>
      </c>
      <c r="D17" s="4">
        <f>(4/6)*(-1)+(1/6)*(-1)</f>
        <v>-0.83333333333333326</v>
      </c>
      <c r="E17" s="4">
        <f>(1/6)*(-1)</f>
        <v>-0.16666666666666666</v>
      </c>
    </row>
    <row r="18" spans="2:5" x14ac:dyDescent="0.25">
      <c r="B18" s="1" t="s">
        <v>75</v>
      </c>
      <c r="C18" s="1">
        <v>1</v>
      </c>
      <c r="D18" s="4">
        <f>(3/6)*(-2)</f>
        <v>-1</v>
      </c>
    </row>
    <row r="19" spans="2:5" x14ac:dyDescent="0.25">
      <c r="B19" s="1" t="s">
        <v>75</v>
      </c>
      <c r="C19" s="1">
        <v>1</v>
      </c>
      <c r="D19" s="4">
        <f>(3/6)*(-2)</f>
        <v>-1</v>
      </c>
    </row>
    <row r="20" spans="2:5" x14ac:dyDescent="0.25">
      <c r="B20" s="1" t="s">
        <v>76</v>
      </c>
      <c r="C20" s="1">
        <v>1</v>
      </c>
      <c r="D20" s="4">
        <f>(1/6)*(-1)+(1/6)*(-1)+(1/6)*(-2)+(1/6)*(-2)+(1/6)*(-4)</f>
        <v>-1.6666666666666665</v>
      </c>
    </row>
    <row r="21" spans="2:5" x14ac:dyDescent="0.25">
      <c r="B21" s="1" t="s">
        <v>77</v>
      </c>
      <c r="C21" s="1">
        <v>1</v>
      </c>
      <c r="D21" s="4">
        <f>(1/2)*((3+0-2)/3+(3-2)/2)</f>
        <v>0.41666666666666663</v>
      </c>
      <c r="E21" s="4">
        <f>(1/2)*((3+0-2)/3+(3-2)/2)</f>
        <v>0.41666666666666663</v>
      </c>
    </row>
    <row r="22" spans="2:5" x14ac:dyDescent="0.25">
      <c r="B22" s="1" t="s">
        <v>78</v>
      </c>
      <c r="C22" s="1">
        <v>1</v>
      </c>
      <c r="D22" s="4">
        <f>(-3+-4+-5+-6)/4</f>
        <v>-4.5</v>
      </c>
      <c r="E22" s="4">
        <f>(3+4+5+6)/4</f>
        <v>4.5</v>
      </c>
    </row>
    <row r="23" spans="2:5" x14ac:dyDescent="0.25">
      <c r="B23" s="1" t="s">
        <v>79</v>
      </c>
      <c r="C23" s="1">
        <v>1</v>
      </c>
      <c r="D23" s="4">
        <f>0.5*(-1+(2/6)*(-2))</f>
        <v>-0.83333333333333326</v>
      </c>
    </row>
    <row r="24" spans="2:5" x14ac:dyDescent="0.25">
      <c r="B24" s="1" t="s">
        <v>80</v>
      </c>
      <c r="C24" s="1">
        <v>1</v>
      </c>
      <c r="D24" s="4">
        <v>2</v>
      </c>
    </row>
    <row r="25" spans="2:5" x14ac:dyDescent="0.25">
      <c r="B25" s="1" t="s">
        <v>81</v>
      </c>
      <c r="C25" s="1">
        <v>1</v>
      </c>
      <c r="D25" s="4">
        <v>2</v>
      </c>
      <c r="E25" s="4">
        <v>2</v>
      </c>
    </row>
    <row r="26" spans="2:5" x14ac:dyDescent="0.25">
      <c r="B26" s="1" t="s">
        <v>80</v>
      </c>
      <c r="C26" s="1">
        <v>1</v>
      </c>
      <c r="D26" s="4">
        <v>2</v>
      </c>
    </row>
    <row r="27" spans="2:5" x14ac:dyDescent="0.25">
      <c r="B27" s="1" t="s">
        <v>82</v>
      </c>
      <c r="C27" s="1">
        <v>1</v>
      </c>
      <c r="D27" s="4">
        <f>(1/6)*(2)</f>
        <v>0.33333333333333331</v>
      </c>
    </row>
    <row r="28" spans="2:5" x14ac:dyDescent="0.25">
      <c r="B28" s="1" t="s">
        <v>83</v>
      </c>
      <c r="C28" s="1">
        <v>1</v>
      </c>
      <c r="D28" s="4">
        <f>(1/2)*(1)+(1/2)*(-2)</f>
        <v>-0.5</v>
      </c>
      <c r="E28" s="4">
        <f>(1/2)*(1)+(1/2)*(-2)</f>
        <v>-0.5</v>
      </c>
    </row>
    <row r="29" spans="2:5" x14ac:dyDescent="0.25">
      <c r="B29" s="1" t="s">
        <v>84</v>
      </c>
      <c r="C29" s="1">
        <v>10</v>
      </c>
      <c r="D29" s="4">
        <v>-1</v>
      </c>
    </row>
    <row r="30" spans="2:5" x14ac:dyDescent="0.25">
      <c r="B30" s="1" t="s">
        <v>85</v>
      </c>
    </row>
    <row r="31" spans="2:5" x14ac:dyDescent="0.25">
      <c r="B31" s="1" t="s">
        <v>86</v>
      </c>
      <c r="C31" s="1">
        <v>1</v>
      </c>
      <c r="D31" s="4">
        <v>0</v>
      </c>
      <c r="E31" s="4">
        <v>0</v>
      </c>
    </row>
    <row r="32" spans="2:5" x14ac:dyDescent="0.25">
      <c r="B32" s="1" t="s">
        <v>87</v>
      </c>
      <c r="C32" s="1">
        <v>1</v>
      </c>
      <c r="D32" s="4">
        <v>0</v>
      </c>
      <c r="E32" s="4">
        <v>0</v>
      </c>
    </row>
    <row r="33" spans="2:5" x14ac:dyDescent="0.25">
      <c r="B33" s="1" t="s">
        <v>88</v>
      </c>
      <c r="C33" s="1">
        <v>1</v>
      </c>
      <c r="D33" s="4">
        <v>0</v>
      </c>
      <c r="E33" s="4">
        <v>0</v>
      </c>
    </row>
    <row r="34" spans="2:5" x14ac:dyDescent="0.25">
      <c r="B34" s="1" t="s">
        <v>89</v>
      </c>
      <c r="C34" s="1">
        <v>1</v>
      </c>
      <c r="D34" s="4">
        <v>0</v>
      </c>
      <c r="E34" s="4">
        <v>0</v>
      </c>
    </row>
  </sheetData>
  <conditionalFormatting sqref="D6:D34">
    <cfRule type="colorScale" priority="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E6:E34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6CAB-8DB1-49D4-906B-8529385C284D}">
  <dimension ref="B3:H14"/>
  <sheetViews>
    <sheetView workbookViewId="0">
      <selection activeCell="G7" sqref="G7"/>
    </sheetView>
  </sheetViews>
  <sheetFormatPr defaultColWidth="9.140625" defaultRowHeight="15" x14ac:dyDescent="0.25"/>
  <cols>
    <col min="1" max="1" width="9.140625" style="1"/>
    <col min="2" max="2" width="8.85546875" style="1" bestFit="1" customWidth="1"/>
    <col min="3" max="3" width="27.5703125" style="1" bestFit="1" customWidth="1"/>
    <col min="4" max="4" width="17.85546875" style="4" bestFit="1" customWidth="1"/>
    <col min="5" max="5" width="19.7109375" style="4" bestFit="1" customWidth="1"/>
    <col min="6" max="6" width="9.140625" style="1"/>
    <col min="7" max="7" width="18.140625" style="1" bestFit="1" customWidth="1"/>
    <col min="8" max="8" width="20" style="1" bestFit="1" customWidth="1"/>
    <col min="9" max="16384" width="9.140625" style="1"/>
  </cols>
  <sheetData>
    <row r="3" spans="2:8" x14ac:dyDescent="0.25">
      <c r="B3" s="1" t="s">
        <v>90</v>
      </c>
    </row>
    <row r="4" spans="2:8" ht="15.75" thickBot="1" x14ac:dyDescent="0.3"/>
    <row r="5" spans="2:8" ht="15.75" thickBot="1" x14ac:dyDescent="0.3">
      <c r="B5" s="5" t="s">
        <v>2</v>
      </c>
      <c r="C5" s="6" t="s">
        <v>11</v>
      </c>
      <c r="D5" s="7" t="s">
        <v>36</v>
      </c>
      <c r="E5" s="8" t="s">
        <v>37</v>
      </c>
      <c r="G5" s="9" t="s">
        <v>91</v>
      </c>
      <c r="H5" s="11" t="s">
        <v>92</v>
      </c>
    </row>
    <row r="7" spans="2:8" x14ac:dyDescent="0.25">
      <c r="B7" s="1">
        <v>1</v>
      </c>
      <c r="C7" s="1">
        <v>1</v>
      </c>
      <c r="D7" s="4">
        <v>9</v>
      </c>
      <c r="E7" s="4">
        <v>0</v>
      </c>
      <c r="G7" s="4">
        <f>AVERAGE(D7:D14)</f>
        <v>-0.625</v>
      </c>
      <c r="H7" s="4">
        <f>AVERAGE(E7:E14)</f>
        <v>-0.75</v>
      </c>
    </row>
    <row r="8" spans="2:8" x14ac:dyDescent="0.25">
      <c r="B8" s="1">
        <v>2</v>
      </c>
      <c r="C8" s="1">
        <v>1</v>
      </c>
      <c r="D8" s="4">
        <v>0</v>
      </c>
      <c r="E8" s="4">
        <v>-6</v>
      </c>
    </row>
    <row r="9" spans="2:8" x14ac:dyDescent="0.25">
      <c r="B9" s="1">
        <v>3</v>
      </c>
      <c r="C9" s="1">
        <v>1</v>
      </c>
      <c r="D9" s="4">
        <v>0</v>
      </c>
      <c r="E9" s="4">
        <v>0</v>
      </c>
    </row>
    <row r="10" spans="2:8" x14ac:dyDescent="0.25">
      <c r="B10" s="1">
        <v>4</v>
      </c>
      <c r="C10" s="1">
        <v>1</v>
      </c>
      <c r="D10" s="4">
        <v>0</v>
      </c>
      <c r="E10" s="4">
        <v>0</v>
      </c>
    </row>
    <row r="11" spans="2:8" x14ac:dyDescent="0.25">
      <c r="B11" s="1">
        <v>5</v>
      </c>
      <c r="C11" s="1">
        <v>1</v>
      </c>
      <c r="D11" s="4">
        <v>-5</v>
      </c>
      <c r="E11" s="4">
        <v>0</v>
      </c>
    </row>
    <row r="12" spans="2:8" x14ac:dyDescent="0.25">
      <c r="B12" s="1">
        <v>6</v>
      </c>
      <c r="C12" s="1">
        <v>1</v>
      </c>
      <c r="D12" s="4">
        <v>0</v>
      </c>
      <c r="E12" s="4">
        <v>0</v>
      </c>
    </row>
    <row r="13" spans="2:8" x14ac:dyDescent="0.25">
      <c r="B13" s="1">
        <v>7</v>
      </c>
      <c r="C13" s="1">
        <v>1</v>
      </c>
      <c r="D13" s="4">
        <v>-5</v>
      </c>
      <c r="E13" s="4">
        <v>0</v>
      </c>
    </row>
    <row r="14" spans="2:8" x14ac:dyDescent="0.25">
      <c r="B14" s="1">
        <v>8</v>
      </c>
      <c r="C14" s="1">
        <v>1</v>
      </c>
      <c r="D14" s="4">
        <v>-4</v>
      </c>
      <c r="E14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A95B-335A-4EAC-BBE5-C8B4C863BBD0}">
  <dimension ref="A1:E5"/>
  <sheetViews>
    <sheetView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5" x14ac:dyDescent="0.25">
      <c r="A1" t="s">
        <v>41</v>
      </c>
    </row>
    <row r="3" spans="1:5" x14ac:dyDescent="0.25">
      <c r="D3" t="s">
        <v>43</v>
      </c>
      <c r="E3" t="s">
        <v>44</v>
      </c>
    </row>
    <row r="4" spans="1:5" x14ac:dyDescent="0.25">
      <c r="B4" t="s">
        <v>42</v>
      </c>
      <c r="C4">
        <v>1</v>
      </c>
      <c r="D4">
        <f>(5-2)/2</f>
        <v>1.5</v>
      </c>
    </row>
    <row r="5" spans="1:5" x14ac:dyDescent="0.25">
      <c r="B5" t="s">
        <v>97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FD16-5772-4F22-A447-E343701E859F}">
  <dimension ref="B2:H40"/>
  <sheetViews>
    <sheetView topLeftCell="A4" workbookViewId="0">
      <selection activeCell="H21" sqref="H21"/>
    </sheetView>
  </sheetViews>
  <sheetFormatPr defaultColWidth="9.140625" defaultRowHeight="15" x14ac:dyDescent="0.25"/>
  <cols>
    <col min="1" max="1" width="9.140625" style="2"/>
    <col min="2" max="2" width="28.85546875" style="2" bestFit="1" customWidth="1"/>
    <col min="3" max="3" width="27.5703125" style="3" bestFit="1" customWidth="1"/>
    <col min="4" max="4" width="18.28515625" style="4" bestFit="1" customWidth="1"/>
    <col min="5" max="5" width="20.140625" style="4" bestFit="1" customWidth="1"/>
    <col min="6" max="6" width="9.140625" style="2"/>
    <col min="7" max="7" width="18.140625" style="2" bestFit="1" customWidth="1"/>
    <col min="8" max="8" width="20" style="2" bestFit="1" customWidth="1"/>
    <col min="9" max="16384" width="9.140625" style="2"/>
  </cols>
  <sheetData>
    <row r="2" spans="2:8" x14ac:dyDescent="0.25">
      <c r="B2" s="2" t="s">
        <v>1</v>
      </c>
    </row>
    <row r="4" spans="2:8" x14ac:dyDescent="0.25">
      <c r="B4" s="2" t="s">
        <v>6</v>
      </c>
      <c r="C4" s="3" t="s">
        <v>98</v>
      </c>
      <c r="D4" s="4">
        <f>COUNTA(B12:B40)</f>
        <v>29</v>
      </c>
    </row>
    <row r="5" spans="2:8" ht="15.75" thickBot="1" x14ac:dyDescent="0.3"/>
    <row r="6" spans="2:8" ht="15.75" thickBot="1" x14ac:dyDescent="0.3">
      <c r="B6" s="5" t="s">
        <v>2</v>
      </c>
      <c r="C6" s="6" t="s">
        <v>11</v>
      </c>
      <c r="D6" s="7" t="s">
        <v>4</v>
      </c>
      <c r="E6" s="8" t="s">
        <v>5</v>
      </c>
      <c r="G6" s="9" t="s">
        <v>91</v>
      </c>
      <c r="H6" s="11" t="s">
        <v>92</v>
      </c>
    </row>
    <row r="8" spans="2:8" x14ac:dyDescent="0.25">
      <c r="B8" s="2" t="s">
        <v>54</v>
      </c>
      <c r="C8" s="3">
        <v>1</v>
      </c>
      <c r="D8" s="4">
        <v>4</v>
      </c>
      <c r="E8" s="4">
        <v>4</v>
      </c>
      <c r="G8" s="2">
        <f>SUMPRODUCT(C10:C40,D10:D40)/D4</f>
        <v>1.2528735632183907</v>
      </c>
      <c r="H8" s="2">
        <f>SUMPRODUCT(C10:C40,E10:E40)/D4</f>
        <v>-1.7816091954022988</v>
      </c>
    </row>
    <row r="9" spans="2:8" x14ac:dyDescent="0.25">
      <c r="B9" s="2" t="s">
        <v>29</v>
      </c>
      <c r="C9" s="3">
        <v>1</v>
      </c>
      <c r="D9" s="4">
        <v>-1</v>
      </c>
      <c r="E9" s="4">
        <v>1</v>
      </c>
    </row>
    <row r="10" spans="2:8" x14ac:dyDescent="0.25">
      <c r="B10" s="2" t="s">
        <v>15</v>
      </c>
      <c r="C10" s="3">
        <v>1</v>
      </c>
      <c r="D10" s="4" t="s">
        <v>94</v>
      </c>
      <c r="E10" s="4">
        <v>0</v>
      </c>
    </row>
    <row r="11" spans="2:8" x14ac:dyDescent="0.25">
      <c r="B11" s="2" t="s">
        <v>26</v>
      </c>
      <c r="C11" s="3">
        <v>1</v>
      </c>
      <c r="D11" s="4">
        <v>-0.5</v>
      </c>
      <c r="E11" s="4">
        <v>0</v>
      </c>
    </row>
    <row r="12" spans="2:8" x14ac:dyDescent="0.25">
      <c r="B12" s="2" t="s">
        <v>7</v>
      </c>
      <c r="C12" s="3" t="s">
        <v>93</v>
      </c>
      <c r="D12" s="4">
        <f>0</f>
        <v>0</v>
      </c>
      <c r="E12" s="4">
        <v>0</v>
      </c>
    </row>
    <row r="13" spans="2:8" x14ac:dyDescent="0.25">
      <c r="B13" s="2" t="s">
        <v>52</v>
      </c>
      <c r="C13" s="3">
        <v>1</v>
      </c>
      <c r="D13" s="4">
        <v>0</v>
      </c>
      <c r="E13" s="4">
        <v>0</v>
      </c>
    </row>
    <row r="14" spans="2:8" x14ac:dyDescent="0.25">
      <c r="B14" s="2" t="s">
        <v>3</v>
      </c>
      <c r="C14" s="3">
        <v>2</v>
      </c>
      <c r="D14" s="4">
        <f>1/6</f>
        <v>0.16666666666666666</v>
      </c>
      <c r="E14" s="4">
        <v>0</v>
      </c>
    </row>
    <row r="15" spans="2:8" x14ac:dyDescent="0.25">
      <c r="B15" s="2" t="s">
        <v>53</v>
      </c>
      <c r="C15" s="3">
        <v>1</v>
      </c>
      <c r="D15" s="4">
        <v>1</v>
      </c>
      <c r="E15" s="4">
        <v>0</v>
      </c>
    </row>
    <row r="16" spans="2:8" x14ac:dyDescent="0.25">
      <c r="B16" s="2" t="s">
        <v>45</v>
      </c>
      <c r="C16" s="3">
        <v>1</v>
      </c>
      <c r="D16" s="4">
        <v>5</v>
      </c>
      <c r="E16" s="4">
        <v>0</v>
      </c>
    </row>
    <row r="17" spans="2:5" x14ac:dyDescent="0.25">
      <c r="B17" s="2" t="s">
        <v>14</v>
      </c>
      <c r="C17" s="3">
        <v>1</v>
      </c>
      <c r="D17" s="4">
        <v>1</v>
      </c>
      <c r="E17" s="4">
        <v>-0.66666666666666663</v>
      </c>
    </row>
    <row r="18" spans="2:5" x14ac:dyDescent="0.25">
      <c r="B18" s="2" t="s">
        <v>13</v>
      </c>
      <c r="C18" s="3">
        <v>3</v>
      </c>
      <c r="D18" s="4" t="s">
        <v>94</v>
      </c>
      <c r="E18" s="4">
        <v>-1</v>
      </c>
    </row>
    <row r="19" spans="2:5" x14ac:dyDescent="0.25">
      <c r="B19" s="2" t="s">
        <v>17</v>
      </c>
      <c r="C19" s="3">
        <v>1</v>
      </c>
      <c r="D19" s="4">
        <v>3</v>
      </c>
      <c r="E19" s="4">
        <v>-1</v>
      </c>
    </row>
    <row r="20" spans="2:5" x14ac:dyDescent="0.25">
      <c r="B20" s="2" t="s">
        <v>18</v>
      </c>
      <c r="C20" s="3">
        <v>1</v>
      </c>
      <c r="D20" s="4">
        <v>2</v>
      </c>
      <c r="E20" s="4">
        <v>-1</v>
      </c>
    </row>
    <row r="21" spans="2:5" x14ac:dyDescent="0.25">
      <c r="B21" s="2" t="s">
        <v>19</v>
      </c>
      <c r="C21" s="3">
        <v>2</v>
      </c>
      <c r="D21" s="4">
        <v>1</v>
      </c>
      <c r="E21" s="4">
        <v>-2</v>
      </c>
    </row>
    <row r="22" spans="2:5" x14ac:dyDescent="0.25">
      <c r="B22" s="2" t="s">
        <v>8</v>
      </c>
      <c r="C22" s="3">
        <v>1</v>
      </c>
      <c r="D22" s="4">
        <v>1</v>
      </c>
      <c r="E22" s="4">
        <v>-2</v>
      </c>
    </row>
    <row r="23" spans="2:5" x14ac:dyDescent="0.25">
      <c r="B23" s="2" t="s">
        <v>21</v>
      </c>
      <c r="C23" s="3">
        <v>1</v>
      </c>
      <c r="D23" s="4">
        <v>2</v>
      </c>
      <c r="E23" s="4">
        <v>-2</v>
      </c>
    </row>
    <row r="24" spans="2:5" x14ac:dyDescent="0.25">
      <c r="B24" s="2" t="s">
        <v>25</v>
      </c>
      <c r="C24" s="3">
        <v>2</v>
      </c>
      <c r="D24" s="4">
        <v>3</v>
      </c>
      <c r="E24" s="4">
        <v>-2</v>
      </c>
    </row>
    <row r="25" spans="2:5" x14ac:dyDescent="0.25">
      <c r="B25" s="2" t="s">
        <v>12</v>
      </c>
      <c r="C25" s="3">
        <v>1</v>
      </c>
      <c r="D25" s="4">
        <v>1</v>
      </c>
      <c r="E25" s="4">
        <v>-3</v>
      </c>
    </row>
    <row r="26" spans="2:5" x14ac:dyDescent="0.25">
      <c r="B26" s="2" t="s">
        <v>20</v>
      </c>
      <c r="C26" s="3">
        <v>2</v>
      </c>
      <c r="D26" s="4">
        <v>0.5</v>
      </c>
      <c r="E26" s="4">
        <v>-3</v>
      </c>
    </row>
    <row r="27" spans="2:5" x14ac:dyDescent="0.25">
      <c r="B27" s="2" t="s">
        <v>9</v>
      </c>
      <c r="C27" s="3">
        <v>1</v>
      </c>
      <c r="D27" s="4">
        <v>-2</v>
      </c>
      <c r="E27" s="4">
        <v>-3</v>
      </c>
    </row>
    <row r="28" spans="2:5" x14ac:dyDescent="0.25">
      <c r="B28" s="2" t="s">
        <v>23</v>
      </c>
      <c r="C28" s="3">
        <v>1</v>
      </c>
      <c r="D28" s="4">
        <v>-3</v>
      </c>
      <c r="E28" s="4">
        <f>-2 * 2</f>
        <v>-4</v>
      </c>
    </row>
    <row r="29" spans="2:5" x14ac:dyDescent="0.25">
      <c r="B29" s="2" t="s">
        <v>24</v>
      </c>
      <c r="C29" s="3">
        <v>1</v>
      </c>
      <c r="D29" s="4">
        <v>2</v>
      </c>
      <c r="E29" s="4">
        <v>-4</v>
      </c>
    </row>
    <row r="30" spans="2:5" x14ac:dyDescent="0.25">
      <c r="B30" s="2" t="s">
        <v>10</v>
      </c>
      <c r="C30" s="3">
        <f xml:space="preserve"> (1 / 0.5)</f>
        <v>2</v>
      </c>
      <c r="D30" s="4">
        <v>0</v>
      </c>
      <c r="E30" s="4">
        <f xml:space="preserve"> -2 + -1 * C30</f>
        <v>-4</v>
      </c>
    </row>
    <row r="31" spans="2:5" x14ac:dyDescent="0.25">
      <c r="B31" s="2" t="s">
        <v>28</v>
      </c>
      <c r="C31" s="3">
        <v>1</v>
      </c>
      <c r="D31" s="4">
        <v>0.5</v>
      </c>
      <c r="E31" s="4">
        <f>-2 * 3</f>
        <v>-6</v>
      </c>
    </row>
    <row r="32" spans="2:5" x14ac:dyDescent="0.25">
      <c r="B32" s="2" t="s">
        <v>30</v>
      </c>
      <c r="C32" s="3">
        <v>1</v>
      </c>
      <c r="D32" s="4">
        <v>1</v>
      </c>
    </row>
    <row r="33" spans="2:4" x14ac:dyDescent="0.25">
      <c r="B33" s="2" t="s">
        <v>31</v>
      </c>
      <c r="C33" s="3">
        <v>1</v>
      </c>
      <c r="D33" s="4" t="s">
        <v>94</v>
      </c>
    </row>
    <row r="34" spans="2:4" x14ac:dyDescent="0.25">
      <c r="B34" s="2" t="s">
        <v>32</v>
      </c>
      <c r="C34" s="3">
        <v>1</v>
      </c>
      <c r="D34" s="4">
        <v>3.5</v>
      </c>
    </row>
    <row r="35" spans="2:4" x14ac:dyDescent="0.25">
      <c r="B35" s="2" t="s">
        <v>33</v>
      </c>
      <c r="C35" s="3">
        <v>1</v>
      </c>
      <c r="D35" s="4">
        <v>2</v>
      </c>
    </row>
    <row r="36" spans="2:4" x14ac:dyDescent="0.25">
      <c r="B36" s="2" t="s">
        <v>27</v>
      </c>
      <c r="C36" s="3">
        <v>1</v>
      </c>
      <c r="D36" s="4">
        <v>1</v>
      </c>
    </row>
    <row r="37" spans="2:4" x14ac:dyDescent="0.25">
      <c r="B37" s="2" t="s">
        <v>47</v>
      </c>
      <c r="C37" s="3">
        <v>2</v>
      </c>
      <c r="D37" s="4">
        <f>(-1 + 3)/2</f>
        <v>1</v>
      </c>
    </row>
    <row r="38" spans="2:4" x14ac:dyDescent="0.25">
      <c r="B38" s="2" t="s">
        <v>16</v>
      </c>
      <c r="C38" s="3">
        <v>1</v>
      </c>
      <c r="D38" s="4">
        <f>1+(1+2+3+4+5+6)/6</f>
        <v>4.5</v>
      </c>
    </row>
    <row r="39" spans="2:4" x14ac:dyDescent="0.25">
      <c r="B39" s="2" t="s">
        <v>22</v>
      </c>
      <c r="C39" s="3">
        <v>1</v>
      </c>
      <c r="D39" s="4">
        <v>0</v>
      </c>
    </row>
    <row r="40" spans="2:4" x14ac:dyDescent="0.25">
      <c r="B40" s="2" t="s">
        <v>55</v>
      </c>
      <c r="C40" s="3">
        <v>1</v>
      </c>
    </row>
  </sheetData>
  <conditionalFormatting sqref="D8:D40">
    <cfRule type="colorScale" priority="68">
      <colorScale>
        <cfvo type="min"/>
        <cfvo type="percentile" val="50"/>
        <cfvo type="max"/>
        <color rgb="FFFF0000"/>
        <color rgb="FFFFEB84"/>
        <color rgb="FF00B050"/>
      </colorScale>
    </cfRule>
    <cfRule type="colorScale" priority="69">
      <colorScale>
        <cfvo type="min"/>
        <cfvo type="percentile" val="50"/>
        <cfvo type="max"/>
        <color theme="7" tint="-0.499984740745262"/>
        <color rgb="FFFFEB84"/>
        <color rgb="FF00B050"/>
      </colorScale>
    </cfRule>
  </conditionalFormatting>
  <conditionalFormatting sqref="E8:E40">
    <cfRule type="colorScale" priority="8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F3A4-2F83-4FF7-8B27-1ECF842A9EA2}">
  <dimension ref="B2:P34"/>
  <sheetViews>
    <sheetView workbookViewId="0">
      <selection activeCell="H21" sqref="H21"/>
    </sheetView>
  </sheetViews>
  <sheetFormatPr defaultColWidth="9.140625" defaultRowHeight="15" x14ac:dyDescent="0.25"/>
  <cols>
    <col min="1" max="1" width="9.140625" style="1"/>
    <col min="2" max="2" width="24.42578125" style="1" bestFit="1" customWidth="1"/>
    <col min="3" max="3" width="27.5703125" style="1" bestFit="1" customWidth="1"/>
    <col min="4" max="4" width="17.28515625" style="2" bestFit="1" customWidth="1"/>
    <col min="5" max="5" width="20.140625" style="4" bestFit="1" customWidth="1"/>
    <col min="6" max="6" width="9.140625" style="1"/>
    <col min="7" max="7" width="18.140625" style="1" bestFit="1" customWidth="1"/>
    <col min="8" max="8" width="20" style="1" bestFit="1" customWidth="1"/>
    <col min="9" max="16384" width="9.140625" style="1"/>
  </cols>
  <sheetData>
    <row r="2" spans="2:16" x14ac:dyDescent="0.25">
      <c r="B2" s="1" t="s">
        <v>35</v>
      </c>
      <c r="D2" s="2" t="s">
        <v>99</v>
      </c>
      <c r="E2" s="4">
        <f>COUNTA(B6:B34)</f>
        <v>29</v>
      </c>
    </row>
    <row r="3" spans="2:16" ht="15.75" thickBot="1" x14ac:dyDescent="0.3"/>
    <row r="4" spans="2:16" ht="15.75" thickBot="1" x14ac:dyDescent="0.3">
      <c r="B4" s="5" t="s">
        <v>2</v>
      </c>
      <c r="C4" s="6" t="s">
        <v>11</v>
      </c>
      <c r="D4" s="19" t="s">
        <v>36</v>
      </c>
      <c r="E4" s="8" t="s">
        <v>37</v>
      </c>
      <c r="G4" s="9" t="s">
        <v>91</v>
      </c>
      <c r="H4" s="11" t="s">
        <v>92</v>
      </c>
    </row>
    <row r="6" spans="2:16" x14ac:dyDescent="0.25">
      <c r="B6" s="1" t="s">
        <v>80</v>
      </c>
      <c r="C6" s="1">
        <v>1</v>
      </c>
      <c r="D6" s="2">
        <v>2</v>
      </c>
      <c r="G6" s="2">
        <f>SUMPRODUCT(C6:C34,D6:D34)/E2</f>
        <v>-0.69827586206896552</v>
      </c>
      <c r="H6" s="2">
        <f>SUMPRODUCT(C6:C34,E6:E34)/E2</f>
        <v>0.21551724137931033</v>
      </c>
    </row>
    <row r="7" spans="2:16" x14ac:dyDescent="0.25">
      <c r="B7" s="1" t="s">
        <v>81</v>
      </c>
      <c r="C7" s="1">
        <v>1</v>
      </c>
      <c r="D7" s="2">
        <v>2</v>
      </c>
      <c r="E7" s="4">
        <v>2</v>
      </c>
    </row>
    <row r="8" spans="2:16" x14ac:dyDescent="0.25">
      <c r="B8" s="1" t="s">
        <v>80</v>
      </c>
      <c r="C8" s="1">
        <v>1</v>
      </c>
      <c r="D8" s="2">
        <v>2</v>
      </c>
    </row>
    <row r="9" spans="2:16" x14ac:dyDescent="0.25">
      <c r="B9" s="1" t="s">
        <v>72</v>
      </c>
      <c r="C9" s="1">
        <v>1</v>
      </c>
      <c r="D9" s="2">
        <f>(1/6)*(-2)+(2/6)*(3/6)*(-1)+(2/6)*(5)</f>
        <v>1.1666666666666665</v>
      </c>
    </row>
    <row r="10" spans="2:16" x14ac:dyDescent="0.25">
      <c r="B10" s="22" t="s">
        <v>50</v>
      </c>
      <c r="C10" s="1">
        <v>1</v>
      </c>
      <c r="D10" s="2">
        <f>(1/6)*(3)+(3/6)*(2/6)*(-2)+(3/6)*(4/6)*(2)+(1/6)*(-2)</f>
        <v>0.49999999999999994</v>
      </c>
    </row>
    <row r="11" spans="2:16" x14ac:dyDescent="0.25">
      <c r="B11" s="1" t="s">
        <v>77</v>
      </c>
      <c r="C11" s="1">
        <v>1</v>
      </c>
      <c r="D11" s="2">
        <f>(1/2)*((3+0-2)/3+(3-2)/2)</f>
        <v>0.41666666666666663</v>
      </c>
      <c r="E11" s="4">
        <f>(1/2)*((3+0-2)/3+(3-2)/2)</f>
        <v>0.41666666666666663</v>
      </c>
    </row>
    <row r="12" spans="2:16" x14ac:dyDescent="0.25">
      <c r="B12" s="1" t="s">
        <v>82</v>
      </c>
      <c r="C12" s="1">
        <v>1</v>
      </c>
      <c r="D12" s="2">
        <f>(1/6)*(2)</f>
        <v>0.33333333333333331</v>
      </c>
    </row>
    <row r="13" spans="2:16" x14ac:dyDescent="0.25">
      <c r="B13" s="22" t="s">
        <v>46</v>
      </c>
      <c r="C13" s="1">
        <v>1</v>
      </c>
      <c r="D13" s="2">
        <f>(1/6)*(2)+(2/6)*(1)+(1/6)*(0)+(1/6)*(-1)+(1/6)*(-2)</f>
        <v>0.16666666666666669</v>
      </c>
    </row>
    <row r="14" spans="2:16" x14ac:dyDescent="0.25">
      <c r="B14" s="1" t="s">
        <v>86</v>
      </c>
      <c r="C14" s="1">
        <v>1</v>
      </c>
      <c r="D14" s="2">
        <v>0</v>
      </c>
      <c r="E14" s="4">
        <v>0</v>
      </c>
    </row>
    <row r="15" spans="2:16" x14ac:dyDescent="0.25">
      <c r="B15" s="1" t="s">
        <v>87</v>
      </c>
      <c r="C15" s="1">
        <v>1</v>
      </c>
      <c r="D15" s="2">
        <v>0</v>
      </c>
      <c r="E15" s="4">
        <v>0</v>
      </c>
      <c r="P15" s="4"/>
    </row>
    <row r="16" spans="2:16" x14ac:dyDescent="0.25">
      <c r="B16" s="1" t="s">
        <v>88</v>
      </c>
      <c r="C16" s="1">
        <v>1</v>
      </c>
      <c r="D16" s="2">
        <v>0</v>
      </c>
      <c r="E16" s="4">
        <v>0</v>
      </c>
      <c r="O16" s="2"/>
      <c r="P16" s="4"/>
    </row>
    <row r="17" spans="2:16" x14ac:dyDescent="0.25">
      <c r="B17" s="1" t="s">
        <v>89</v>
      </c>
      <c r="C17" s="1">
        <v>1</v>
      </c>
      <c r="D17" s="2">
        <v>0</v>
      </c>
      <c r="E17" s="4">
        <v>0</v>
      </c>
      <c r="P17" s="4"/>
    </row>
    <row r="18" spans="2:16" x14ac:dyDescent="0.25">
      <c r="B18" s="22" t="s">
        <v>49</v>
      </c>
      <c r="C18" s="1">
        <v>1</v>
      </c>
      <c r="D18" s="2">
        <v>0</v>
      </c>
      <c r="P18" s="4"/>
    </row>
    <row r="19" spans="2:16" x14ac:dyDescent="0.25">
      <c r="B19" s="1" t="s">
        <v>34</v>
      </c>
      <c r="C19" s="1">
        <v>1</v>
      </c>
      <c r="D19" s="2">
        <f>-2/6</f>
        <v>-0.33333333333333331</v>
      </c>
      <c r="P19" s="4"/>
    </row>
    <row r="20" spans="2:16" x14ac:dyDescent="0.25">
      <c r="B20" s="21" t="s">
        <v>39</v>
      </c>
      <c r="C20" s="1">
        <v>1</v>
      </c>
      <c r="D20" s="2">
        <v>-0.41666666666666669</v>
      </c>
      <c r="P20" s="4"/>
    </row>
    <row r="21" spans="2:16" x14ac:dyDescent="0.25">
      <c r="B21" s="1" t="s">
        <v>83</v>
      </c>
      <c r="C21" s="1">
        <v>1</v>
      </c>
      <c r="D21" s="2">
        <f>(1/2)*(1)+(1/2)*(-2)</f>
        <v>-0.5</v>
      </c>
      <c r="E21" s="4">
        <f>(1/2)*(1)+(1/2)*(-2)</f>
        <v>-0.5</v>
      </c>
      <c r="P21" s="4"/>
    </row>
    <row r="22" spans="2:16" x14ac:dyDescent="0.25">
      <c r="B22" s="21" t="s">
        <v>40</v>
      </c>
      <c r="C22" s="1">
        <v>1</v>
      </c>
      <c r="D22" s="2">
        <f>(1/6)*(-2)+(2/6)*(3/6)*(-2)</f>
        <v>-0.66666666666666663</v>
      </c>
    </row>
    <row r="23" spans="2:16" x14ac:dyDescent="0.25">
      <c r="B23" s="20" t="s">
        <v>74</v>
      </c>
      <c r="C23" s="1">
        <v>1</v>
      </c>
      <c r="D23" s="2">
        <f>(4/6)*(-1)+(1/6)*(-1)</f>
        <v>-0.83333333333333326</v>
      </c>
      <c r="E23" s="4">
        <f>(1/6)*(-1)</f>
        <v>-0.16666666666666666</v>
      </c>
    </row>
    <row r="24" spans="2:16" x14ac:dyDescent="0.25">
      <c r="B24" s="1" t="s">
        <v>79</v>
      </c>
      <c r="C24" s="1">
        <v>1</v>
      </c>
      <c r="D24" s="2">
        <f>0.5*(-1+(2/6)*(-2))</f>
        <v>-0.83333333333333326</v>
      </c>
      <c r="P24" s="4"/>
    </row>
    <row r="25" spans="2:16" x14ac:dyDescent="0.25">
      <c r="B25" s="22" t="s">
        <v>48</v>
      </c>
      <c r="C25" s="1">
        <v>1</v>
      </c>
      <c r="D25" s="2">
        <f>(3/6)*(2/6)*(-2)+(1/6)*(-1)+(1/6)*(-3)</f>
        <v>-1</v>
      </c>
      <c r="P25" s="4"/>
    </row>
    <row r="26" spans="2:16" x14ac:dyDescent="0.25">
      <c r="B26" s="1" t="s">
        <v>84</v>
      </c>
      <c r="C26" s="1">
        <v>10</v>
      </c>
      <c r="D26" s="2">
        <v>-1</v>
      </c>
      <c r="P26" s="4"/>
    </row>
    <row r="27" spans="2:16" x14ac:dyDescent="0.25">
      <c r="B27" s="1" t="s">
        <v>75</v>
      </c>
      <c r="C27" s="1">
        <v>1</v>
      </c>
      <c r="D27" s="2">
        <f>(3/6)*(-2)</f>
        <v>-1</v>
      </c>
    </row>
    <row r="28" spans="2:16" x14ac:dyDescent="0.25">
      <c r="B28" s="1" t="s">
        <v>75</v>
      </c>
      <c r="C28" s="1">
        <v>1</v>
      </c>
      <c r="D28" s="2">
        <f>(3/6)*(-2)</f>
        <v>-1</v>
      </c>
    </row>
    <row r="29" spans="2:16" x14ac:dyDescent="0.25">
      <c r="B29" s="21" t="s">
        <v>38</v>
      </c>
      <c r="C29" s="1">
        <v>1</v>
      </c>
      <c r="D29" s="2">
        <v>-1.4166666666666667</v>
      </c>
    </row>
    <row r="30" spans="2:16" x14ac:dyDescent="0.25">
      <c r="B30" s="1" t="s">
        <v>76</v>
      </c>
      <c r="C30" s="1">
        <v>1</v>
      </c>
      <c r="D30" s="2">
        <f>(1/6)*(-1)+(1/6)*(-1)+(1/6)*(-2)+(1/6)*(-2)+(1/6)*(-4)</f>
        <v>-1.6666666666666665</v>
      </c>
    </row>
    <row r="31" spans="2:16" x14ac:dyDescent="0.25">
      <c r="B31" s="22" t="s">
        <v>51</v>
      </c>
      <c r="C31" s="1">
        <v>1</v>
      </c>
      <c r="D31" s="2">
        <f>(-6+2)/2</f>
        <v>-2</v>
      </c>
    </row>
    <row r="32" spans="2:16" x14ac:dyDescent="0.25">
      <c r="B32" s="20" t="s">
        <v>73</v>
      </c>
      <c r="C32" s="1">
        <v>1</v>
      </c>
      <c r="D32" s="2">
        <f>(2/6)*(-4)+(2/6)*(-3)+(1/6)*(3/6)*(-4)</f>
        <v>-2.6666666666666665</v>
      </c>
    </row>
    <row r="33" spans="2:5" x14ac:dyDescent="0.25">
      <c r="B33" s="1" t="s">
        <v>78</v>
      </c>
      <c r="C33" s="1">
        <v>1</v>
      </c>
      <c r="D33" s="2">
        <f>(-3+-4+-5+-6)/4</f>
        <v>-4.5</v>
      </c>
      <c r="E33" s="4">
        <f>(3+4+5+6)/4</f>
        <v>4.5</v>
      </c>
    </row>
    <row r="34" spans="2:5" x14ac:dyDescent="0.25">
      <c r="B34" s="1" t="s">
        <v>85</v>
      </c>
    </row>
  </sheetData>
  <conditionalFormatting sqref="E29:E30 E33 E21 P15 E14:E17 P24:P26 E23:E24 E26:E27 E6:E12 P17:P21">
    <cfRule type="colorScale" priority="9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D6:D33">
    <cfRule type="colorScale" priority="136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7AA6-32F8-4D78-BD20-B36EAC12A21F}">
  <dimension ref="B2:H40"/>
  <sheetViews>
    <sheetView topLeftCell="A4" workbookViewId="0">
      <selection activeCell="G30" sqref="G30"/>
    </sheetView>
  </sheetViews>
  <sheetFormatPr defaultColWidth="9.140625" defaultRowHeight="15" x14ac:dyDescent="0.25"/>
  <cols>
    <col min="1" max="1" width="9.140625" style="2"/>
    <col min="2" max="2" width="28.85546875" style="2" bestFit="1" customWidth="1"/>
    <col min="3" max="3" width="27.5703125" style="3" bestFit="1" customWidth="1"/>
    <col min="4" max="4" width="18.28515625" style="4" bestFit="1" customWidth="1"/>
    <col min="5" max="5" width="20.140625" style="4" bestFit="1" customWidth="1"/>
    <col min="6" max="6" width="10" style="2" bestFit="1" customWidth="1"/>
    <col min="7" max="7" width="18.140625" style="2" bestFit="1" customWidth="1"/>
    <col min="8" max="8" width="20" style="2" bestFit="1" customWidth="1"/>
    <col min="9" max="16384" width="9.140625" style="2"/>
  </cols>
  <sheetData>
    <row r="2" spans="2:8" x14ac:dyDescent="0.25">
      <c r="B2" s="2" t="s">
        <v>1</v>
      </c>
    </row>
    <row r="4" spans="2:8" x14ac:dyDescent="0.25">
      <c r="B4" s="2" t="s">
        <v>6</v>
      </c>
      <c r="C4" s="3" t="s">
        <v>98</v>
      </c>
      <c r="D4" s="4">
        <f>COUNTA(B8:B40)</f>
        <v>33</v>
      </c>
    </row>
    <row r="5" spans="2:8" ht="15.75" thickBot="1" x14ac:dyDescent="0.3"/>
    <row r="6" spans="2:8" ht="15.75" thickBot="1" x14ac:dyDescent="0.3">
      <c r="B6" s="5" t="s">
        <v>2</v>
      </c>
      <c r="C6" s="6" t="s">
        <v>11</v>
      </c>
      <c r="D6" s="7" t="s">
        <v>4</v>
      </c>
      <c r="E6" s="8" t="s">
        <v>5</v>
      </c>
      <c r="G6" s="9" t="s">
        <v>91</v>
      </c>
      <c r="H6" s="11" t="s">
        <v>92</v>
      </c>
    </row>
    <row r="8" spans="2:8" x14ac:dyDescent="0.25">
      <c r="B8" s="2" t="s">
        <v>54</v>
      </c>
      <c r="C8" s="3">
        <v>1</v>
      </c>
      <c r="D8" s="4">
        <v>4</v>
      </c>
      <c r="E8" s="4">
        <v>4</v>
      </c>
      <c r="G8" s="2">
        <f>SUMPRODUCT(C10:C40,D10:D40)/D4</f>
        <v>0.78282828282828276</v>
      </c>
      <c r="H8" s="2">
        <f>SUMPRODUCT(C10:C40,E10:E40)/D4</f>
        <v>-1.7777777777777777</v>
      </c>
    </row>
    <row r="9" spans="2:8" x14ac:dyDescent="0.25">
      <c r="B9" s="2" t="s">
        <v>29</v>
      </c>
      <c r="C9" s="3">
        <v>1</v>
      </c>
      <c r="D9" s="4">
        <v>-1</v>
      </c>
      <c r="E9" s="4">
        <v>1</v>
      </c>
    </row>
    <row r="10" spans="2:8" x14ac:dyDescent="0.25">
      <c r="B10" s="2" t="s">
        <v>15</v>
      </c>
      <c r="C10" s="3">
        <v>1</v>
      </c>
      <c r="D10" s="4" t="s">
        <v>94</v>
      </c>
      <c r="E10" s="4">
        <v>0</v>
      </c>
    </row>
    <row r="11" spans="2:8" x14ac:dyDescent="0.25">
      <c r="B11" s="2" t="s">
        <v>26</v>
      </c>
      <c r="C11" s="3">
        <v>1</v>
      </c>
      <c r="D11" s="4">
        <v>-0.5</v>
      </c>
      <c r="E11" s="4">
        <v>0</v>
      </c>
    </row>
    <row r="12" spans="2:8" x14ac:dyDescent="0.25">
      <c r="B12" s="2" t="s">
        <v>7</v>
      </c>
      <c r="C12" s="3" t="s">
        <v>93</v>
      </c>
      <c r="D12" s="4">
        <f>0</f>
        <v>0</v>
      </c>
      <c r="E12" s="4">
        <v>0</v>
      </c>
    </row>
    <row r="13" spans="2:8" x14ac:dyDescent="0.25">
      <c r="B13" s="2" t="s">
        <v>52</v>
      </c>
      <c r="C13" s="3">
        <v>1</v>
      </c>
      <c r="D13" s="4">
        <v>0</v>
      </c>
      <c r="E13" s="4">
        <v>0</v>
      </c>
    </row>
    <row r="14" spans="2:8" x14ac:dyDescent="0.25">
      <c r="B14" s="2" t="s">
        <v>3</v>
      </c>
      <c r="C14" s="3">
        <v>2</v>
      </c>
      <c r="D14" s="4">
        <f>1/6</f>
        <v>0.16666666666666666</v>
      </c>
      <c r="E14" s="4">
        <v>0</v>
      </c>
    </row>
    <row r="15" spans="2:8" x14ac:dyDescent="0.25">
      <c r="B15" s="16" t="s">
        <v>53</v>
      </c>
      <c r="C15" s="17">
        <v>1</v>
      </c>
      <c r="D15" s="18">
        <v>1</v>
      </c>
      <c r="E15" s="18">
        <v>-1</v>
      </c>
    </row>
    <row r="16" spans="2:8" x14ac:dyDescent="0.25">
      <c r="B16" s="16" t="s">
        <v>45</v>
      </c>
      <c r="C16" s="17">
        <v>1</v>
      </c>
      <c r="D16" s="18">
        <v>3</v>
      </c>
      <c r="E16" s="18">
        <v>-1</v>
      </c>
    </row>
    <row r="17" spans="2:5" x14ac:dyDescent="0.25">
      <c r="B17" s="2" t="s">
        <v>14</v>
      </c>
      <c r="C17" s="3">
        <v>1</v>
      </c>
      <c r="D17" s="4">
        <v>1</v>
      </c>
      <c r="E17" s="4">
        <v>-0.66666666666666663</v>
      </c>
    </row>
    <row r="18" spans="2:5" x14ac:dyDescent="0.25">
      <c r="B18" s="2" t="s">
        <v>13</v>
      </c>
      <c r="C18" s="3">
        <v>3</v>
      </c>
      <c r="D18" s="4" t="s">
        <v>94</v>
      </c>
      <c r="E18" s="4">
        <v>-1</v>
      </c>
    </row>
    <row r="19" spans="2:5" x14ac:dyDescent="0.25">
      <c r="B19" s="16" t="s">
        <v>17</v>
      </c>
      <c r="C19" s="17">
        <v>1</v>
      </c>
      <c r="D19" s="18">
        <v>2</v>
      </c>
      <c r="E19" s="18">
        <v>-2</v>
      </c>
    </row>
    <row r="20" spans="2:5" x14ac:dyDescent="0.25">
      <c r="B20" s="16" t="s">
        <v>18</v>
      </c>
      <c r="C20" s="17">
        <v>1</v>
      </c>
      <c r="D20" s="18">
        <v>1</v>
      </c>
      <c r="E20" s="18">
        <v>-2</v>
      </c>
    </row>
    <row r="21" spans="2:5" x14ac:dyDescent="0.25">
      <c r="B21" s="16" t="s">
        <v>19</v>
      </c>
      <c r="C21" s="17">
        <v>2</v>
      </c>
      <c r="D21" s="18">
        <v>1</v>
      </c>
      <c r="E21" s="18">
        <v>-2</v>
      </c>
    </row>
    <row r="22" spans="2:5" x14ac:dyDescent="0.25">
      <c r="B22" s="2" t="s">
        <v>8</v>
      </c>
      <c r="C22" s="3">
        <v>1</v>
      </c>
      <c r="D22" s="4">
        <v>1</v>
      </c>
      <c r="E22" s="4">
        <v>-2</v>
      </c>
    </row>
    <row r="23" spans="2:5" x14ac:dyDescent="0.25">
      <c r="B23" s="16" t="s">
        <v>21</v>
      </c>
      <c r="C23" s="17">
        <v>1</v>
      </c>
      <c r="D23" s="18">
        <v>1</v>
      </c>
      <c r="E23" s="18">
        <v>-2</v>
      </c>
    </row>
    <row r="24" spans="2:5" x14ac:dyDescent="0.25">
      <c r="B24" s="16" t="s">
        <v>25</v>
      </c>
      <c r="C24" s="17">
        <v>2</v>
      </c>
      <c r="D24" s="18">
        <f>(3/6)*(1)+(3/6)*(2)</f>
        <v>1.5</v>
      </c>
      <c r="E24" s="18">
        <v>-2</v>
      </c>
    </row>
    <row r="25" spans="2:5" x14ac:dyDescent="0.25">
      <c r="B25" s="16" t="s">
        <v>12</v>
      </c>
      <c r="C25" s="17">
        <v>1</v>
      </c>
      <c r="D25" s="18">
        <v>1</v>
      </c>
      <c r="E25" s="18">
        <v>-4</v>
      </c>
    </row>
    <row r="26" spans="2:5" x14ac:dyDescent="0.25">
      <c r="B26" s="2" t="s">
        <v>20</v>
      </c>
      <c r="C26" s="3">
        <v>2</v>
      </c>
      <c r="D26" s="4">
        <v>0.5</v>
      </c>
      <c r="E26" s="4">
        <v>-3</v>
      </c>
    </row>
    <row r="27" spans="2:5" x14ac:dyDescent="0.25">
      <c r="B27" s="2" t="s">
        <v>9</v>
      </c>
      <c r="C27" s="3">
        <v>1</v>
      </c>
      <c r="D27" s="4">
        <v>-2</v>
      </c>
      <c r="E27" s="4">
        <v>-3</v>
      </c>
    </row>
    <row r="28" spans="2:5" x14ac:dyDescent="0.25">
      <c r="B28" s="2" t="s">
        <v>23</v>
      </c>
      <c r="C28" s="3">
        <v>1</v>
      </c>
      <c r="D28" s="4">
        <v>-3</v>
      </c>
      <c r="E28" s="4">
        <f>-2 * 2</f>
        <v>-4</v>
      </c>
    </row>
    <row r="29" spans="2:5" x14ac:dyDescent="0.25">
      <c r="B29" s="16" t="s">
        <v>24</v>
      </c>
      <c r="C29" s="17">
        <v>1</v>
      </c>
      <c r="D29" s="18">
        <v>2</v>
      </c>
      <c r="E29" s="18">
        <v>-5</v>
      </c>
    </row>
    <row r="30" spans="2:5" x14ac:dyDescent="0.25">
      <c r="B30" s="2" t="s">
        <v>10</v>
      </c>
      <c r="C30" s="3">
        <f xml:space="preserve"> (1 / 0.5)</f>
        <v>2</v>
      </c>
      <c r="D30" s="4">
        <v>0</v>
      </c>
      <c r="E30" s="4">
        <f xml:space="preserve"> -2 + -1 * C30</f>
        <v>-4</v>
      </c>
    </row>
    <row r="31" spans="2:5" x14ac:dyDescent="0.25">
      <c r="B31" s="2" t="s">
        <v>28</v>
      </c>
      <c r="C31" s="3">
        <v>1</v>
      </c>
      <c r="D31" s="4">
        <v>0.5</v>
      </c>
      <c r="E31" s="4">
        <f>-2 * 3</f>
        <v>-6</v>
      </c>
    </row>
    <row r="32" spans="2:5" x14ac:dyDescent="0.25">
      <c r="B32" s="16" t="s">
        <v>30</v>
      </c>
      <c r="C32" s="17">
        <v>1</v>
      </c>
      <c r="D32" s="18">
        <v>1</v>
      </c>
      <c r="E32" s="18">
        <v>0</v>
      </c>
    </row>
    <row r="33" spans="2:6" x14ac:dyDescent="0.25">
      <c r="B33" s="2" t="s">
        <v>31</v>
      </c>
      <c r="C33" s="3">
        <v>1</v>
      </c>
      <c r="D33" s="4" t="s">
        <v>94</v>
      </c>
      <c r="E33" s="4">
        <f>-1</f>
        <v>-1</v>
      </c>
      <c r="F33" s="2" t="s">
        <v>100</v>
      </c>
    </row>
    <row r="34" spans="2:6" x14ac:dyDescent="0.25">
      <c r="B34" s="16" t="s">
        <v>32</v>
      </c>
      <c r="C34" s="17">
        <v>1</v>
      </c>
      <c r="D34" s="18">
        <v>3.5</v>
      </c>
      <c r="E34" s="18">
        <v>0</v>
      </c>
    </row>
    <row r="35" spans="2:6" x14ac:dyDescent="0.25">
      <c r="B35" s="16" t="s">
        <v>33</v>
      </c>
      <c r="C35" s="17">
        <v>1</v>
      </c>
      <c r="D35" s="18">
        <v>2</v>
      </c>
      <c r="E35" s="18">
        <v>0</v>
      </c>
    </row>
    <row r="36" spans="2:6" x14ac:dyDescent="0.25">
      <c r="B36" s="2" t="s">
        <v>27</v>
      </c>
      <c r="C36" s="3">
        <v>1</v>
      </c>
      <c r="D36" s="4">
        <v>1</v>
      </c>
      <c r="E36" s="4">
        <v>0</v>
      </c>
    </row>
    <row r="37" spans="2:6" x14ac:dyDescent="0.25">
      <c r="B37" s="16" t="s">
        <v>47</v>
      </c>
      <c r="C37" s="17">
        <v>2</v>
      </c>
      <c r="D37" s="18">
        <f>(-1 + 3)/2</f>
        <v>1</v>
      </c>
      <c r="E37" s="18">
        <v>0</v>
      </c>
    </row>
    <row r="38" spans="2:6" x14ac:dyDescent="0.25">
      <c r="B38" s="16" t="s">
        <v>16</v>
      </c>
      <c r="C38" s="17">
        <v>1</v>
      </c>
      <c r="D38" s="18">
        <f>ROUND((1+2+3+4+5+6)/6/2, 0)</f>
        <v>2</v>
      </c>
      <c r="E38" s="18">
        <v>0</v>
      </c>
    </row>
    <row r="39" spans="2:6" x14ac:dyDescent="0.25">
      <c r="B39" s="2" t="s">
        <v>22</v>
      </c>
      <c r="C39" s="3">
        <v>1</v>
      </c>
      <c r="D39" s="4">
        <v>0</v>
      </c>
      <c r="E39" s="4">
        <v>0</v>
      </c>
    </row>
    <row r="40" spans="2:6" x14ac:dyDescent="0.25">
      <c r="B40" s="2" t="s">
        <v>55</v>
      </c>
      <c r="C40" s="3">
        <v>1</v>
      </c>
    </row>
  </sheetData>
  <conditionalFormatting sqref="D8:D40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  <cfRule type="colorScale" priority="2">
      <colorScale>
        <cfvo type="min"/>
        <cfvo type="percentile" val="50"/>
        <cfvo type="max"/>
        <color theme="7" tint="-0.499984740745262"/>
        <color rgb="FFFFEB84"/>
        <color rgb="FF00B050"/>
      </colorScale>
    </cfRule>
  </conditionalFormatting>
  <conditionalFormatting sqref="E8:E40">
    <cfRule type="colorScale" priority="3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7E4F-F54F-4B3E-9464-C1EC24DC960D}">
  <dimension ref="B2:P40"/>
  <sheetViews>
    <sheetView topLeftCell="A4" workbookViewId="0">
      <selection activeCell="I18" sqref="I18"/>
    </sheetView>
  </sheetViews>
  <sheetFormatPr defaultColWidth="9.140625" defaultRowHeight="15" x14ac:dyDescent="0.25"/>
  <cols>
    <col min="1" max="1" width="9.140625" style="1"/>
    <col min="2" max="2" width="24.42578125" style="1" bestFit="1" customWidth="1"/>
    <col min="3" max="3" width="27.5703125" style="1" bestFit="1" customWidth="1"/>
    <col min="4" max="4" width="22.42578125" style="2" bestFit="1" customWidth="1"/>
    <col min="5" max="5" width="20.140625" style="4" bestFit="1" customWidth="1"/>
    <col min="6" max="6" width="9.140625" style="1"/>
    <col min="7" max="7" width="18.140625" style="1" bestFit="1" customWidth="1"/>
    <col min="8" max="8" width="20" style="1" bestFit="1" customWidth="1"/>
    <col min="9" max="16384" width="9.140625" style="1"/>
  </cols>
  <sheetData>
    <row r="2" spans="2:16" x14ac:dyDescent="0.25">
      <c r="B2" s="1" t="s">
        <v>35</v>
      </c>
      <c r="D2" s="2" t="s">
        <v>99</v>
      </c>
      <c r="E2" s="4">
        <f>COUNTA(B8:B44)</f>
        <v>33</v>
      </c>
    </row>
    <row r="3" spans="2:16" ht="15.75" thickBot="1" x14ac:dyDescent="0.3"/>
    <row r="4" spans="2:16" ht="15.75" thickBot="1" x14ac:dyDescent="0.3">
      <c r="B4" s="5" t="s">
        <v>2</v>
      </c>
      <c r="C4" s="6" t="s">
        <v>11</v>
      </c>
      <c r="D4" s="19" t="s">
        <v>36</v>
      </c>
      <c r="E4" s="8" t="s">
        <v>37</v>
      </c>
      <c r="G4" s="9" t="s">
        <v>91</v>
      </c>
      <c r="H4" s="11" t="s">
        <v>92</v>
      </c>
    </row>
    <row r="6" spans="2:16" x14ac:dyDescent="0.25">
      <c r="B6" s="23" t="s">
        <v>104</v>
      </c>
      <c r="C6" s="23">
        <v>1</v>
      </c>
      <c r="D6" s="2">
        <v>2</v>
      </c>
      <c r="E6" s="4">
        <v>0</v>
      </c>
    </row>
    <row r="7" spans="2:16" x14ac:dyDescent="0.25">
      <c r="B7" s="1" t="s">
        <v>72</v>
      </c>
      <c r="C7" s="1">
        <v>1</v>
      </c>
      <c r="D7" s="2">
        <f>(1/6)*(-2)+(2/6)*(3/6)*(-1)+(2/6)*(5)</f>
        <v>1.1666666666666665</v>
      </c>
      <c r="G7" s="2">
        <f>SUMPRODUCT(C7:C45,D7:D45)/E2</f>
        <v>-1.1918256640478864</v>
      </c>
      <c r="H7" s="2">
        <f>SUMPRODUCT(C7:C44,E7:E44)/E2</f>
        <v>0.13888888888888887</v>
      </c>
    </row>
    <row r="8" spans="2:16" x14ac:dyDescent="0.25">
      <c r="B8" s="23" t="s">
        <v>80</v>
      </c>
      <c r="C8" s="23">
        <v>1</v>
      </c>
      <c r="D8" s="2">
        <f>1</f>
        <v>1</v>
      </c>
      <c r="E8" s="4">
        <v>0</v>
      </c>
    </row>
    <row r="9" spans="2:16" x14ac:dyDescent="0.25">
      <c r="B9" s="23" t="s">
        <v>81</v>
      </c>
      <c r="C9" s="23">
        <v>1</v>
      </c>
      <c r="D9" s="2">
        <f>1</f>
        <v>1</v>
      </c>
      <c r="E9" s="4">
        <f>1</f>
        <v>1</v>
      </c>
    </row>
    <row r="10" spans="2:16" x14ac:dyDescent="0.25">
      <c r="B10" s="23" t="s">
        <v>80</v>
      </c>
      <c r="C10" s="23">
        <v>1</v>
      </c>
      <c r="D10" s="2">
        <f>1</f>
        <v>1</v>
      </c>
      <c r="E10" s="4">
        <v>0</v>
      </c>
    </row>
    <row r="11" spans="2:16" x14ac:dyDescent="0.25">
      <c r="B11" s="23" t="s">
        <v>101</v>
      </c>
      <c r="C11" s="23">
        <v>1</v>
      </c>
      <c r="D11" s="2">
        <f>1</f>
        <v>1</v>
      </c>
      <c r="E11" s="4">
        <v>0</v>
      </c>
    </row>
    <row r="12" spans="2:16" x14ac:dyDescent="0.25">
      <c r="B12" s="1" t="s">
        <v>77</v>
      </c>
      <c r="C12" s="1">
        <v>1</v>
      </c>
      <c r="D12" s="2">
        <f>(1/2)*((3+0-2)/3+(3-2)/2)</f>
        <v>0.41666666666666663</v>
      </c>
      <c r="E12" s="4">
        <f>(1/2)*((3+0-2)/3+(3-2)/2)</f>
        <v>0.41666666666666663</v>
      </c>
      <c r="N12" s="4"/>
    </row>
    <row r="13" spans="2:16" x14ac:dyDescent="0.25">
      <c r="B13" s="1" t="s">
        <v>82</v>
      </c>
      <c r="C13" s="1">
        <v>1</v>
      </c>
      <c r="D13" s="2">
        <f>(1/6)*(2)</f>
        <v>0.33333333333333331</v>
      </c>
    </row>
    <row r="14" spans="2:16" x14ac:dyDescent="0.25">
      <c r="B14" s="1" t="s">
        <v>86</v>
      </c>
      <c r="C14" s="1">
        <v>1</v>
      </c>
      <c r="D14" s="2">
        <v>0</v>
      </c>
      <c r="E14" s="4">
        <v>0</v>
      </c>
    </row>
    <row r="15" spans="2:16" x14ac:dyDescent="0.25">
      <c r="B15" s="1" t="s">
        <v>87</v>
      </c>
      <c r="C15" s="1">
        <v>1</v>
      </c>
      <c r="D15" s="2">
        <v>0</v>
      </c>
      <c r="E15" s="4">
        <v>0</v>
      </c>
    </row>
    <row r="16" spans="2:16" x14ac:dyDescent="0.25">
      <c r="B16" s="1" t="s">
        <v>88</v>
      </c>
      <c r="C16" s="1">
        <v>1</v>
      </c>
      <c r="D16" s="2">
        <v>0</v>
      </c>
      <c r="E16" s="4">
        <v>0</v>
      </c>
      <c r="P16" s="4"/>
    </row>
    <row r="17" spans="2:16" x14ac:dyDescent="0.25">
      <c r="B17" s="1" t="s">
        <v>89</v>
      </c>
      <c r="C17" s="1">
        <v>1</v>
      </c>
      <c r="D17" s="2">
        <v>0</v>
      </c>
      <c r="E17" s="4">
        <v>0</v>
      </c>
      <c r="O17" s="2"/>
      <c r="P17" s="4"/>
    </row>
    <row r="18" spans="2:16" x14ac:dyDescent="0.25">
      <c r="B18" s="1" t="s">
        <v>34</v>
      </c>
      <c r="C18" s="1">
        <v>1</v>
      </c>
      <c r="D18" s="2">
        <f>-2/6</f>
        <v>-0.33333333333333331</v>
      </c>
      <c r="P18" s="4"/>
    </row>
    <row r="19" spans="2:16" x14ac:dyDescent="0.25">
      <c r="B19" s="22" t="s">
        <v>46</v>
      </c>
      <c r="C19" s="23">
        <v>1</v>
      </c>
      <c r="D19" s="2">
        <f>(1/6)*(2)+(1/6)*(1)+(1/6)*(0)+(1/6)*(-1)+(1/6)*(-2)+(1/6)*(-2)</f>
        <v>-0.33333333333333326</v>
      </c>
      <c r="P19" s="4"/>
    </row>
    <row r="20" spans="2:16" x14ac:dyDescent="0.25">
      <c r="B20" s="22" t="s">
        <v>50</v>
      </c>
      <c r="C20" s="23">
        <v>1</v>
      </c>
      <c r="D20" s="2">
        <f>(1/6)*(1)+((3/6)*(2/6)*(-2)+(3/6)*(4/6)*(1))+(1/6)*(0)+(1/6)*(-3)</f>
        <v>-0.33333333333333337</v>
      </c>
      <c r="P20" s="4"/>
    </row>
    <row r="21" spans="2:16" x14ac:dyDescent="0.25">
      <c r="B21" s="1" t="s">
        <v>83</v>
      </c>
      <c r="C21" s="1">
        <v>1</v>
      </c>
      <c r="D21" s="2">
        <f>(1/2)*(1)+(1/2)*(-2)</f>
        <v>-0.5</v>
      </c>
      <c r="E21" s="4">
        <f>(1/2)*(1)+(1/2)*(-2)</f>
        <v>-0.5</v>
      </c>
      <c r="P21" s="4"/>
    </row>
    <row r="22" spans="2:16" x14ac:dyDescent="0.25">
      <c r="B22" s="23" t="s">
        <v>103</v>
      </c>
      <c r="C22" s="23">
        <v>1</v>
      </c>
      <c r="D22" s="2">
        <f>(1/6)*(2)+(1/6)*(1)+(1/6)*(0)+(1/6)*(-1)+(1/6)*(-2)+(1/6)*(-3)</f>
        <v>-0.49999999999999994</v>
      </c>
      <c r="E22" s="2">
        <f>(1/6)*(2)+(1/6)*(1)+(1/6)*(0)+(1/6)*(-1)+(1/6)*(-2)+(1/6)*(-3)</f>
        <v>-0.49999999999999994</v>
      </c>
      <c r="P22" s="4"/>
    </row>
    <row r="23" spans="2:16" x14ac:dyDescent="0.25">
      <c r="B23" s="1" t="s">
        <v>79</v>
      </c>
      <c r="C23" s="1">
        <v>1</v>
      </c>
      <c r="D23" s="2">
        <f>0.5*(-1+(2/6)*(-2))</f>
        <v>-0.83333333333333326</v>
      </c>
    </row>
    <row r="24" spans="2:16" x14ac:dyDescent="0.25">
      <c r="B24" s="1" t="s">
        <v>84</v>
      </c>
      <c r="C24" s="1">
        <v>10</v>
      </c>
      <c r="D24" s="2">
        <v>-1</v>
      </c>
    </row>
    <row r="25" spans="2:16" x14ac:dyDescent="0.25">
      <c r="B25" s="1" t="s">
        <v>75</v>
      </c>
      <c r="C25" s="1">
        <v>1</v>
      </c>
      <c r="D25" s="2">
        <f>(3/6)*(-2)</f>
        <v>-1</v>
      </c>
      <c r="P25" s="4"/>
    </row>
    <row r="26" spans="2:16" x14ac:dyDescent="0.25">
      <c r="B26" s="1" t="s">
        <v>75</v>
      </c>
      <c r="C26" s="1">
        <v>1</v>
      </c>
      <c r="D26" s="2">
        <f>(3/6)*(-2)</f>
        <v>-1</v>
      </c>
      <c r="P26" s="4"/>
    </row>
    <row r="27" spans="2:16" x14ac:dyDescent="0.25">
      <c r="B27" s="22" t="s">
        <v>49</v>
      </c>
      <c r="C27" s="23">
        <v>1</v>
      </c>
      <c r="D27" s="2">
        <f>-1</f>
        <v>-1</v>
      </c>
      <c r="P27" s="4"/>
    </row>
    <row r="28" spans="2:16" x14ac:dyDescent="0.25">
      <c r="B28" s="21" t="s">
        <v>40</v>
      </c>
      <c r="C28" s="23">
        <v>1</v>
      </c>
      <c r="D28" s="2">
        <f>(1/6)*(-3)+(2/6)*(3/6)*(-3)</f>
        <v>-1</v>
      </c>
    </row>
    <row r="29" spans="2:16" x14ac:dyDescent="0.25">
      <c r="B29" s="21" t="s">
        <v>39</v>
      </c>
      <c r="C29" s="23">
        <v>1</v>
      </c>
      <c r="D29" s="2">
        <f>(1/6)*(-3)+(3/6)*(3/6)*(-3)</f>
        <v>-1.25</v>
      </c>
    </row>
    <row r="30" spans="2:16" x14ac:dyDescent="0.25">
      <c r="B30" s="23" t="s">
        <v>102</v>
      </c>
      <c r="C30" s="23">
        <v>1</v>
      </c>
      <c r="D30" s="2">
        <f>(3/6)*(-2)+(3/6)*(-1)</f>
        <v>-1.5</v>
      </c>
    </row>
    <row r="31" spans="2:16" x14ac:dyDescent="0.25">
      <c r="B31" s="22" t="s">
        <v>48</v>
      </c>
      <c r="C31" s="23">
        <v>1</v>
      </c>
      <c r="D31" s="2">
        <f>(1/6)*(0)+((3/6)*(2/6)*(-2)+(3/6)*(4/6)*(-1))+(1/6)*(-2)+(1/6)*(-4)</f>
        <v>-1.6666666666666665</v>
      </c>
    </row>
    <row r="32" spans="2:16" x14ac:dyDescent="0.25">
      <c r="B32" s="1" t="s">
        <v>76</v>
      </c>
      <c r="C32" s="1">
        <v>1</v>
      </c>
      <c r="D32" s="2">
        <f>(1/6)*(-1)+(1/6)*(-1)+(1/6)*(-2)+(1/6)*(-2)+(1/6)*(-4)</f>
        <v>-1.6666666666666665</v>
      </c>
    </row>
    <row r="33" spans="2:5" x14ac:dyDescent="0.25">
      <c r="B33" s="22" t="s">
        <v>51</v>
      </c>
      <c r="C33" s="1">
        <v>1</v>
      </c>
      <c r="D33" s="2">
        <f>(-6+2)/2</f>
        <v>-2</v>
      </c>
    </row>
    <row r="34" spans="2:5" x14ac:dyDescent="0.25">
      <c r="B34" s="21" t="s">
        <v>38</v>
      </c>
      <c r="C34" s="23">
        <v>1</v>
      </c>
      <c r="D34" s="2">
        <f>(5/6)*(-3)+(1/6)*(0)</f>
        <v>-2.5</v>
      </c>
    </row>
    <row r="35" spans="2:5" x14ac:dyDescent="0.25">
      <c r="B35" s="20" t="s">
        <v>73</v>
      </c>
      <c r="C35" s="23">
        <v>1</v>
      </c>
      <c r="D35" s="2">
        <f>(2/6)*(-4)+(2/6)*(-3)+(1/6)*(3/6)*(-4)</f>
        <v>-2.6666666666666665</v>
      </c>
    </row>
    <row r="36" spans="2:5" x14ac:dyDescent="0.25">
      <c r="B36" s="20" t="s">
        <v>73</v>
      </c>
      <c r="C36" s="1">
        <v>1</v>
      </c>
      <c r="D36" s="2">
        <f>(2/6)*(-4)+(2/6)*(-3)+(1/6)*(3/6)*(-4)</f>
        <v>-2.6666666666666665</v>
      </c>
    </row>
    <row r="37" spans="2:5" x14ac:dyDescent="0.25">
      <c r="B37" s="20" t="s">
        <v>74</v>
      </c>
      <c r="C37" s="23">
        <v>1</v>
      </c>
      <c r="D37" s="2">
        <f>(4/6)*(-4)+(1/6)*(-2)</f>
        <v>-3</v>
      </c>
      <c r="E37" s="4">
        <f>(1/6)*(-2)</f>
        <v>-0.33333333333333331</v>
      </c>
    </row>
    <row r="38" spans="2:5" x14ac:dyDescent="0.25">
      <c r="B38" s="1" t="s">
        <v>78</v>
      </c>
      <c r="C38" s="1">
        <v>1</v>
      </c>
      <c r="D38" s="2">
        <f>(-3+-4+-5+-6)/4</f>
        <v>-4.5</v>
      </c>
      <c r="E38" s="4">
        <f>(3+4+5+6)/4</f>
        <v>4.5</v>
      </c>
    </row>
    <row r="39" spans="2:5" x14ac:dyDescent="0.25">
      <c r="B39" s="22" t="s">
        <v>105</v>
      </c>
      <c r="C39" s="23">
        <v>1</v>
      </c>
      <c r="D39" s="2">
        <f>(1/6)*(-1)+(5/6)*(2/6)*(-4)+(5/6)*(4/6)*(3/6)*(-6)+(5/6)*(4/6)*(3/6)*(4/6)*(-7)+(5/6)*(4/6)*(3/6)*(2/6)*(5/6)*(-8)+(5/6)*(4/6)*(3/6)*(2/6)*(1/6)*(-9)</f>
        <v>-4.9969135802469138</v>
      </c>
    </row>
    <row r="40" spans="2:5" x14ac:dyDescent="0.25">
      <c r="B40" s="1" t="s">
        <v>85</v>
      </c>
    </row>
  </sheetData>
  <conditionalFormatting sqref="P25:P27 P16 N12 P18:P22">
    <cfRule type="colorScale" priority="17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E42:E161 E40 E3:E38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E42:E1048576 E3:E21 E23:E38 E40 E1">
    <cfRule type="colorScale" priority="26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D1:D1048576">
    <cfRule type="colorScale" priority="284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E8EF-DD5F-41CF-AA44-2AA3ABD39874}">
  <dimension ref="B2:D7"/>
  <sheetViews>
    <sheetView tabSelected="1" workbookViewId="0">
      <selection activeCell="D5" sqref="D5"/>
    </sheetView>
  </sheetViews>
  <sheetFormatPr defaultRowHeight="15" x14ac:dyDescent="0.25"/>
  <sheetData>
    <row r="2" spans="2:4" x14ac:dyDescent="0.25">
      <c r="B2" t="s">
        <v>106</v>
      </c>
      <c r="C2" t="s">
        <v>108</v>
      </c>
    </row>
    <row r="4" spans="2:4" x14ac:dyDescent="0.25">
      <c r="B4" t="s">
        <v>112</v>
      </c>
      <c r="D4" t="s">
        <v>113</v>
      </c>
    </row>
    <row r="5" spans="2:4" x14ac:dyDescent="0.25">
      <c r="B5" t="s">
        <v>107</v>
      </c>
      <c r="C5" t="s">
        <v>109</v>
      </c>
    </row>
    <row r="7" spans="2:4" x14ac:dyDescent="0.25">
      <c r="B7" t="s">
        <v>110</v>
      </c>
      <c r="D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Totals</vt:lpstr>
      <vt:lpstr>Characters</vt:lpstr>
      <vt:lpstr>Items</vt:lpstr>
      <vt:lpstr>Action</vt:lpstr>
      <vt:lpstr>Mystical</vt:lpstr>
      <vt:lpstr>ItemQ</vt:lpstr>
      <vt:lpstr>Sorted Items</vt:lpstr>
      <vt:lpstr>Sorted Actions</vt:lpstr>
      <vt:lpstr>Rebalanced Items</vt:lpstr>
      <vt:lpstr>Rebalanced Actions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Risukhin</dc:creator>
  <cp:lastModifiedBy>Andrey Risukhin</cp:lastModifiedBy>
  <dcterms:created xsi:type="dcterms:W3CDTF">2015-06-05T18:17:20Z</dcterms:created>
  <dcterms:modified xsi:type="dcterms:W3CDTF">2020-02-19T05:32:08Z</dcterms:modified>
</cp:coreProperties>
</file>