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5ad341a11f7ab51/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G6" i="1" s="1"/>
  <c r="H6" i="1" l="1"/>
  <c r="H26" i="1" s="1"/>
  <c r="H27" i="1" s="1"/>
  <c r="G26" i="1"/>
  <c r="G27" i="1" s="1"/>
  <c r="D6" i="1"/>
  <c r="E6" i="1"/>
</calcChain>
</file>

<file path=xl/sharedStrings.xml><?xml version="1.0" encoding="utf-8"?>
<sst xmlns="http://schemas.openxmlformats.org/spreadsheetml/2006/main" count="24" uniqueCount="23">
  <si>
    <t>Pitch</t>
  </si>
  <si>
    <t>Run(ft)</t>
  </si>
  <si>
    <t>Rake(in)</t>
  </si>
  <si>
    <t>Ft</t>
  </si>
  <si>
    <t>In</t>
  </si>
  <si>
    <t>Length</t>
  </si>
  <si>
    <t>Rise Run Calculator</t>
  </si>
  <si>
    <t>Eave Length(ft)</t>
  </si>
  <si>
    <t>SQ(Ft)</t>
  </si>
  <si>
    <t>SQUARES</t>
  </si>
  <si>
    <t>Totals</t>
  </si>
  <si>
    <t>sq (ft)</t>
  </si>
  <si>
    <t>SQ</t>
  </si>
  <si>
    <t>Total Squares</t>
  </si>
  <si>
    <t>True Costs</t>
  </si>
  <si>
    <t>IsHip</t>
  </si>
  <si>
    <t>Left side</t>
  </si>
  <si>
    <t>Right side</t>
  </si>
  <si>
    <t>Yes/No</t>
  </si>
  <si>
    <t>Yes/No2</t>
  </si>
  <si>
    <t>Ridge Length</t>
  </si>
  <si>
    <t>Feet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</si>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</sst>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1" fontId="0" fillId="0" borderId="0" xfId="0" applyNumberFormat="1" applyBorder="1"/>
    <xf numFmtId="0" fontId="0" fillId="0" borderId="9" xfId="0" applyBorder="1"/>
    <xf numFmtId="1" fontId="0" fillId="0" borderId="9" xfId="0" applyNumberFormat="1" applyBorder="1"/>
    <xf numFmtId="0" fontId="0" fillId="0" borderId="9" xfId="0" applyBorder="1" applyAlignment="1">
      <alignment textRotation="135"/>
    </xf>
    <xf numFmtId="1" fontId="0" fillId="0" borderId="9" xfId="0" applyNumberFormat="1" applyBorder="1" applyAlignment="1">
      <alignment textRotation="90"/>
    </xf>
    <xf numFmtId="0" fontId="0" fillId="0" borderId="9" xfId="0" applyBorder="1" applyAlignment="1">
      <alignment horizontal="left" textRotation="135"/>
    </xf>
    <xf numFmtId="1" fontId="0" fillId="0" borderId="9" xfId="0" applyNumberFormat="1" applyBorder="1" applyAlignment="1">
      <alignment horizontal="left" textRotation="90"/>
    </xf>
    <xf numFmtId="0" fontId="0" fillId="0" borderId="9" xfId="0" applyBorder="1" applyAlignment="1"/>
    <xf numFmtId="0" fontId="0" fillId="0" borderId="13" xfId="0" applyBorder="1"/>
    <xf numFmtId="0" fontId="0" fillId="0" borderId="14" xfId="0" applyBorder="1" applyAlignment="1"/>
    <xf numFmtId="0" fontId="0" fillId="0" borderId="15" xfId="0" applyBorder="1"/>
    <xf numFmtId="0" fontId="0" fillId="0" borderId="16" xfId="0" applyBorder="1"/>
    <xf numFmtId="1" fontId="0" fillId="0" borderId="16" xfId="0" applyNumberFormat="1" applyBorder="1"/>
    <xf numFmtId="0" fontId="3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1" fontId="5" fillId="0" borderId="1" xfId="0" applyNumberFormat="1" applyFont="1" applyBorder="1"/>
    <xf numFmtId="44" fontId="6" fillId="0" borderId="1" xfId="1" applyFont="1" applyBorder="1"/>
    <xf numFmtId="0" fontId="7" fillId="0" borderId="2" xfId="0" applyFont="1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2" fontId="0" fillId="0" borderId="22" xfId="0" applyNumberFormat="1" applyBorder="1"/>
    <xf numFmtId="0" fontId="0" fillId="0" borderId="22" xfId="0" applyBorder="1" applyAlignment="1">
      <alignment textRotation="135"/>
    </xf>
    <xf numFmtId="0" fontId="0" fillId="0" borderId="22" xfId="0" applyBorder="1"/>
    <xf numFmtId="0" fontId="0" fillId="0" borderId="22" xfId="0" applyBorder="1" applyAlignment="1"/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/>
    <xf numFmtId="2" fontId="5" fillId="0" borderId="1" xfId="0" applyNumberFormat="1" applyFont="1" applyBorder="1"/>
    <xf numFmtId="0" fontId="2" fillId="0" borderId="26" xfId="0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/>
    <xf numFmtId="0" fontId="0" fillId="0" borderId="12" xfId="0" applyBorder="1" applyAlignment="1"/>
    <xf numFmtId="0" fontId="0" fillId="0" borderId="27" xfId="0" applyBorder="1"/>
    <xf numFmtId="0" fontId="0" fillId="0" borderId="25" xfId="0" applyBorder="1" applyAlignment="1"/>
    <xf numFmtId="0" fontId="0" fillId="0" borderId="28" xfId="0" applyBorder="1" applyAlignment="1"/>
  </cellXfs>
  <cellStyles count="2">
    <cellStyle name="Currency" xfId="1" builtinId="4"/>
    <cellStyle name="Normal" xfId="0" builtinId="0"/>
  </cellStyles>
  <dxfs count="10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K25" totalsRowShown="0" headerRowDxfId="9" headerRowBorderDxfId="7" tableBorderDxfId="8" totalsRowBorderDxfId="6">
  <autoFilter ref="A5:K25"/>
  <tableColumns count="11">
    <tableColumn id="1" name="Pitch"/>
    <tableColumn id="2" name="Run(ft)"/>
    <tableColumn id="3" name="Rake(in)">
      <calculatedColumnFormula>SQRT(SUM(PRODUCT(A6,A6),144))</calculatedColumnFormula>
    </tableColumn>
    <tableColumn id="4" name="Ft"/>
    <tableColumn id="5" name="In" dataDxfId="5"/>
    <tableColumn id="6" name="Eave Length(ft)"/>
    <tableColumn id="7" name="SQ(Ft)" dataDxfId="4"/>
    <tableColumn id="8" name="SQUARES" dataDxfId="3"/>
    <tableColumn id="9" name="Yes/No" dataDxfId="2"/>
    <tableColumn id="10" name="Yes/No2" dataDxfId="1"/>
    <tableColumn id="11" name="Fe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P21" sqref="P21"/>
    </sheetView>
  </sheetViews>
  <sheetFormatPr defaultRowHeight="15" x14ac:dyDescent="0.25"/>
  <cols>
    <col min="1" max="1" width="10.7109375" customWidth="1"/>
    <col min="2" max="2" width="11" customWidth="1"/>
    <col min="3" max="3" width="12" customWidth="1"/>
    <col min="5" max="5" width="9.140625" style="2"/>
    <col min="6" max="6" width="18.28515625" customWidth="1"/>
    <col min="7" max="7" width="10.5703125" customWidth="1"/>
    <col min="8" max="8" width="14.28515625" customWidth="1"/>
    <col min="9" max="9" width="9.85546875" customWidth="1"/>
    <col min="11" max="11" width="15.85546875" customWidth="1"/>
  </cols>
  <sheetData>
    <row r="1" spans="1:11" ht="15.75" thickBot="1" x14ac:dyDescent="0.3"/>
    <row r="2" spans="1:11" ht="26.25" x14ac:dyDescent="0.4">
      <c r="A2" s="21" t="s">
        <v>6</v>
      </c>
      <c r="B2" s="22"/>
      <c r="C2" s="22"/>
      <c r="D2" s="22"/>
      <c r="E2" s="22"/>
      <c r="F2" s="22"/>
      <c r="G2" s="22"/>
      <c r="H2" s="23"/>
      <c r="I2" s="38"/>
      <c r="J2" s="38"/>
      <c r="K2" s="39"/>
    </row>
    <row r="3" spans="1:11" ht="15.75" thickBot="1" x14ac:dyDescent="0.3">
      <c r="A3" s="5"/>
      <c r="B3" s="6"/>
      <c r="C3" s="6"/>
      <c r="D3" s="6"/>
      <c r="E3" s="7"/>
      <c r="F3" s="6"/>
      <c r="G3" s="40" t="s">
        <v>10</v>
      </c>
      <c r="H3" s="41"/>
      <c r="I3" s="42" t="s">
        <v>15</v>
      </c>
      <c r="J3" s="40"/>
      <c r="K3" s="41"/>
    </row>
    <row r="4" spans="1:11" ht="21.75" thickBot="1" x14ac:dyDescent="0.4">
      <c r="A4" s="24" t="s">
        <v>5</v>
      </c>
      <c r="B4" s="20"/>
      <c r="C4" s="20"/>
      <c r="D4" s="20"/>
      <c r="E4" s="20"/>
      <c r="F4" s="20"/>
      <c r="G4" s="3" t="s">
        <v>11</v>
      </c>
      <c r="H4" s="4" t="s">
        <v>12</v>
      </c>
      <c r="I4" s="43" t="s">
        <v>16</v>
      </c>
      <c r="J4" s="43" t="s">
        <v>17</v>
      </c>
      <c r="K4" s="4" t="s">
        <v>20</v>
      </c>
    </row>
    <row r="5" spans="1:11" s="1" customFormat="1" ht="15.75" thickBot="1" x14ac:dyDescent="0.3">
      <c r="A5" s="29" t="s">
        <v>0</v>
      </c>
      <c r="B5" s="30" t="s">
        <v>1</v>
      </c>
      <c r="C5" s="30" t="s">
        <v>2</v>
      </c>
      <c r="D5" s="30" t="s">
        <v>3</v>
      </c>
      <c r="E5" s="31" t="s">
        <v>4</v>
      </c>
      <c r="F5" s="30" t="s">
        <v>7</v>
      </c>
      <c r="G5" s="30" t="s">
        <v>8</v>
      </c>
      <c r="H5" s="37" t="s">
        <v>9</v>
      </c>
      <c r="I5" s="45" t="s">
        <v>18</v>
      </c>
      <c r="J5" s="45" t="s">
        <v>19</v>
      </c>
      <c r="K5" s="45" t="s">
        <v>21</v>
      </c>
    </row>
    <row r="6" spans="1:11" x14ac:dyDescent="0.25">
      <c r="A6" s="15">
        <v>1</v>
      </c>
      <c r="B6" s="8">
        <v>10</v>
      </c>
      <c r="C6" s="8">
        <f>SQRT(SUM(PRODUCT(A6,A6),144))</f>
        <v>12.041594578792296</v>
      </c>
      <c r="D6" s="8">
        <f>_xlfn.FLOOR.MATH(B6*C6/12)</f>
        <v>10</v>
      </c>
      <c r="E6" s="9">
        <f>MOD(B6*C6,12)</f>
        <v>0.41594578792296488</v>
      </c>
      <c r="F6" s="8">
        <v>30</v>
      </c>
      <c r="G6" s="9">
        <f>((B6*C6)*F6)/12</f>
        <v>301.03986446980741</v>
      </c>
      <c r="H6" s="32">
        <f>G6/100</f>
        <v>3.0103986446980739</v>
      </c>
      <c r="I6" s="46" t="s">
        <v>22</v>
      </c>
      <c r="J6" s="47" t="s">
        <v>22</v>
      </c>
      <c r="K6" s="48">
        <v>0</v>
      </c>
    </row>
    <row r="7" spans="1:11" x14ac:dyDescent="0.25">
      <c r="A7" s="15">
        <v>2</v>
      </c>
      <c r="B7" s="8"/>
      <c r="C7" s="8">
        <f t="shared" ref="C7:C25" si="0">SQRT(SUM(PRODUCT(A7,A7),144))</f>
        <v>12.165525060596439</v>
      </c>
      <c r="D7" s="8"/>
      <c r="E7" s="9"/>
      <c r="F7" s="8"/>
      <c r="G7" s="10"/>
      <c r="H7" s="33"/>
      <c r="I7" s="15"/>
      <c r="J7" s="14"/>
      <c r="K7" s="16"/>
    </row>
    <row r="8" spans="1:11" x14ac:dyDescent="0.25">
      <c r="A8" s="15">
        <v>3</v>
      </c>
      <c r="B8" s="8"/>
      <c r="C8" s="8">
        <f t="shared" si="0"/>
        <v>12.369316876852981</v>
      </c>
      <c r="D8" s="8"/>
      <c r="E8" s="9"/>
      <c r="F8" s="8"/>
      <c r="G8" s="10"/>
      <c r="H8" s="33"/>
      <c r="I8" s="15"/>
      <c r="J8" s="14"/>
      <c r="K8" s="16"/>
    </row>
    <row r="9" spans="1:11" x14ac:dyDescent="0.25">
      <c r="A9" s="15">
        <v>4</v>
      </c>
      <c r="B9" s="8"/>
      <c r="C9" s="8">
        <f t="shared" si="0"/>
        <v>12.649110640673518</v>
      </c>
      <c r="D9" s="8"/>
      <c r="E9" s="9"/>
      <c r="F9" s="8"/>
      <c r="G9" s="10"/>
      <c r="H9" s="33"/>
      <c r="I9" s="15"/>
      <c r="J9" s="14"/>
      <c r="K9" s="16"/>
    </row>
    <row r="10" spans="1:11" x14ac:dyDescent="0.25">
      <c r="A10" s="15">
        <v>5</v>
      </c>
      <c r="B10" s="8"/>
      <c r="C10" s="8">
        <f t="shared" si="0"/>
        <v>13</v>
      </c>
      <c r="D10" s="8"/>
      <c r="E10" s="9"/>
      <c r="F10" s="8"/>
      <c r="G10" s="10"/>
      <c r="H10" s="33"/>
      <c r="I10" s="15"/>
      <c r="J10" s="14"/>
      <c r="K10" s="16"/>
    </row>
    <row r="11" spans="1:11" x14ac:dyDescent="0.25">
      <c r="A11" s="15">
        <v>6</v>
      </c>
      <c r="B11" s="8"/>
      <c r="C11" s="8">
        <f t="shared" si="0"/>
        <v>13.416407864998739</v>
      </c>
      <c r="D11" s="8"/>
      <c r="E11" s="11"/>
      <c r="F11" s="12"/>
      <c r="G11" s="10"/>
      <c r="H11" s="33"/>
      <c r="I11" s="15"/>
      <c r="J11" s="14"/>
      <c r="K11" s="16"/>
    </row>
    <row r="12" spans="1:11" x14ac:dyDescent="0.25">
      <c r="A12" s="15">
        <v>7</v>
      </c>
      <c r="B12" s="8"/>
      <c r="C12" s="8">
        <f t="shared" si="0"/>
        <v>13.892443989449804</v>
      </c>
      <c r="D12" s="8"/>
      <c r="E12" s="11"/>
      <c r="F12" s="10"/>
      <c r="G12" s="10"/>
      <c r="H12" s="33"/>
      <c r="I12" s="15"/>
      <c r="J12" s="14"/>
      <c r="K12" s="16"/>
    </row>
    <row r="13" spans="1:11" x14ac:dyDescent="0.25">
      <c r="A13" s="15">
        <v>8</v>
      </c>
      <c r="B13" s="8"/>
      <c r="C13" s="8">
        <f t="shared" si="0"/>
        <v>14.422205101855956</v>
      </c>
      <c r="D13" s="8"/>
      <c r="E13" s="13"/>
      <c r="F13" s="8"/>
      <c r="G13" s="10"/>
      <c r="H13" s="33"/>
      <c r="I13" s="15"/>
      <c r="J13" s="14"/>
      <c r="K13" s="16"/>
    </row>
    <row r="14" spans="1:11" x14ac:dyDescent="0.25">
      <c r="A14" s="15">
        <v>9</v>
      </c>
      <c r="B14" s="8"/>
      <c r="C14" s="8">
        <f t="shared" si="0"/>
        <v>15</v>
      </c>
      <c r="D14" s="8"/>
      <c r="E14" s="9"/>
      <c r="F14" s="8"/>
      <c r="G14" s="10"/>
      <c r="H14" s="33"/>
      <c r="I14" s="15"/>
      <c r="J14" s="14"/>
      <c r="K14" s="16"/>
    </row>
    <row r="15" spans="1:11" x14ac:dyDescent="0.25">
      <c r="A15" s="15">
        <v>10</v>
      </c>
      <c r="B15" s="8"/>
      <c r="C15" s="8">
        <f t="shared" si="0"/>
        <v>15.620499351813308</v>
      </c>
      <c r="D15" s="8"/>
      <c r="E15" s="9"/>
      <c r="F15" s="8"/>
      <c r="G15" s="10"/>
      <c r="H15" s="33"/>
      <c r="I15" s="15"/>
      <c r="J15" s="14"/>
      <c r="K15" s="16"/>
    </row>
    <row r="16" spans="1:11" x14ac:dyDescent="0.25">
      <c r="A16" s="15">
        <v>11</v>
      </c>
      <c r="B16" s="8"/>
      <c r="C16" s="8">
        <f t="shared" si="0"/>
        <v>16.278820596099706</v>
      </c>
      <c r="D16" s="8"/>
      <c r="E16" s="9"/>
      <c r="F16" s="8"/>
      <c r="G16" s="8"/>
      <c r="H16" s="34"/>
      <c r="I16" s="15"/>
      <c r="J16" s="14"/>
      <c r="K16" s="16"/>
    </row>
    <row r="17" spans="1:11" x14ac:dyDescent="0.25">
      <c r="A17" s="15">
        <v>12</v>
      </c>
      <c r="B17" s="8"/>
      <c r="C17" s="8">
        <f t="shared" si="0"/>
        <v>16.970562748477139</v>
      </c>
      <c r="D17" s="8"/>
      <c r="E17" s="9"/>
      <c r="F17" s="8"/>
      <c r="G17" s="8"/>
      <c r="H17" s="34"/>
      <c r="I17" s="15"/>
      <c r="J17" s="14"/>
      <c r="K17" s="16"/>
    </row>
    <row r="18" spans="1:11" x14ac:dyDescent="0.25">
      <c r="A18" s="15">
        <v>13</v>
      </c>
      <c r="B18" s="8"/>
      <c r="C18" s="8">
        <f t="shared" si="0"/>
        <v>17.691806012954132</v>
      </c>
      <c r="D18" s="8"/>
      <c r="E18" s="9"/>
      <c r="F18" s="8"/>
      <c r="G18" s="14"/>
      <c r="H18" s="35"/>
      <c r="I18" s="15"/>
      <c r="J18" s="14"/>
      <c r="K18" s="16"/>
    </row>
    <row r="19" spans="1:11" x14ac:dyDescent="0.25">
      <c r="A19" s="15">
        <v>14</v>
      </c>
      <c r="B19" s="8"/>
      <c r="C19" s="8">
        <f t="shared" si="0"/>
        <v>18.439088914585774</v>
      </c>
      <c r="D19" s="8"/>
      <c r="E19" s="9"/>
      <c r="F19" s="8"/>
      <c r="G19" s="14"/>
      <c r="H19" s="35"/>
      <c r="I19" s="15"/>
      <c r="J19" s="14"/>
      <c r="K19" s="16"/>
    </row>
    <row r="20" spans="1:11" x14ac:dyDescent="0.25">
      <c r="A20" s="15">
        <v>15</v>
      </c>
      <c r="B20" s="8"/>
      <c r="C20" s="8">
        <f t="shared" si="0"/>
        <v>19.209372712298546</v>
      </c>
      <c r="D20" s="8"/>
      <c r="E20" s="9"/>
      <c r="F20" s="8"/>
      <c r="G20" s="14"/>
      <c r="H20" s="35"/>
      <c r="I20" s="15"/>
      <c r="J20" s="14"/>
      <c r="K20" s="16"/>
    </row>
    <row r="21" spans="1:11" x14ac:dyDescent="0.25">
      <c r="A21" s="15">
        <v>16</v>
      </c>
      <c r="B21" s="8"/>
      <c r="C21" s="8">
        <f t="shared" si="0"/>
        <v>20</v>
      </c>
      <c r="D21" s="8"/>
      <c r="E21" s="9"/>
      <c r="F21" s="8"/>
      <c r="G21" s="14"/>
      <c r="H21" s="35"/>
      <c r="I21" s="15"/>
      <c r="J21" s="14"/>
      <c r="K21" s="16"/>
    </row>
    <row r="22" spans="1:11" x14ac:dyDescent="0.25">
      <c r="A22" s="15">
        <v>17</v>
      </c>
      <c r="B22" s="8"/>
      <c r="C22" s="8">
        <f t="shared" si="0"/>
        <v>20.808652046684813</v>
      </c>
      <c r="D22" s="8"/>
      <c r="E22" s="9"/>
      <c r="F22" s="8"/>
      <c r="G22" s="14"/>
      <c r="H22" s="35"/>
      <c r="I22" s="15"/>
      <c r="J22" s="14"/>
      <c r="K22" s="16"/>
    </row>
    <row r="23" spans="1:11" x14ac:dyDescent="0.25">
      <c r="A23" s="15">
        <v>18</v>
      </c>
      <c r="B23" s="8"/>
      <c r="C23" s="8">
        <f t="shared" si="0"/>
        <v>21.633307652783937</v>
      </c>
      <c r="D23" s="8"/>
      <c r="E23" s="9"/>
      <c r="F23" s="8"/>
      <c r="G23" s="14"/>
      <c r="H23" s="35"/>
      <c r="I23" s="15"/>
      <c r="J23" s="14"/>
      <c r="K23" s="16"/>
    </row>
    <row r="24" spans="1:11" x14ac:dyDescent="0.25">
      <c r="A24" s="15">
        <v>19</v>
      </c>
      <c r="B24" s="8"/>
      <c r="C24" s="8">
        <f t="shared" si="0"/>
        <v>22.472205054244231</v>
      </c>
      <c r="D24" s="8"/>
      <c r="E24" s="9"/>
      <c r="F24" s="8"/>
      <c r="G24" s="14"/>
      <c r="H24" s="35"/>
      <c r="I24" s="15"/>
      <c r="J24" s="14"/>
      <c r="K24" s="16"/>
    </row>
    <row r="25" spans="1:11" ht="15.75" thickBot="1" x14ac:dyDescent="0.3">
      <c r="A25" s="17">
        <v>20</v>
      </c>
      <c r="B25" s="18"/>
      <c r="C25" s="18">
        <f t="shared" si="0"/>
        <v>23.323807579381203</v>
      </c>
      <c r="D25" s="18"/>
      <c r="E25" s="19"/>
      <c r="F25" s="18"/>
      <c r="G25" s="18"/>
      <c r="H25" s="36"/>
      <c r="I25" s="49"/>
      <c r="J25" s="50"/>
      <c r="K25" s="51"/>
    </row>
    <row r="26" spans="1:11" ht="16.5" thickBot="1" x14ac:dyDescent="0.3">
      <c r="F26" s="25" t="s">
        <v>13</v>
      </c>
      <c r="G26" s="26">
        <f>SUM(G6:G25)</f>
        <v>301.03986446980741</v>
      </c>
      <c r="H26" s="44">
        <f>SUM(H6:H25)</f>
        <v>3.0103986446980739</v>
      </c>
    </row>
    <row r="27" spans="1:11" ht="15.75" thickBot="1" x14ac:dyDescent="0.3">
      <c r="F27" s="28" t="s">
        <v>14</v>
      </c>
      <c r="G27" s="27">
        <f>G26*1.75</f>
        <v>526.81976282216294</v>
      </c>
      <c r="H27" s="27">
        <f>H26*175</f>
        <v>526.81976282216294</v>
      </c>
    </row>
  </sheetData>
  <mergeCells count="4">
    <mergeCell ref="I3:K3"/>
    <mergeCell ref="A4:F4"/>
    <mergeCell ref="A2:H2"/>
    <mergeCell ref="G3:H3"/>
  </mergeCells>
  <dataValidations count="2">
    <dataValidation type="list" allowBlank="1" showInputMessage="1" showErrorMessage="1" promptTitle="Right side" prompt="Is it a hip?" sqref="J6:J25">
      <formula1>"Yes,No"</formula1>
    </dataValidation>
    <dataValidation type="list" allowBlank="1" showInputMessage="1" showErrorMessage="1" promptTitle="Left side" prompt="Is it a hip?" sqref="I6:I25">
      <formula1>"Yes,No"</formula1>
    </dataValidation>
  </dataValidation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Padgett</dc:creator>
  <cp:lastModifiedBy>Scott Padgett</cp:lastModifiedBy>
  <dcterms:created xsi:type="dcterms:W3CDTF">2016-07-20T13:08:08Z</dcterms:created>
  <dcterms:modified xsi:type="dcterms:W3CDTF">2016-07-22T16:31:35Z</dcterms:modified>
</cp:coreProperties>
</file>