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mementos\"/>
    </mc:Choice>
  </mc:AlternateContent>
  <xr:revisionPtr revIDLastSave="6" documentId="8_{ECE38818-1BFB-42BB-997E-510296457846}" xr6:coauthVersionLast="45" xr6:coauthVersionMax="45" xr10:uidLastSave="{BB257EA3-33F9-4CC7-AAAD-3C6A085B8F1C}"/>
  <workbookProtection workbookAlgorithmName="SHA-512" workbookHashValue="wUBHKsx5AXkSD5RUpQGsJsavro8iMBV5B+wTwwTtL21ji5S39jSGEWLsVAoQJxDH9jmhnOB7YdCmZEDKDUbhtA==" workbookSaltValue="iTSGbD2OsMqMgjfaEoLTdA==" workbookSpinCount="100000" lockStructure="1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</sheets>
  <definedNames>
    <definedName name="_xlnm._FilterDatabase" localSheetId="1" hidden="1">List!$C$1:$H$1</definedName>
    <definedName name="_xlnm._FilterDatabase" localSheetId="0" hidden="1">Mementos!$B$2:$AE$182</definedName>
    <definedName name="group" localSheetId="1">List!$H:$H</definedName>
    <definedName name="group">#REF!</definedName>
    <definedName name="_xlnm.Print_Area" localSheetId="0">Mementos!$B:$AE</definedName>
    <definedName name="_xlnm.Print_Titles" localSheetId="0">Mementos!$1:$2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73" i="1" l="1"/>
  <c r="AH174" i="1"/>
  <c r="AH175" i="1"/>
  <c r="AH176" i="1"/>
  <c r="AH177" i="1"/>
  <c r="AH178" i="1"/>
  <c r="AH179" i="1"/>
  <c r="AH180" i="1"/>
  <c r="AH181" i="1"/>
  <c r="AH182" i="1"/>
  <c r="AH172" i="1"/>
  <c r="AH67" i="1"/>
  <c r="AH90" i="1"/>
  <c r="AH125" i="1"/>
  <c r="AH127" i="1"/>
  <c r="AH149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I127" i="1" s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I149" i="1" s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3" i="1"/>
  <c r="AI125" i="1" l="1"/>
  <c r="AI90" i="1"/>
  <c r="AI67" i="1"/>
  <c r="M5" i="1"/>
  <c r="AE118" i="1"/>
  <c r="M118" i="1"/>
  <c r="AI118" i="1" s="1"/>
  <c r="I118" i="1" l="1"/>
  <c r="AH118" i="1" s="1"/>
  <c r="AE148" i="1"/>
  <c r="M148" i="1"/>
  <c r="AI148" i="1" s="1"/>
  <c r="AE147" i="1"/>
  <c r="M147" i="1"/>
  <c r="AE146" i="1"/>
  <c r="M146" i="1"/>
  <c r="AE145" i="1"/>
  <c r="M145" i="1"/>
  <c r="AE144" i="1"/>
  <c r="M144" i="1"/>
  <c r="AI144" i="1" s="1"/>
  <c r="AI147" i="1" l="1"/>
  <c r="AI145" i="1"/>
  <c r="AI146" i="1"/>
  <c r="I144" i="1"/>
  <c r="AH144" i="1" s="1"/>
  <c r="I147" i="1"/>
  <c r="AH147" i="1" s="1"/>
  <c r="I148" i="1"/>
  <c r="AH148" i="1" s="1"/>
  <c r="I145" i="1"/>
  <c r="AH145" i="1" s="1"/>
  <c r="I146" i="1"/>
  <c r="AH146" i="1" s="1"/>
  <c r="M17" i="1"/>
  <c r="M4" i="1"/>
  <c r="M6" i="1"/>
  <c r="M7" i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9" i="1"/>
  <c r="M120" i="1"/>
  <c r="M121" i="1"/>
  <c r="M122" i="1"/>
  <c r="M123" i="1"/>
  <c r="M124" i="1"/>
  <c r="M126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3" i="1"/>
  <c r="AE4" i="1"/>
  <c r="AE5" i="1"/>
  <c r="AI5" i="1" s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9" i="1"/>
  <c r="AE120" i="1"/>
  <c r="AE121" i="1"/>
  <c r="AE122" i="1"/>
  <c r="AE123" i="1"/>
  <c r="AE124" i="1"/>
  <c r="AE126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3" i="1"/>
  <c r="AI155" i="1" l="1"/>
  <c r="AI179" i="1"/>
  <c r="AI171" i="1"/>
  <c r="AI163" i="1"/>
  <c r="AI141" i="1"/>
  <c r="AI133" i="1"/>
  <c r="AI175" i="1"/>
  <c r="AI132" i="1"/>
  <c r="AI3" i="1"/>
  <c r="AI159" i="1"/>
  <c r="AI137" i="1"/>
  <c r="AI110" i="1"/>
  <c r="AI94" i="1"/>
  <c r="AI77" i="1"/>
  <c r="AI68" i="1"/>
  <c r="AI167" i="1"/>
  <c r="AI129" i="1"/>
  <c r="AI102" i="1"/>
  <c r="AI69" i="1"/>
  <c r="AI151" i="1"/>
  <c r="AI119" i="1"/>
  <c r="AI85" i="1"/>
  <c r="AI170" i="1"/>
  <c r="AI154" i="1"/>
  <c r="AI113" i="1"/>
  <c r="AI88" i="1"/>
  <c r="AI55" i="1"/>
  <c r="AI39" i="1"/>
  <c r="AI31" i="1"/>
  <c r="AI23" i="1"/>
  <c r="AI14" i="1"/>
  <c r="AI6" i="1"/>
  <c r="AI97" i="1"/>
  <c r="AI72" i="1"/>
  <c r="AI161" i="1"/>
  <c r="AI139" i="1"/>
  <c r="AI121" i="1"/>
  <c r="AI112" i="1"/>
  <c r="AI104" i="1"/>
  <c r="AI96" i="1"/>
  <c r="AI87" i="1"/>
  <c r="AI79" i="1"/>
  <c r="AI71" i="1"/>
  <c r="AI62" i="1"/>
  <c r="AI54" i="1"/>
  <c r="AI46" i="1"/>
  <c r="AI38" i="1"/>
  <c r="AI30" i="1"/>
  <c r="AI22" i="1"/>
  <c r="AI13" i="1"/>
  <c r="AI4" i="1"/>
  <c r="AI178" i="1"/>
  <c r="AI162" i="1"/>
  <c r="AI140" i="1"/>
  <c r="AI122" i="1"/>
  <c r="AI105" i="1"/>
  <c r="AI80" i="1"/>
  <c r="AI63" i="1"/>
  <c r="AI47" i="1"/>
  <c r="AI177" i="1"/>
  <c r="AI169" i="1"/>
  <c r="AI153" i="1"/>
  <c r="AI131" i="1"/>
  <c r="AI176" i="1"/>
  <c r="AI168" i="1"/>
  <c r="AI160" i="1"/>
  <c r="AI152" i="1"/>
  <c r="AI138" i="1"/>
  <c r="AI130" i="1"/>
  <c r="AI120" i="1"/>
  <c r="AI111" i="1"/>
  <c r="AI103" i="1"/>
  <c r="AI95" i="1"/>
  <c r="AI86" i="1"/>
  <c r="AI78" i="1"/>
  <c r="AI70" i="1"/>
  <c r="AI61" i="1"/>
  <c r="AI53" i="1"/>
  <c r="AI45" i="1"/>
  <c r="AI37" i="1"/>
  <c r="AI29" i="1"/>
  <c r="AI21" i="1"/>
  <c r="AI12" i="1"/>
  <c r="AI17" i="1"/>
  <c r="AI60" i="1"/>
  <c r="AI52" i="1"/>
  <c r="AI44" i="1"/>
  <c r="AI36" i="1"/>
  <c r="AI28" i="1"/>
  <c r="AI20" i="1"/>
  <c r="AI11" i="1"/>
  <c r="AI59" i="1"/>
  <c r="AI51" i="1"/>
  <c r="AI43" i="1"/>
  <c r="AI35" i="1"/>
  <c r="AI27" i="1"/>
  <c r="AI19" i="1"/>
  <c r="AI10" i="1"/>
  <c r="AI174" i="1"/>
  <c r="AI158" i="1"/>
  <c r="AI136" i="1"/>
  <c r="AI109" i="1"/>
  <c r="AI93" i="1"/>
  <c r="AI76" i="1"/>
  <c r="AI173" i="1"/>
  <c r="AI143" i="1"/>
  <c r="AI135" i="1"/>
  <c r="AI126" i="1"/>
  <c r="AI116" i="1"/>
  <c r="AI108" i="1"/>
  <c r="AI100" i="1"/>
  <c r="AI92" i="1"/>
  <c r="AI83" i="1"/>
  <c r="AI75" i="1"/>
  <c r="AI66" i="1"/>
  <c r="AI58" i="1"/>
  <c r="AI50" i="1"/>
  <c r="AI42" i="1"/>
  <c r="AI34" i="1"/>
  <c r="AI26" i="1"/>
  <c r="AI18" i="1"/>
  <c r="AI9" i="1"/>
  <c r="AI182" i="1"/>
  <c r="AI166" i="1"/>
  <c r="AI150" i="1"/>
  <c r="AI128" i="1"/>
  <c r="AI117" i="1"/>
  <c r="AI101" i="1"/>
  <c r="AI84" i="1"/>
  <c r="AI181" i="1"/>
  <c r="AI165" i="1"/>
  <c r="AI180" i="1"/>
  <c r="AI172" i="1"/>
  <c r="AI164" i="1"/>
  <c r="AI156" i="1"/>
  <c r="AI142" i="1"/>
  <c r="AI134" i="1"/>
  <c r="AI124" i="1"/>
  <c r="AI115" i="1"/>
  <c r="AI107" i="1"/>
  <c r="AI99" i="1"/>
  <c r="AI91" i="1"/>
  <c r="AI82" i="1"/>
  <c r="AI74" i="1"/>
  <c r="AI65" i="1"/>
  <c r="AI57" i="1"/>
  <c r="AI49" i="1"/>
  <c r="AI41" i="1"/>
  <c r="AI33" i="1"/>
  <c r="AI25" i="1"/>
  <c r="AI16" i="1"/>
  <c r="AI8" i="1"/>
  <c r="AI123" i="1"/>
  <c r="AI114" i="1"/>
  <c r="AI106" i="1"/>
  <c r="AI98" i="1"/>
  <c r="AI89" i="1"/>
  <c r="AI81" i="1"/>
  <c r="AI73" i="1"/>
  <c r="AI64" i="1"/>
  <c r="AI56" i="1"/>
  <c r="AI48" i="1"/>
  <c r="AI40" i="1"/>
  <c r="AI32" i="1"/>
  <c r="AI24" i="1"/>
  <c r="AI15" i="1"/>
  <c r="AI7" i="1"/>
  <c r="I172" i="1"/>
  <c r="I164" i="1"/>
  <c r="AH164" i="1" s="1"/>
  <c r="I156" i="1"/>
  <c r="AH156" i="1" s="1"/>
  <c r="I134" i="1"/>
  <c r="AH134" i="1" s="1"/>
  <c r="I182" i="1"/>
  <c r="I174" i="1"/>
  <c r="I166" i="1"/>
  <c r="AH166" i="1" s="1"/>
  <c r="I158" i="1"/>
  <c r="AH158" i="1" s="1"/>
  <c r="I150" i="1"/>
  <c r="AH150" i="1" s="1"/>
  <c r="I136" i="1"/>
  <c r="AH136" i="1" s="1"/>
  <c r="I128" i="1"/>
  <c r="AH128" i="1" s="1"/>
  <c r="I117" i="1"/>
  <c r="AH117" i="1" s="1"/>
  <c r="I115" i="1"/>
  <c r="AH115" i="1" s="1"/>
  <c r="I107" i="1"/>
  <c r="AH107" i="1" s="1"/>
  <c r="I99" i="1"/>
  <c r="AH99" i="1" s="1"/>
  <c r="I91" i="1"/>
  <c r="AH91" i="1" s="1"/>
  <c r="I82" i="1"/>
  <c r="AH82" i="1" s="1"/>
  <c r="I74" i="1"/>
  <c r="AH74" i="1" s="1"/>
  <c r="I65" i="1"/>
  <c r="AH65" i="1" s="1"/>
  <c r="I57" i="1"/>
  <c r="AH57" i="1" s="1"/>
  <c r="I33" i="1"/>
  <c r="AH33" i="1" s="1"/>
  <c r="I109" i="1"/>
  <c r="AH109" i="1" s="1"/>
  <c r="I101" i="1"/>
  <c r="AH101" i="1" s="1"/>
  <c r="I93" i="1"/>
  <c r="AH93" i="1" s="1"/>
  <c r="I84" i="1"/>
  <c r="AH84" i="1" s="1"/>
  <c r="I76" i="1"/>
  <c r="AH76" i="1" s="1"/>
  <c r="I59" i="1"/>
  <c r="AH59" i="1" s="1"/>
  <c r="I51" i="1"/>
  <c r="AH51" i="1" s="1"/>
  <c r="I35" i="1"/>
  <c r="AH35" i="1" s="1"/>
  <c r="I27" i="1"/>
  <c r="AH27" i="1" s="1"/>
  <c r="I181" i="1"/>
  <c r="I173" i="1"/>
  <c r="I157" i="1"/>
  <c r="AH157" i="1" s="1"/>
  <c r="I143" i="1"/>
  <c r="AH143" i="1" s="1"/>
  <c r="I135" i="1"/>
  <c r="AH135" i="1" s="1"/>
  <c r="I66" i="1"/>
  <c r="AH66" i="1" s="1"/>
  <c r="I58" i="1"/>
  <c r="AH58" i="1" s="1"/>
  <c r="I50" i="1"/>
  <c r="AH50" i="1" s="1"/>
  <c r="I42" i="1"/>
  <c r="AH42" i="1" s="1"/>
  <c r="I34" i="1"/>
  <c r="AH34" i="1" s="1"/>
  <c r="I25" i="1"/>
  <c r="AH25" i="1" s="1"/>
  <c r="I176" i="1"/>
  <c r="I168" i="1"/>
  <c r="AH168" i="1" s="1"/>
  <c r="I160" i="1"/>
  <c r="AH160" i="1" s="1"/>
  <c r="I152" i="1"/>
  <c r="AH152" i="1" s="1"/>
  <c r="I130" i="1"/>
  <c r="AH130" i="1" s="1"/>
  <c r="I120" i="1"/>
  <c r="AH120" i="1" s="1"/>
  <c r="I111" i="1"/>
  <c r="AH111" i="1" s="1"/>
  <c r="I103" i="1"/>
  <c r="AH103" i="1" s="1"/>
  <c r="I95" i="1"/>
  <c r="AH95" i="1" s="1"/>
  <c r="I86" i="1"/>
  <c r="AH86" i="1" s="1"/>
  <c r="I78" i="1"/>
  <c r="AH78" i="1" s="1"/>
  <c r="I70" i="1"/>
  <c r="AH70" i="1" s="1"/>
  <c r="I53" i="1"/>
  <c r="AH53" i="1" s="1"/>
  <c r="I37" i="1"/>
  <c r="AH37" i="1" s="1"/>
  <c r="I21" i="1"/>
  <c r="AH21" i="1" s="1"/>
  <c r="I61" i="1"/>
  <c r="AH61" i="1" s="1"/>
  <c r="I45" i="1"/>
  <c r="AH45" i="1" s="1"/>
  <c r="I29" i="1"/>
  <c r="AH29" i="1" s="1"/>
  <c r="I3" i="1"/>
  <c r="AH3" i="1" s="1"/>
  <c r="I175" i="1"/>
  <c r="I167" i="1"/>
  <c r="AH167" i="1" s="1"/>
  <c r="I159" i="1"/>
  <c r="AH159" i="1" s="1"/>
  <c r="I151" i="1"/>
  <c r="AH151" i="1" s="1"/>
  <c r="I137" i="1"/>
  <c r="AH137" i="1" s="1"/>
  <c r="I129" i="1"/>
  <c r="AH129" i="1" s="1"/>
  <c r="I119" i="1"/>
  <c r="AH119" i="1" s="1"/>
  <c r="I110" i="1"/>
  <c r="AH110" i="1" s="1"/>
  <c r="I102" i="1"/>
  <c r="AH102" i="1" s="1"/>
  <c r="I94" i="1"/>
  <c r="AH94" i="1" s="1"/>
  <c r="I85" i="1"/>
  <c r="AH85" i="1" s="1"/>
  <c r="I77" i="1"/>
  <c r="AH77" i="1" s="1"/>
  <c r="I69" i="1"/>
  <c r="AH69" i="1" s="1"/>
  <c r="I60" i="1"/>
  <c r="AH60" i="1" s="1"/>
  <c r="I52" i="1"/>
  <c r="AH52" i="1" s="1"/>
  <c r="I44" i="1"/>
  <c r="AH44" i="1" s="1"/>
  <c r="I36" i="1"/>
  <c r="AH36" i="1" s="1"/>
  <c r="I28" i="1"/>
  <c r="AH28" i="1" s="1"/>
  <c r="I20" i="1"/>
  <c r="AH20" i="1" s="1"/>
  <c r="I43" i="1"/>
  <c r="AH43" i="1" s="1"/>
  <c r="I26" i="1"/>
  <c r="AH26" i="1" s="1"/>
  <c r="I179" i="1"/>
  <c r="I163" i="1"/>
  <c r="AH163" i="1" s="1"/>
  <c r="I141" i="1"/>
  <c r="AH141" i="1" s="1"/>
  <c r="I106" i="1"/>
  <c r="AH106" i="1" s="1"/>
  <c r="I98" i="1"/>
  <c r="AH98" i="1" s="1"/>
  <c r="I81" i="1"/>
  <c r="AH81" i="1" s="1"/>
  <c r="I64" i="1"/>
  <c r="AH64" i="1" s="1"/>
  <c r="I56" i="1"/>
  <c r="AH56" i="1" s="1"/>
  <c r="I40" i="1"/>
  <c r="AH40" i="1" s="1"/>
  <c r="I32" i="1"/>
  <c r="AH32" i="1" s="1"/>
  <c r="I24" i="1"/>
  <c r="AH24" i="1" s="1"/>
  <c r="I171" i="1"/>
  <c r="AH171" i="1" s="1"/>
  <c r="I155" i="1"/>
  <c r="AH155" i="1" s="1"/>
  <c r="I133" i="1"/>
  <c r="AH133" i="1" s="1"/>
  <c r="I114" i="1"/>
  <c r="AH114" i="1" s="1"/>
  <c r="I89" i="1"/>
  <c r="AH89" i="1" s="1"/>
  <c r="I73" i="1"/>
  <c r="AH73" i="1" s="1"/>
  <c r="I48" i="1"/>
  <c r="AH48" i="1" s="1"/>
  <c r="I178" i="1"/>
  <c r="I170" i="1"/>
  <c r="AH170" i="1" s="1"/>
  <c r="I162" i="1"/>
  <c r="AH162" i="1" s="1"/>
  <c r="I154" i="1"/>
  <c r="AH154" i="1" s="1"/>
  <c r="I140" i="1"/>
  <c r="AH140" i="1" s="1"/>
  <c r="I132" i="1"/>
  <c r="AH132" i="1" s="1"/>
  <c r="I122" i="1"/>
  <c r="AH122" i="1" s="1"/>
  <c r="I113" i="1"/>
  <c r="AH113" i="1" s="1"/>
  <c r="I105" i="1"/>
  <c r="AH105" i="1" s="1"/>
  <c r="I97" i="1"/>
  <c r="AH97" i="1" s="1"/>
  <c r="I88" i="1"/>
  <c r="AH88" i="1" s="1"/>
  <c r="I80" i="1"/>
  <c r="AH80" i="1" s="1"/>
  <c r="I72" i="1"/>
  <c r="AH72" i="1" s="1"/>
  <c r="I63" i="1"/>
  <c r="AH63" i="1" s="1"/>
  <c r="I55" i="1"/>
  <c r="AH55" i="1" s="1"/>
  <c r="I47" i="1"/>
  <c r="AH47" i="1" s="1"/>
  <c r="I39" i="1"/>
  <c r="AH39" i="1" s="1"/>
  <c r="I31" i="1"/>
  <c r="AH31" i="1" s="1"/>
  <c r="I23" i="1"/>
  <c r="AH23" i="1" s="1"/>
  <c r="I177" i="1"/>
  <c r="I169" i="1"/>
  <c r="AH169" i="1" s="1"/>
  <c r="I161" i="1"/>
  <c r="AH161" i="1" s="1"/>
  <c r="I153" i="1"/>
  <c r="AH153" i="1" s="1"/>
  <c r="I139" i="1"/>
  <c r="AH139" i="1" s="1"/>
  <c r="I131" i="1"/>
  <c r="AH131" i="1" s="1"/>
  <c r="I121" i="1"/>
  <c r="AH121" i="1" s="1"/>
  <c r="I112" i="1"/>
  <c r="AH112" i="1" s="1"/>
  <c r="I104" i="1"/>
  <c r="AH104" i="1" s="1"/>
  <c r="I96" i="1"/>
  <c r="AH96" i="1" s="1"/>
  <c r="I87" i="1"/>
  <c r="AH87" i="1" s="1"/>
  <c r="I79" i="1"/>
  <c r="AH79" i="1" s="1"/>
  <c r="I71" i="1"/>
  <c r="AH71" i="1" s="1"/>
  <c r="I62" i="1"/>
  <c r="AH62" i="1" s="1"/>
  <c r="I38" i="1"/>
  <c r="AH38" i="1" s="1"/>
  <c r="I30" i="1"/>
  <c r="AH30" i="1" s="1"/>
  <c r="I22" i="1"/>
  <c r="AH22" i="1" s="1"/>
  <c r="I68" i="1"/>
  <c r="AH68" i="1" s="1"/>
  <c r="I116" i="1"/>
  <c r="AH116" i="1" s="1"/>
  <c r="I108" i="1"/>
  <c r="AH108" i="1" s="1"/>
  <c r="I100" i="1"/>
  <c r="AH100" i="1" s="1"/>
  <c r="I92" i="1"/>
  <c r="AH92" i="1" s="1"/>
  <c r="I83" i="1"/>
  <c r="AH83" i="1" s="1"/>
  <c r="I75" i="1"/>
  <c r="AH75" i="1" s="1"/>
  <c r="I138" i="1"/>
  <c r="AH138" i="1" s="1"/>
  <c r="I142" i="1"/>
  <c r="AH142" i="1" s="1"/>
  <c r="I46" i="1"/>
  <c r="AH46" i="1" s="1"/>
  <c r="I14" i="1"/>
  <c r="AH14" i="1" s="1"/>
  <c r="I6" i="1"/>
  <c r="AH6" i="1" s="1"/>
  <c r="I13" i="1"/>
  <c r="AH13" i="1" s="1"/>
  <c r="I54" i="1"/>
  <c r="AH54" i="1" s="1"/>
  <c r="I180" i="1"/>
  <c r="I165" i="1"/>
  <c r="AH165" i="1" s="1"/>
  <c r="I5" i="1"/>
  <c r="AH5" i="1" s="1"/>
  <c r="I123" i="1"/>
  <c r="AH123" i="1" s="1"/>
  <c r="I126" i="1"/>
  <c r="AH126" i="1" s="1"/>
  <c r="I124" i="1"/>
  <c r="AH124" i="1" s="1"/>
  <c r="I4" i="1"/>
  <c r="AH4" i="1" s="1"/>
  <c r="I7" i="1"/>
  <c r="AH7" i="1" s="1"/>
  <c r="I9" i="1"/>
  <c r="AH9" i="1" s="1"/>
  <c r="I18" i="1"/>
  <c r="AH18" i="1" s="1"/>
  <c r="I10" i="1"/>
  <c r="AH10" i="1" s="1"/>
  <c r="I8" i="1"/>
  <c r="AH8" i="1" s="1"/>
  <c r="I41" i="1"/>
  <c r="AH41" i="1" s="1"/>
  <c r="I49" i="1"/>
  <c r="AH49" i="1" s="1"/>
  <c r="I15" i="1"/>
  <c r="AH15" i="1" s="1"/>
  <c r="I11" i="1"/>
  <c r="AH11" i="1" s="1"/>
  <c r="I16" i="1"/>
  <c r="AH16" i="1" s="1"/>
  <c r="I12" i="1"/>
  <c r="AH12" i="1" s="1"/>
  <c r="I19" i="1"/>
  <c r="AH19" i="1" s="1"/>
  <c r="I17" i="1"/>
  <c r="AH17" i="1" s="1"/>
</calcChain>
</file>

<file path=xl/sharedStrings.xml><?xml version="1.0" encoding="utf-8"?>
<sst xmlns="http://schemas.openxmlformats.org/spreadsheetml/2006/main" count="1092" uniqueCount="510">
  <si>
    <t>File name</t>
  </si>
  <si>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</si>
  <si>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</si>
  <si>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</si>
  <si>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</si>
  <si>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</si>
  <si>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</si>
  <si>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</si>
  <si>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</si>
  <si>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</si>
  <si>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</si>
  <si>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</si>
  <si>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</si>
  <si>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</si>
  <si>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</si>
  <si>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</si>
  <si>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</si>
  <si>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</si>
  <si>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</si>
  <si>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</si>
  <si>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</si>
  <si>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</si>
  <si>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</si>
  <si>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</si>
  <si>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</si>
  <si>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</si>
  <si>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</si>
  <si>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</si>
  <si>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</si>
  <si>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</si>
  <si>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</si>
  <si>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</si>
  <si>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</si>
  <si>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</si>
  <si>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</si>
  <si>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</si>
  <si>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</si>
  <si>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</si>
  <si>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</si>
  <si>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</si>
  <si>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</si>
  <si>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</si>
  <si>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</si>
  <si>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</si>
  <si>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</si>
  <si>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</si>
  <si>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</si>
  <si>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</si>
  <si>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</si>
  <si>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</si>
  <si>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</si>
  <si>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</si>
  <si>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</si>
  <si>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</si>
  <si>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</si>
  <si>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</si>
  <si>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</si>
  <si>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</si>
  <si>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</si>
  <si>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</si>
  <si>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</si>
  <si>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</si>
  <si>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</si>
  <si>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</si>
  <si>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</si>
  <si>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</si>
  <si>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</si>
  <si>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</si>
  <si>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</si>
  <si>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</si>
  <si>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</si>
  <si>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</si>
  <si>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</si>
  <si>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</si>
  <si>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</si>
  <si>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</si>
  <si>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</si>
  <si>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</si>
  <si>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</si>
  <si>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</si>
  <si>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</si>
  <si>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</si>
  <si>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</si>
  <si>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</si>
  <si>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</si>
  <si>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</si>
  <si>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</si>
  <si>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</si>
  <si>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</si>
  <si>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</si>
  <si>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</si>
  <si>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</si>
  <si>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</si>
  <si>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</si>
  <si>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</si>
  <si>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</si>
  <si>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</si>
  <si>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</si>
  <si>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</si>
  <si>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</si>
  <si>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</si>
  <si>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</si>
  <si>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</si>
  <si>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</si>
  <si>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</si>
  <si>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</si>
  <si>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</si>
  <si>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</si>
  <si>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</si>
  <si>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</si>
  <si>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</si>
  <si>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</si>
  <si>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</si>
  <si>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</si>
  <si>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</si>
  <si>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</si>
  <si>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</si>
  <si>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</si>
  <si>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</si>
  <si>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</si>
  <si>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</si>
  <si>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</si>
  <si>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</si>
  <si>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</si>
  <si>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</si>
  <si>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</si>
  <si>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</si>
  <si>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</si>
  <si>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</si>
  <si>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</si>
  <si>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</si>
  <si>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</si>
  <si>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</si>
  <si>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</si>
  <si>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</si>
  <si>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</si>
  <si>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</si>
  <si>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</si>
  <si>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</si>
  <si>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</si>
  <si>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</si>
  <si>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</si>
  <si>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</si>
  <si>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</si>
  <si>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</si>
  <si>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</si>
  <si>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</si>
  <si>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</si>
  <si>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</si>
  <si>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</si>
  <si>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</si>
  <si>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</si>
  <si>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</si>
  <si>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</si>
  <si>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</si>
  <si>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</si>
  <si>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</si>
  <si>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</si>
  <si>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</si>
  <si>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</si>
  <si>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</si>
  <si>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</si>
  <si>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</si>
  <si>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</si>
  <si>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</si>
  <si>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</si>
  <si>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</si>
  <si>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</si>
  <si>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</si>
  <si>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</si>
  <si>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</si>
  <si>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</si>
  <si>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</si>
  <si>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</si>
  <si>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</si>
  <si>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</si>
  <si>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</si>
  <si>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</si>
  <si>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</si>
  <si>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</si>
  <si>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</si>
  <si>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</si>
  <si>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</si>
  <si>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</si>
  <si>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</si>
  <si>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</si>
  <si>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</si>
  <si>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</si>
  <si>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</si>
  <si>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</si>
  <si>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</si>
  <si>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</si>
  <si>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</si>
  <si>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</si>
  <si>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</si>
  <si>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</si>
  <si>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</si>
  <si>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</si>
  <si>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</si>
  <si>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</si>
  <si>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</si>
  <si>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</si>
  <si>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</si>
  <si>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</si>
  <si>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</si>
  <si>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</si>
  <si>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</si>
  <si>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</si>
  <si>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</si>
  <si>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</si>
  <si>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</si>
  <si>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</si>
  <si>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</si>
  <si>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</si>
  <si>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</si>
  <si>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</si>
  <si>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</si>
  <si>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</si>
  <si>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</si>
  <si>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</si>
  <si>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</si>
  <si>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</si>
  <si>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</si>
  <si>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</si>
  <si>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</si>
  <si>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</si>
  <si>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</si>
  <si>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</si>
  <si>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</si>
  <si>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</si>
  <si>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</si>
  <si>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</si>
  <si>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</si>
  <si>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</si>
  <si>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</si>
  <si>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</si>
  <si>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</si>
  <si>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</si>
  <si>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</si>
  <si>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</si>
  <si>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</si>
  <si>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</si>
  <si>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</si>
  <si>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</si>
  <si>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</si>
  <si>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</si>
  <si>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</si>
  <si>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</si>
  <si>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</si>
  <si>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</si>
  <si>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</si>
  <si>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</si>
  <si>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</si>
  <si>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</si>
  <si>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</si>
  <si>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</si>
  <si>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</si>
  <si>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</si>
  <si>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</si>
  <si>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</si>
  <si>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</si>
  <si>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</si>
  <si>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</si>
  <si>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</si>
  <si>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</si>
  <si>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</si>
  <si>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</si>
  <si>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</si>
  <si>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</si>
  <si>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</si>
  <si>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</si>
  <si>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</si>
  <si>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</si>
  <si>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</si>
  <si>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</si>
  <si>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</si>
  <si>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</si>
  <si>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</si>
  <si>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</si>
  <si>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</si>
  <si>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</si>
  <si>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</si>
  <si>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</si>
  <si>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</si>
  <si>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</si>
  <si>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</si>
  <si>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</si>
  <si>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</si>
  <si>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</si>
  <si>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</si>
  <si>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</si>
  <si>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</si>
  <si>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</si>
  <si>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</si>
  <si>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</si>
  <si>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</si>
  <si>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</si>
  <si>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</si>
  <si>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</si>
  <si>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</si>
  <si>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</si>
  <si>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</si>
  <si>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</si>
  <si>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</si>
  <si>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</si>
  <si>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</si>
  <si>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</si>
  <si>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</si>
  <si>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</si>
  <si>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</si>
  <si>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</si>
  <si>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</si>
  <si>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</si>
  <si>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</si>
  <si>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</si>
  <si>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</si>
  <si>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</si>
  <si>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</si>
  <si>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</si>
  <si>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</si>
  <si>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</si>
  <si>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</si>
  <si>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</si>
  <si>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</si>
  <si>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</si>
  <si>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</si>
  <si>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</si>
  <si>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</si>
  <si>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</si>
  <si>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</si>
  <si>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</si>
  <si>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</si>
  <si>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</si>
  <si>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</si>
  <si>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</si>
  <si>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</si>
  <si>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</si>
  <si>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</si>
  <si>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</si>
  <si>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</si>
  <si>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</si>
  <si>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</si>
  <si>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</si>
  <si>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</si>
  <si>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</si>
  <si>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</si>
  <si>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</si>
  <si>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</si>
  <si>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</si>
  <si>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</si>
  <si>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</si>
  <si>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</si>
  <si>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</si>
  <si>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</si>
  <si>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</si>
  <si>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</si>
  <si>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</si>
  <si>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</si>
  <si>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</si>
  <si>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</si>
  <si>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</si>
  <si>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</si>
  <si>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</si>
  <si>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</si>
  <si>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</si>
  <si>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</si>
  <si>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</si>
  <si>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</si>
  <si>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</si>
  <si>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</si>
  <si>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</si>
  <si>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</si>
  <si>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</si>
  <si>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</si>
  <si>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</si>
  <si>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</si>
  <si>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</si>
  <si>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</si>
  <si>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</si>
  <si>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</si>
  <si>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</si>
  <si>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</si>
  <si>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</si>
  <si>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</si>
  <si>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</si>
  <si>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</si>
  <si>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</si>
  <si>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</si>
  <si>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</si>
  <si>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</si>
  <si>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</si>
  <si>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</si>
  <si>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</si>
  <si>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</si>
  <si>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</si>
  <si>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</si>
  <si>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</si>
  <si>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</si>
  <si>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</si>
  <si>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</si>
  <si>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</si>
  <si>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</si>
  <si>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</si>
  <si>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</si>
  <si>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未使用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</si>
  <si>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</si>
  <si>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</si>
  <si>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</si>
  <si>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</si>
  <si>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</si>
  <si>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</si>
  <si>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</si>
  <si>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</si>
  <si>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</si>
  <si>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</si>
  <si>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</si>
  <si>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</si>
  <si>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</si>
  <si>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</si>
  <si>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</si>
  <si>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</si>
  <si>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</si>
  <si>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</si>
  <si>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</si>
  <si>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</si>
  <si>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</si>
  <si>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</si>
  <si>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</si>
  <si>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</si>
  <si>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</si>
  <si>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</si>
  <si>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</si>
  <si>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</si>
  <si>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</si>
  <si>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</si>
  <si>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</si>
  <si>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</si>
  <si>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</si>
  <si>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</si>
  <si>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</si>
  <si>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</si>
  <si>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</si>
  <si>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</si>
  <si>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</si>
  <si>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</si>
  <si>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</si>
  <si>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</si>
  <si>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N/A</t>
  </si>
  <si>
    <t>❃真理念裝レリーフ只即用於非活動的5★念裝　</t>
  </si>
  <si>
    <t>❃暫時只有聖誕レリーフ可以突破活動／非5★念裝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</si>
  <si>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</si>
  <si>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</si>
  <si>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</si>
  <si>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</si>
  <si>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</si>
  <si>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</si>
  <si>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</si>
  <si>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</si>
  <si>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</si>
  <si>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</si>
  <si>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</si>
  <si>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</si>
  <si>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</si>
  <si>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</si>
  <si>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</si>
  <si>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</si>
  <si>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</si>
  <si>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</si>
  <si>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</si>
  <si>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</si>
  <si>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</si>
  <si>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</si>
  <si>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</si>
  <si>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</si>
  <si>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</si>
  <si>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</si>
  <si>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</si>
  <si>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</si>
  <si>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</si>
  <si>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</si>
  <si>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</si>
  <si>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</si>
  <si>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</si>
  <si>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</si>
  <si>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</si>
  <si>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</si>
  <si>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</si>
  <si>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</si>
  <si>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</si>
  <si>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</si>
  <si>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</si>
  <si>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</si>
  <si>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</si>
  <si>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</si>
  <si>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</si>
  <si>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</si>
  <si>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</si>
  <si>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射撃回避+20</t>
  </si>
  <si>
    <t>回避+10</t>
  </si>
  <si>
    <t>回避+5</t>
  </si>
  <si>
    <t>魔法回避+20</t>
  </si>
  <si>
    <t>MP上限+5, MP回復+5</t>
  </si>
  <si>
    <t>MP上限+10, 範囲耐性+10</t>
  </si>
  <si>
    <t>MP上限+20, 回避+10</t>
  </si>
  <si>
    <t>MP上限+10, MP回復+10</t>
  </si>
  <si>
    <t>Converter</t>
  </si>
  <si>
    <t>魔動人形</t>
  </si>
  <si>
    <t>射撃&amp;魔法</t>
  </si>
  <si>
    <t>document.getElementById('m155').innerHTML = (b1*0+b2*40+b0*40) + (s1*0+s2*0+s3*30+s4*0+s5*0+s6*30+s7*0+s0*30) + (e01*0+e02*0+e03*0+e04*30+e05*30+e06*0+e07*0+e08*0+e09*0+e10*0+e11*0+e12*0+e13*0+e14*0);</t>
  </si>
  <si>
    <t>ノーザンブライドレリーフ
Northern Pride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</si>
</sst>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Alignment="1" applyProtection="1">
      <alignment horizontal="left" vertical="center"/>
      <protection locked="0" hidden="1"/>
    </xf>
    <xf numFmtId="0" fontId="5" fillId="0" borderId="0" xfId="0" applyNumberFormat="1" applyFont="1" applyAlignment="1" applyProtection="1">
      <alignment horizontal="left" vertical="center"/>
      <protection locked="0" hidden="1"/>
    </xf>
    <xf numFmtId="0" fontId="5" fillId="0" borderId="0" xfId="0" applyNumberFormat="1" applyFont="1" applyBorder="1" applyAlignment="1" applyProtection="1">
      <alignment horizontal="left" vertical="center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230" Type="http://schemas.openxmlformats.org/officeDocument/2006/relationships/image" Target="file:///C:\Users\kklau\OneDrive\Tagatame\Repo\mementos\resources\TS_SAGA_BIRGITTA_01.png" TargetMode="External"/><Relationship Id="rId251" Type="http://schemas.openxmlformats.org/officeDocument/2006/relationships/image" Target="../media/image126.png"/><Relationship Id="rId25" Type="http://schemas.openxmlformats.org/officeDocument/2006/relationships/image" Target="../media/image13.png"/><Relationship Id="rId46" Type="http://schemas.openxmlformats.org/officeDocument/2006/relationships/image" Target="file:///C:\Users\kklau\OneDrive\Tagatame\Repo\mementos\resources\TS_ENVYRIA_AGATHA_01.png" TargetMode="External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28" Type="http://schemas.openxmlformats.org/officeDocument/2006/relationships/image" Target="file:///C:\Users\kklau\OneDrive\Tagatame\Repo\mementos\resources\TS_WRATH_KLIMA_01.png" TargetMode="External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32" Type="http://schemas.openxmlformats.org/officeDocument/2006/relationships/image" Target="file:///C:\Users\kklau\OneDrive\Tagatame\Repo\mementos\resources\TS_GREED_LUCILLE_01.png" TargetMode="External"/><Relationship Id="rId153" Type="http://schemas.openxmlformats.org/officeDocument/2006/relationships/image" Target="../media/image77.png"/><Relationship Id="rId174" Type="http://schemas.openxmlformats.org/officeDocument/2006/relationships/image" Target="file:///C:\Users\kklau\OneDrive\Tagatame\Repo\mementos\resources\TS_LUST_LAVINA_01.png" TargetMode="External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220" Type="http://schemas.openxmlformats.org/officeDocument/2006/relationships/image" Target="file:///C:\Users\kklau\OneDrive\Tagatame\Repo\mementos\resources\TS_POK_FAILNAUGHT_01.png" TargetMode="External"/><Relationship Id="rId241" Type="http://schemas.openxmlformats.org/officeDocument/2006/relationships/image" Target="../media/image121.png"/><Relationship Id="rId15" Type="http://schemas.openxmlformats.org/officeDocument/2006/relationships/image" Target="../media/image8.png"/><Relationship Id="rId36" Type="http://schemas.openxmlformats.org/officeDocument/2006/relationships/image" Target="file:///C:\Users\kklau\OneDrive\Tagatame\Repo\mementos\resources\TS_DESERT_RAMESES_01.png" TargetMode="External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283" Type="http://schemas.openxmlformats.org/officeDocument/2006/relationships/image" Target="../media/image142.png"/><Relationship Id="rId318" Type="http://schemas.openxmlformats.org/officeDocument/2006/relationships/image" Target="file:///C:\Users\kklau\OneDrive\Tagatame\Repo\mementos\resources\TS_WADA_ZIN_01.png" TargetMode="External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image" Target="file:///C:\Users\kklau\OneDrive\Tagatame\Repo\mementos\resources\TS_GLUTTONY_NEICA_01.png" TargetMode="External"/><Relationship Id="rId143" Type="http://schemas.openxmlformats.org/officeDocument/2006/relationships/image" Target="../media/image72.png"/><Relationship Id="rId164" Type="http://schemas.openxmlformats.org/officeDocument/2006/relationships/image" Target="file:///C:\Users\kklau\OneDrive\Tagatame\Repo\mementos\resources\TS_LOST_ZYVA_01.png" TargetMode="External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191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04.png"/><Relationship Id="rId63" Type="http://schemas.openxmlformats.org/officeDocument/2006/relationships/image" Target="../media/image212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186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199.png"/><Relationship Id="rId53" Type="http://schemas.openxmlformats.org/officeDocument/2006/relationships/image" Target="../media/image207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20.png"/><Relationship Id="rId5" Type="http://schemas.openxmlformats.org/officeDocument/2006/relationships/image" Target="../media/image183.png"/><Relationship Id="rId61" Type="http://schemas.openxmlformats.org/officeDocument/2006/relationships/image" Target="../media/image211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190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194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198.png"/><Relationship Id="rId43" Type="http://schemas.openxmlformats.org/officeDocument/2006/relationships/image" Target="../media/image202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15.png"/><Relationship Id="rId77" Type="http://schemas.openxmlformats.org/officeDocument/2006/relationships/image" Target="../media/image219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06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3" Type="http://schemas.openxmlformats.org/officeDocument/2006/relationships/image" Target="../media/image182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189.png"/><Relationship Id="rId25" Type="http://schemas.openxmlformats.org/officeDocument/2006/relationships/image" Target="../media/image193.png"/><Relationship Id="rId33" Type="http://schemas.openxmlformats.org/officeDocument/2006/relationships/image" Target="../media/image197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10.png"/><Relationship Id="rId67" Type="http://schemas.openxmlformats.org/officeDocument/2006/relationships/image" Target="../media/image214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01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18.png"/><Relationship Id="rId83" Type="http://schemas.openxmlformats.org/officeDocument/2006/relationships/image" Target="../media/image222.png"/><Relationship Id="rId1" Type="http://schemas.openxmlformats.org/officeDocument/2006/relationships/image" Target="../media/image181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188.png"/><Relationship Id="rId23" Type="http://schemas.openxmlformats.org/officeDocument/2006/relationships/image" Target="../media/image192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05.png"/><Relationship Id="rId57" Type="http://schemas.openxmlformats.org/officeDocument/2006/relationships/image" Target="../media/image209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196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13.png"/><Relationship Id="rId73" Type="http://schemas.openxmlformats.org/officeDocument/2006/relationships/image" Target="../media/image217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21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185.png"/><Relationship Id="rId13" Type="http://schemas.openxmlformats.org/officeDocument/2006/relationships/image" Target="../media/image187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00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08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184.png"/><Relationship Id="rId71" Type="http://schemas.openxmlformats.org/officeDocument/2006/relationships/image" Target="../media/image216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195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03.png"/><Relationship Id="rId66" Type="http://schemas.openxmlformats.org/officeDocument/2006/relationships/image" Target="file:///C:\Users\kklau\OneDrive\Tagatame\Repo\mementos\resources\ui\subgroup_hienkishi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5</xdr:row>
      <xdr:rowOff>464730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12</xdr:row>
      <xdr:rowOff>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15</xdr:row>
      <xdr:rowOff>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468172</xdr:rowOff>
    </xdr:from>
    <xdr:to>
      <xdr:col>2</xdr:col>
      <xdr:colOff>0</xdr:colOff>
      <xdr:row>19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468172</xdr:rowOff>
    </xdr:from>
    <xdr:to>
      <xdr:col>2</xdr:col>
      <xdr:colOff>0</xdr:colOff>
      <xdr:row>20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21</xdr:row>
      <xdr:rowOff>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464730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</xdr:rowOff>
    </xdr:from>
    <xdr:to>
      <xdr:col>2</xdr:col>
      <xdr:colOff>0</xdr:colOff>
      <xdr:row>26</xdr:row>
      <xdr:rowOff>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0</xdr:colOff>
      <xdr:row>28</xdr:row>
      <xdr:rowOff>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28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</xdr:rowOff>
    </xdr:from>
    <xdr:to>
      <xdr:col>2</xdr:col>
      <xdr:colOff>0</xdr:colOff>
      <xdr:row>30</xdr:row>
      <xdr:rowOff>464730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1</xdr:rowOff>
    </xdr:from>
    <xdr:to>
      <xdr:col>2</xdr:col>
      <xdr:colOff>0</xdr:colOff>
      <xdr:row>32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</xdr:rowOff>
    </xdr:from>
    <xdr:to>
      <xdr:col>2</xdr:col>
      <xdr:colOff>0</xdr:colOff>
      <xdr:row>32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0</xdr:colOff>
      <xdr:row>34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468172</xdr:rowOff>
    </xdr:from>
    <xdr:to>
      <xdr:col>2</xdr:col>
      <xdr:colOff>0</xdr:colOff>
      <xdr:row>35</xdr:row>
      <xdr:rowOff>1447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0</xdr:colOff>
      <xdr:row>35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0</xdr:colOff>
      <xdr:row>36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0</xdr:colOff>
      <xdr:row>37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0</xdr:colOff>
      <xdr:row>38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0</xdr:colOff>
      <xdr:row>39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2</xdr:col>
      <xdr:colOff>0</xdr:colOff>
      <xdr:row>41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2</xdr:col>
      <xdr:colOff>0</xdr:colOff>
      <xdr:row>41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2</xdr:col>
      <xdr:colOff>0</xdr:colOff>
      <xdr:row>43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468172</xdr:rowOff>
    </xdr:from>
    <xdr:to>
      <xdr:col>2</xdr:col>
      <xdr:colOff>0</xdr:colOff>
      <xdr:row>44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468172</xdr:rowOff>
    </xdr:from>
    <xdr:to>
      <xdr:col>2</xdr:col>
      <xdr:colOff>0</xdr:colOff>
      <xdr:row>45</xdr:row>
      <xdr:rowOff>1447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0</xdr:colOff>
      <xdr:row>45</xdr:row>
      <xdr:rowOff>464729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0</xdr:colOff>
      <xdr:row>46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0</xdr:colOff>
      <xdr:row>47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0</xdr:colOff>
      <xdr:row>48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0</xdr:colOff>
      <xdr:row>50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</xdr:rowOff>
    </xdr:from>
    <xdr:to>
      <xdr:col>2</xdr:col>
      <xdr:colOff>0</xdr:colOff>
      <xdr:row>50</xdr:row>
      <xdr:rowOff>464730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1</xdr:rowOff>
    </xdr:from>
    <xdr:to>
      <xdr:col>2</xdr:col>
      <xdr:colOff>0</xdr:colOff>
      <xdr:row>52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468172</xdr:rowOff>
    </xdr:from>
    <xdr:to>
      <xdr:col>2</xdr:col>
      <xdr:colOff>0</xdr:colOff>
      <xdr:row>53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468172</xdr:rowOff>
    </xdr:from>
    <xdr:to>
      <xdr:col>2</xdr:col>
      <xdr:colOff>0</xdr:colOff>
      <xdr:row>54</xdr:row>
      <xdr:rowOff>1433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468172</xdr:rowOff>
    </xdr:from>
    <xdr:to>
      <xdr:col>2</xdr:col>
      <xdr:colOff>0</xdr:colOff>
      <xdr:row>55</xdr:row>
      <xdr:rowOff>1447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0</xdr:colOff>
      <xdr:row>55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0</xdr:colOff>
      <xdr:row>56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0</xdr:colOff>
      <xdr:row>57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0</xdr:colOff>
      <xdr:row>58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0</xdr:colOff>
      <xdr:row>59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</xdr:rowOff>
    </xdr:from>
    <xdr:to>
      <xdr:col>2</xdr:col>
      <xdr:colOff>0</xdr:colOff>
      <xdr:row>61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1</xdr:rowOff>
    </xdr:from>
    <xdr:to>
      <xdr:col>2</xdr:col>
      <xdr:colOff>0</xdr:colOff>
      <xdr:row>61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1</xdr:rowOff>
    </xdr:from>
    <xdr:to>
      <xdr:col>2</xdr:col>
      <xdr:colOff>0</xdr:colOff>
      <xdr:row>63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</xdr:rowOff>
    </xdr:from>
    <xdr:to>
      <xdr:col>2</xdr:col>
      <xdr:colOff>0</xdr:colOff>
      <xdr:row>63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0</xdr:colOff>
      <xdr:row>65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468171</xdr:rowOff>
    </xdr:from>
    <xdr:to>
      <xdr:col>2</xdr:col>
      <xdr:colOff>0</xdr:colOff>
      <xdr:row>66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0</xdr:colOff>
      <xdr:row>67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468172</xdr:rowOff>
    </xdr:from>
    <xdr:to>
      <xdr:col>2</xdr:col>
      <xdr:colOff>0</xdr:colOff>
      <xdr:row>69</xdr:row>
      <xdr:rowOff>1446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312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468172</xdr:rowOff>
    </xdr:from>
    <xdr:to>
      <xdr:col>2</xdr:col>
      <xdr:colOff>0</xdr:colOff>
      <xdr:row>70</xdr:row>
      <xdr:rowOff>1446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8994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468172</xdr:rowOff>
    </xdr:from>
    <xdr:to>
      <xdr:col>2</xdr:col>
      <xdr:colOff>0</xdr:colOff>
      <xdr:row>71</xdr:row>
      <xdr:rowOff>1446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0</xdr:colOff>
      <xdr:row>71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0</xdr:colOff>
      <xdr:row>72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0</xdr:colOff>
      <xdr:row>73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3537</xdr:rowOff>
    </xdr:from>
    <xdr:to>
      <xdr:col>2</xdr:col>
      <xdr:colOff>0</xdr:colOff>
      <xdr:row>75</xdr:row>
      <xdr:rowOff>1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0</xdr:colOff>
      <xdr:row>76</xdr:row>
      <xdr:rowOff>1432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1</xdr:rowOff>
    </xdr:from>
    <xdr:to>
      <xdr:col>2</xdr:col>
      <xdr:colOff>0</xdr:colOff>
      <xdr:row>77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</xdr:rowOff>
    </xdr:from>
    <xdr:to>
      <xdr:col>2</xdr:col>
      <xdr:colOff>0</xdr:colOff>
      <xdr:row>78</xdr:row>
      <xdr:rowOff>1435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1</xdr:rowOff>
    </xdr:from>
    <xdr:to>
      <xdr:col>2</xdr:col>
      <xdr:colOff>0</xdr:colOff>
      <xdr:row>79</xdr:row>
      <xdr:rowOff>1433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1</xdr:rowOff>
    </xdr:from>
    <xdr:to>
      <xdr:col>2</xdr:col>
      <xdr:colOff>0</xdr:colOff>
      <xdr:row>80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1</xdr:rowOff>
    </xdr:from>
    <xdr:to>
      <xdr:col>2</xdr:col>
      <xdr:colOff>0</xdr:colOff>
      <xdr:row>81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2</xdr:rowOff>
    </xdr:from>
    <xdr:to>
      <xdr:col>2</xdr:col>
      <xdr:colOff>0</xdr:colOff>
      <xdr:row>82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2</xdr:rowOff>
    </xdr:from>
    <xdr:to>
      <xdr:col>2</xdr:col>
      <xdr:colOff>0</xdr:colOff>
      <xdr:row>83</xdr:row>
      <xdr:rowOff>-1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1</xdr:rowOff>
    </xdr:from>
    <xdr:to>
      <xdr:col>2</xdr:col>
      <xdr:colOff>0</xdr:colOff>
      <xdr:row>84</xdr:row>
      <xdr:rowOff>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468171</xdr:rowOff>
    </xdr:from>
    <xdr:to>
      <xdr:col>2</xdr:col>
      <xdr:colOff>0</xdr:colOff>
      <xdr:row>85</xdr:row>
      <xdr:rowOff>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468171</xdr:rowOff>
    </xdr:from>
    <xdr:to>
      <xdr:col>2</xdr:col>
      <xdr:colOff>0</xdr:colOff>
      <xdr:row>86</xdr:row>
      <xdr:rowOff>1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468171</xdr:rowOff>
    </xdr:from>
    <xdr:to>
      <xdr:col>2</xdr:col>
      <xdr:colOff>0</xdr:colOff>
      <xdr:row>87</xdr:row>
      <xdr:rowOff>1447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468172</xdr:rowOff>
    </xdr:from>
    <xdr:to>
      <xdr:col>2</xdr:col>
      <xdr:colOff>0</xdr:colOff>
      <xdr:row>88</xdr:row>
      <xdr:rowOff>1446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1446</xdr:rowOff>
    </xdr:from>
    <xdr:to>
      <xdr:col>2</xdr:col>
      <xdr:colOff>0</xdr:colOff>
      <xdr:row>89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1125</xdr:rowOff>
    </xdr:from>
    <xdr:to>
      <xdr:col>2</xdr:col>
      <xdr:colOff>0</xdr:colOff>
      <xdr:row>91</xdr:row>
      <xdr:rowOff>1123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463512</xdr:rowOff>
    </xdr:from>
    <xdr:to>
      <xdr:col>2</xdr:col>
      <xdr:colOff>0</xdr:colOff>
      <xdr:row>92</xdr:row>
      <xdr:rowOff>213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463833</xdr:rowOff>
    </xdr:from>
    <xdr:to>
      <xdr:col>2</xdr:col>
      <xdr:colOff>0</xdr:colOff>
      <xdr:row>93</xdr:row>
      <xdr:rowOff>215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463510</xdr:rowOff>
    </xdr:from>
    <xdr:to>
      <xdr:col>2</xdr:col>
      <xdr:colOff>0</xdr:colOff>
      <xdr:row>94</xdr:row>
      <xdr:rowOff>212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463510</xdr:rowOff>
    </xdr:from>
    <xdr:to>
      <xdr:col>2</xdr:col>
      <xdr:colOff>0</xdr:colOff>
      <xdr:row>95</xdr:row>
      <xdr:rowOff>213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2</xdr:col>
      <xdr:colOff>0</xdr:colOff>
      <xdr:row>96</xdr:row>
      <xdr:rowOff>1432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463510</xdr:rowOff>
    </xdr:from>
    <xdr:to>
      <xdr:col>2</xdr:col>
      <xdr:colOff>0</xdr:colOff>
      <xdr:row>97</xdr:row>
      <xdr:rowOff>211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2</xdr:col>
      <xdr:colOff>0</xdr:colOff>
      <xdr:row>98</xdr:row>
      <xdr:rowOff>1434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2</xdr:rowOff>
    </xdr:from>
    <xdr:to>
      <xdr:col>2</xdr:col>
      <xdr:colOff>0</xdr:colOff>
      <xdr:row>99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466087</xdr:rowOff>
    </xdr:from>
    <xdr:to>
      <xdr:col>2</xdr:col>
      <xdr:colOff>0</xdr:colOff>
      <xdr:row>100</xdr:row>
      <xdr:rowOff>1356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466086</xdr:rowOff>
    </xdr:from>
    <xdr:to>
      <xdr:col>2</xdr:col>
      <xdr:colOff>0</xdr:colOff>
      <xdr:row>101</xdr:row>
      <xdr:rowOff>1355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466086</xdr:rowOff>
    </xdr:from>
    <xdr:to>
      <xdr:col>2</xdr:col>
      <xdr:colOff>0</xdr:colOff>
      <xdr:row>102</xdr:row>
      <xdr:rowOff>1354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466085</xdr:rowOff>
    </xdr:from>
    <xdr:to>
      <xdr:col>2</xdr:col>
      <xdr:colOff>0</xdr:colOff>
      <xdr:row>103</xdr:row>
      <xdr:rowOff>-1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466084</xdr:rowOff>
    </xdr:from>
    <xdr:to>
      <xdr:col>2</xdr:col>
      <xdr:colOff>0</xdr:colOff>
      <xdr:row>104</xdr:row>
      <xdr:rowOff>1433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466405</xdr:rowOff>
    </xdr:from>
    <xdr:to>
      <xdr:col>2</xdr:col>
      <xdr:colOff>0</xdr:colOff>
      <xdr:row>105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466726</xdr:rowOff>
    </xdr:from>
    <xdr:to>
      <xdr:col>2</xdr:col>
      <xdr:colOff>0</xdr:colOff>
      <xdr:row>106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1446</xdr:rowOff>
    </xdr:from>
    <xdr:to>
      <xdr:col>2</xdr:col>
      <xdr:colOff>0</xdr:colOff>
      <xdr:row>107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2</xdr:col>
      <xdr:colOff>0</xdr:colOff>
      <xdr:row>108</xdr:row>
      <xdr:rowOff>1434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459973</xdr:rowOff>
    </xdr:from>
    <xdr:to>
      <xdr:col>2</xdr:col>
      <xdr:colOff>0</xdr:colOff>
      <xdr:row>108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463510</xdr:rowOff>
    </xdr:from>
    <xdr:to>
      <xdr:col>2</xdr:col>
      <xdr:colOff>0</xdr:colOff>
      <xdr:row>110</xdr:row>
      <xdr:rowOff>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3537</xdr:rowOff>
    </xdr:from>
    <xdr:to>
      <xdr:col>2</xdr:col>
      <xdr:colOff>0</xdr:colOff>
      <xdr:row>111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3536</xdr:rowOff>
    </xdr:from>
    <xdr:to>
      <xdr:col>2</xdr:col>
      <xdr:colOff>0</xdr:colOff>
      <xdr:row>112</xdr:row>
      <xdr:rowOff>1432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3538</xdr:rowOff>
    </xdr:from>
    <xdr:to>
      <xdr:col>2</xdr:col>
      <xdr:colOff>0</xdr:colOff>
      <xdr:row>113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3538</xdr:rowOff>
    </xdr:from>
    <xdr:to>
      <xdr:col>2</xdr:col>
      <xdr:colOff>0</xdr:colOff>
      <xdr:row>114</xdr:row>
      <xdr:rowOff>1434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3536</xdr:rowOff>
    </xdr:from>
    <xdr:to>
      <xdr:col>2</xdr:col>
      <xdr:colOff>0</xdr:colOff>
      <xdr:row>115</xdr:row>
      <xdr:rowOff>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2352233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3537</xdr:rowOff>
    </xdr:from>
    <xdr:to>
      <xdr:col>2</xdr:col>
      <xdr:colOff>0</xdr:colOff>
      <xdr:row>116</xdr:row>
      <xdr:rowOff>1432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466726</xdr:rowOff>
    </xdr:from>
    <xdr:to>
      <xdr:col>2</xdr:col>
      <xdr:colOff>0</xdr:colOff>
      <xdr:row>117</xdr:row>
      <xdr:rowOff>1432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0</xdr:colOff>
      <xdr:row>143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1</xdr:rowOff>
    </xdr:from>
    <xdr:to>
      <xdr:col>2</xdr:col>
      <xdr:colOff>0</xdr:colOff>
      <xdr:row>119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3441</xdr:rowOff>
    </xdr:from>
    <xdr:to>
      <xdr:col>2</xdr:col>
      <xdr:colOff>0</xdr:colOff>
      <xdr:row>120</xdr:row>
      <xdr:rowOff>1434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1</xdr:rowOff>
    </xdr:from>
    <xdr:to>
      <xdr:col>2</xdr:col>
      <xdr:colOff>0</xdr:colOff>
      <xdr:row>121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468171</xdr:rowOff>
    </xdr:from>
    <xdr:to>
      <xdr:col>2</xdr:col>
      <xdr:colOff>0</xdr:colOff>
      <xdr:row>122</xdr:row>
      <xdr:rowOff>1444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2</xdr:rowOff>
    </xdr:from>
    <xdr:to>
      <xdr:col>2</xdr:col>
      <xdr:colOff>0</xdr:colOff>
      <xdr:row>123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468172</xdr:rowOff>
    </xdr:from>
    <xdr:to>
      <xdr:col>2</xdr:col>
      <xdr:colOff>0</xdr:colOff>
      <xdr:row>124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2</xdr:rowOff>
    </xdr:from>
    <xdr:to>
      <xdr:col>2</xdr:col>
      <xdr:colOff>0</xdr:colOff>
      <xdr:row>126</xdr:row>
      <xdr:rowOff>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2</xdr:col>
      <xdr:colOff>0</xdr:colOff>
      <xdr:row>127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2</xdr:rowOff>
    </xdr:from>
    <xdr:to>
      <xdr:col>2</xdr:col>
      <xdr:colOff>0</xdr:colOff>
      <xdr:row>129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0</xdr:colOff>
      <xdr:row>130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3</xdr:rowOff>
    </xdr:from>
    <xdr:to>
      <xdr:col>2</xdr:col>
      <xdr:colOff>0</xdr:colOff>
      <xdr:row>131</xdr:row>
      <xdr:rowOff>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0</xdr:colOff>
      <xdr:row>132</xdr:row>
      <xdr:rowOff>1432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468170</xdr:rowOff>
    </xdr:from>
    <xdr:to>
      <xdr:col>2</xdr:col>
      <xdr:colOff>0</xdr:colOff>
      <xdr:row>133</xdr:row>
      <xdr:rowOff>1443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2</xdr:col>
      <xdr:colOff>0</xdr:colOff>
      <xdr:row>134</xdr:row>
      <xdr:rowOff>1433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468170</xdr:rowOff>
    </xdr:from>
    <xdr:to>
      <xdr:col>2</xdr:col>
      <xdr:colOff>0</xdr:colOff>
      <xdr:row>135</xdr:row>
      <xdr:rowOff>1445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1</xdr:rowOff>
    </xdr:from>
    <xdr:to>
      <xdr:col>2</xdr:col>
      <xdr:colOff>0</xdr:colOff>
      <xdr:row>136</xdr:row>
      <xdr:rowOff>1433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468171</xdr:rowOff>
    </xdr:from>
    <xdr:to>
      <xdr:col>2</xdr:col>
      <xdr:colOff>0</xdr:colOff>
      <xdr:row>137</xdr:row>
      <xdr:rowOff>1446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1</xdr:rowOff>
    </xdr:from>
    <xdr:to>
      <xdr:col>2</xdr:col>
      <xdr:colOff>0</xdr:colOff>
      <xdr:row>138</xdr:row>
      <xdr:rowOff>1434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468171</xdr:rowOff>
    </xdr:from>
    <xdr:to>
      <xdr:col>2</xdr:col>
      <xdr:colOff>0</xdr:colOff>
      <xdr:row>139</xdr:row>
      <xdr:rowOff>1444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2</xdr:rowOff>
    </xdr:from>
    <xdr:to>
      <xdr:col>2</xdr:col>
      <xdr:colOff>0</xdr:colOff>
      <xdr:row>140</xdr:row>
      <xdr:rowOff>2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468172</xdr:rowOff>
    </xdr:from>
    <xdr:to>
      <xdr:col>2</xdr:col>
      <xdr:colOff>0</xdr:colOff>
      <xdr:row>141</xdr:row>
      <xdr:rowOff>1447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2</xdr:rowOff>
    </xdr:from>
    <xdr:to>
      <xdr:col>2</xdr:col>
      <xdr:colOff>0</xdr:colOff>
      <xdr:row>142</xdr:row>
      <xdr:rowOff>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468172</xdr:rowOff>
    </xdr:from>
    <xdr:to>
      <xdr:col>2</xdr:col>
      <xdr:colOff>0</xdr:colOff>
      <xdr:row>143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0</xdr:colOff>
      <xdr:row>144</xdr:row>
      <xdr:rowOff>1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1</xdr:rowOff>
    </xdr:from>
    <xdr:to>
      <xdr:col>2</xdr:col>
      <xdr:colOff>0</xdr:colOff>
      <xdr:row>145</xdr:row>
      <xdr:rowOff>2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459651</xdr:rowOff>
    </xdr:from>
    <xdr:to>
      <xdr:col>2</xdr:col>
      <xdr:colOff>0</xdr:colOff>
      <xdr:row>145</xdr:row>
      <xdr:rowOff>459650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459648</xdr:rowOff>
    </xdr:from>
    <xdr:to>
      <xdr:col>2</xdr:col>
      <xdr:colOff>0</xdr:colOff>
      <xdr:row>146</xdr:row>
      <xdr:rowOff>459647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494389"/>
          <a:ext cx="464730" cy="4682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2</xdr:col>
      <xdr:colOff>0</xdr:colOff>
      <xdr:row>148</xdr:row>
      <xdr:rowOff>1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459651</xdr:rowOff>
    </xdr:from>
    <xdr:to>
      <xdr:col>2</xdr:col>
      <xdr:colOff>0</xdr:colOff>
      <xdr:row>148</xdr:row>
      <xdr:rowOff>459650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7423852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463187</xdr:rowOff>
    </xdr:from>
    <xdr:to>
      <xdr:col>2</xdr:col>
      <xdr:colOff>0</xdr:colOff>
      <xdr:row>149</xdr:row>
      <xdr:rowOff>463185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21239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466724</xdr:rowOff>
    </xdr:from>
    <xdr:to>
      <xdr:col>2</xdr:col>
      <xdr:colOff>0</xdr:colOff>
      <xdr:row>150</xdr:row>
      <xdr:rowOff>463186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686190"/>
          <a:ext cx="470263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463189</xdr:rowOff>
    </xdr:from>
    <xdr:to>
      <xdr:col>2</xdr:col>
      <xdr:colOff>0</xdr:colOff>
      <xdr:row>151</xdr:row>
      <xdr:rowOff>463187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152918"/>
          <a:ext cx="470263" cy="473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466726</xdr:rowOff>
    </xdr:from>
    <xdr:to>
      <xdr:col>2</xdr:col>
      <xdr:colOff>0</xdr:colOff>
      <xdr:row>153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62671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1444</xdr:rowOff>
    </xdr:from>
    <xdr:to>
      <xdr:col>2</xdr:col>
      <xdr:colOff>0</xdr:colOff>
      <xdr:row>154</xdr:row>
      <xdr:rowOff>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10196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1</xdr:rowOff>
    </xdr:from>
    <xdr:to>
      <xdr:col>2</xdr:col>
      <xdr:colOff>0</xdr:colOff>
      <xdr:row>155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570781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466726</xdr:rowOff>
    </xdr:from>
    <xdr:to>
      <xdr:col>2</xdr:col>
      <xdr:colOff>0</xdr:colOff>
      <xdr:row>156</xdr:row>
      <xdr:rowOff>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037506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466726</xdr:rowOff>
    </xdr:from>
    <xdr:to>
      <xdr:col>2</xdr:col>
      <xdr:colOff>0</xdr:colOff>
      <xdr:row>157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50776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466725</xdr:rowOff>
    </xdr:from>
    <xdr:to>
      <xdr:col>2</xdr:col>
      <xdr:colOff>0</xdr:colOff>
      <xdr:row>158</xdr:row>
      <xdr:rowOff>1435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97803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1</xdr:rowOff>
    </xdr:from>
    <xdr:to>
      <xdr:col>2</xdr:col>
      <xdr:colOff>0</xdr:colOff>
      <xdr:row>158</xdr:row>
      <xdr:rowOff>463295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451832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466726</xdr:rowOff>
    </xdr:from>
    <xdr:to>
      <xdr:col>2</xdr:col>
      <xdr:colOff>0</xdr:colOff>
      <xdr:row>160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0</xdr:colOff>
      <xdr:row>161</xdr:row>
      <xdr:rowOff>1432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1447</xdr:rowOff>
    </xdr:from>
    <xdr:to>
      <xdr:col>2</xdr:col>
      <xdr:colOff>0</xdr:colOff>
      <xdr:row>162</xdr:row>
      <xdr:rowOff>1447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0</xdr:colOff>
      <xdr:row>163</xdr:row>
      <xdr:rowOff>1435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1447</xdr:rowOff>
    </xdr:from>
    <xdr:to>
      <xdr:col>2</xdr:col>
      <xdr:colOff>0</xdr:colOff>
      <xdr:row>164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3</xdr:rowOff>
    </xdr:from>
    <xdr:to>
      <xdr:col>2</xdr:col>
      <xdr:colOff>0</xdr:colOff>
      <xdr:row>165</xdr:row>
      <xdr:rowOff>1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1</xdr:rowOff>
    </xdr:from>
    <xdr:to>
      <xdr:col>2</xdr:col>
      <xdr:colOff>0</xdr:colOff>
      <xdr:row>166</xdr:row>
      <xdr:rowOff>1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463187</xdr:rowOff>
    </xdr:from>
    <xdr:to>
      <xdr:col>2</xdr:col>
      <xdr:colOff>0</xdr:colOff>
      <xdr:row>166</xdr:row>
      <xdr:rowOff>463187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463187</xdr:rowOff>
    </xdr:from>
    <xdr:to>
      <xdr:col>2</xdr:col>
      <xdr:colOff>0</xdr:colOff>
      <xdr:row>167</xdr:row>
      <xdr:rowOff>463186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463187</xdr:rowOff>
    </xdr:from>
    <xdr:to>
      <xdr:col>2</xdr:col>
      <xdr:colOff>0</xdr:colOff>
      <xdr:row>168</xdr:row>
      <xdr:rowOff>463186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147384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466725</xdr:rowOff>
    </xdr:from>
    <xdr:to>
      <xdr:col>2</xdr:col>
      <xdr:colOff>0</xdr:colOff>
      <xdr:row>170</xdr:row>
      <xdr:rowOff>1995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466725</xdr:rowOff>
    </xdr:from>
    <xdr:to>
      <xdr:col>2</xdr:col>
      <xdr:colOff>0</xdr:colOff>
      <xdr:row>171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091448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0</xdr:colOff>
      <xdr:row>172</xdr:row>
      <xdr:rowOff>1432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56524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459651</xdr:rowOff>
    </xdr:from>
    <xdr:to>
      <xdr:col>2</xdr:col>
      <xdr:colOff>0</xdr:colOff>
      <xdr:row>172</xdr:row>
      <xdr:rowOff>459650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02490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463189</xdr:rowOff>
    </xdr:from>
    <xdr:to>
      <xdr:col>2</xdr:col>
      <xdr:colOff>0</xdr:colOff>
      <xdr:row>173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463189</xdr:rowOff>
    </xdr:from>
    <xdr:to>
      <xdr:col>2</xdr:col>
      <xdr:colOff>0</xdr:colOff>
      <xdr:row>174</xdr:row>
      <xdr:rowOff>463188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466727</xdr:rowOff>
    </xdr:from>
    <xdr:to>
      <xdr:col>2</xdr:col>
      <xdr:colOff>0</xdr:colOff>
      <xdr:row>176</xdr:row>
      <xdr:rowOff>1995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442764"/>
          <a:ext cx="470263" cy="4702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466725</xdr:rowOff>
    </xdr:from>
    <xdr:to>
      <xdr:col>2</xdr:col>
      <xdr:colOff>0</xdr:colOff>
      <xdr:row>177</xdr:row>
      <xdr:rowOff>1432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91302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2</xdr:col>
      <xdr:colOff>0</xdr:colOff>
      <xdr:row>178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1446</xdr:rowOff>
    </xdr:from>
    <xdr:to>
      <xdr:col>2</xdr:col>
      <xdr:colOff>0</xdr:colOff>
      <xdr:row>179</xdr:row>
      <xdr:rowOff>1446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85853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3</xdr:rowOff>
    </xdr:from>
    <xdr:to>
      <xdr:col>2</xdr:col>
      <xdr:colOff>0</xdr:colOff>
      <xdr:row>180</xdr:row>
      <xdr:rowOff>1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327354"/>
          <a:ext cx="470263" cy="470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465512</xdr:rowOff>
    </xdr:from>
    <xdr:to>
      <xdr:col>2</xdr:col>
      <xdr:colOff>0</xdr:colOff>
      <xdr:row>181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792863"/>
          <a:ext cx="470263" cy="4750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2</xdr:col>
      <xdr:colOff>0</xdr:colOff>
      <xdr:row>182</xdr:row>
      <xdr:rowOff>3536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2</xdr:col>
      <xdr:colOff>0</xdr:colOff>
      <xdr:row>90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1445</xdr:rowOff>
    </xdr:from>
    <xdr:to>
      <xdr:col>2</xdr:col>
      <xdr:colOff>0</xdr:colOff>
      <xdr:row>67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117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124</xdr:row>
      <xdr:rowOff>0</xdr:rowOff>
    </xdr:from>
    <xdr:to>
      <xdr:col>2</xdr:col>
      <xdr:colOff>0</xdr:colOff>
      <xdr:row>125</xdr:row>
      <xdr:rowOff>1434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0</xdr:colOff>
      <xdr:row>127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303058</xdr:rowOff>
    </xdr:from>
    <xdr:to>
      <xdr:col>2</xdr:col>
      <xdr:colOff>0</xdr:colOff>
      <xdr:row>20</xdr:row>
      <xdr:rowOff>303058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406516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3537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L183"/>
  <sheetViews>
    <sheetView tabSelected="1" zoomScale="85" zoomScaleNormal="85" workbookViewId="0">
      <pane xSplit="3" ySplit="2" topLeftCell="I3" activePane="bottomRight" state="frozen"/>
      <selection pane="topRight" activeCell="C1" sqref="C1"/>
      <selection pane="bottomLeft" activeCell="A3" sqref="A3"/>
      <selection pane="bottomRight" activeCell="AE1" sqref="AE1"/>
    </sheetView>
  </sheetViews>
  <sheetFormatPr defaultColWidth="6.3984375" defaultRowHeight="37.049999999999997" customHeight="1" x14ac:dyDescent="0.3"/>
  <cols>
    <col min="1" max="1" width="27.5" style="8" hidden="1" customWidth="1"/>
    <col min="2" max="2" width="6.3984375" style="8" customWidth="1"/>
    <col min="3" max="3" width="29" style="8" hidden="1" customWidth="1"/>
    <col min="4" max="4" width="20.09765625" style="21" bestFit="1" customWidth="1"/>
    <col min="5" max="5" width="2.69921875" style="8" bestFit="1" customWidth="1"/>
    <col min="6" max="6" width="4.3984375" style="8" bestFit="1" customWidth="1"/>
    <col min="7" max="7" width="22" style="21" bestFit="1" customWidth="1"/>
    <col min="8" max="8" width="20.09765625" style="8" bestFit="1" customWidth="1"/>
    <col min="9" max="9" width="6.3984375" style="8"/>
    <col min="10" max="10" width="6.59765625" style="22" bestFit="1" customWidth="1"/>
    <col min="11" max="18" width="6.3984375" style="22"/>
    <col min="19" max="22" width="6.3984375" style="8"/>
    <col min="23" max="23" width="12.19921875" style="8" bestFit="1" customWidth="1"/>
    <col min="24" max="32" width="6.3984375" style="8"/>
    <col min="33" max="33" width="6.3984375" style="27"/>
    <col min="34" max="35" width="6.3984375" style="36" customWidth="1"/>
    <col min="36" max="36" width="6.3984375" style="25" customWidth="1"/>
    <col min="37" max="38" width="6.3984375" style="27"/>
    <col min="39" max="16384" width="6.3984375" style="8"/>
  </cols>
  <sheetData>
    <row r="1" spans="1:38" s="3" customFormat="1" ht="13.25" x14ac:dyDescent="0.3">
      <c r="D1" s="6"/>
      <c r="G1" s="6"/>
      <c r="H1" s="8"/>
      <c r="I1" s="19" t="s">
        <v>454</v>
      </c>
      <c r="J1" s="30"/>
      <c r="K1" s="30"/>
      <c r="L1" s="30"/>
      <c r="M1" s="30">
        <v>1</v>
      </c>
      <c r="N1" s="30"/>
      <c r="O1" s="30"/>
      <c r="P1" s="30"/>
      <c r="Q1" s="30">
        <v>0</v>
      </c>
      <c r="R1" s="31"/>
      <c r="S1" s="32"/>
      <c r="T1" s="32">
        <v>1</v>
      </c>
      <c r="U1" s="32"/>
      <c r="V1" s="33">
        <v>1</v>
      </c>
      <c r="W1" s="30"/>
      <c r="X1" s="30"/>
      <c r="Y1" s="30"/>
      <c r="Z1" s="30"/>
      <c r="AA1" s="30"/>
      <c r="AB1" s="30"/>
      <c r="AC1" s="30"/>
      <c r="AD1" s="30"/>
      <c r="AE1" s="33">
        <v>1</v>
      </c>
      <c r="AG1" s="26"/>
      <c r="AH1" s="34" t="s">
        <v>505</v>
      </c>
      <c r="AI1" s="35"/>
      <c r="AJ1" s="23"/>
      <c r="AK1" s="26"/>
      <c r="AL1" s="26"/>
    </row>
    <row r="2" spans="1:38" s="3" customFormat="1" ht="13.25" x14ac:dyDescent="0.3">
      <c r="A2" s="3" t="s">
        <v>456</v>
      </c>
      <c r="C2" s="3" t="s">
        <v>0</v>
      </c>
      <c r="D2" s="6" t="s">
        <v>1</v>
      </c>
      <c r="E2" s="3" t="s">
        <v>2</v>
      </c>
      <c r="F2" s="3" t="s">
        <v>3</v>
      </c>
      <c r="G2" s="6" t="s">
        <v>4</v>
      </c>
      <c r="H2" s="8" t="s">
        <v>5</v>
      </c>
      <c r="I2" s="4" t="s">
        <v>453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7" t="s">
        <v>14</v>
      </c>
      <c r="S2" s="5" t="s">
        <v>479</v>
      </c>
      <c r="T2" s="5" t="s">
        <v>480</v>
      </c>
      <c r="U2" s="5" t="s">
        <v>482</v>
      </c>
      <c r="V2" s="9" t="s">
        <v>480</v>
      </c>
      <c r="W2" s="5" t="s">
        <v>439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  <c r="AE2" s="4" t="s">
        <v>9</v>
      </c>
      <c r="AG2" s="26"/>
      <c r="AH2" s="35"/>
      <c r="AI2" s="35"/>
      <c r="AJ2" s="23"/>
      <c r="AK2" s="26"/>
      <c r="AL2" s="26"/>
    </row>
    <row r="3" spans="1:38" s="3" customFormat="1" ht="37.049999999999997" customHeight="1" x14ac:dyDescent="0.3">
      <c r="A3" s="3" t="s">
        <v>34</v>
      </c>
      <c r="C3" s="3" t="s">
        <v>34</v>
      </c>
      <c r="D3" s="6" t="s">
        <v>35</v>
      </c>
      <c r="E3" s="3">
        <v>5</v>
      </c>
      <c r="F3" s="3" t="s">
        <v>36</v>
      </c>
      <c r="G3" s="15" t="s">
        <v>37</v>
      </c>
      <c r="H3" s="8"/>
      <c r="I3" s="4">
        <f t="shared" ref="I3:I34" si="0">SUMPRODUCT(J$1:AE$1,J3:AE3)</f>
        <v>0</v>
      </c>
      <c r="J3" s="2"/>
      <c r="K3" s="2"/>
      <c r="L3" s="2"/>
      <c r="M3" s="2">
        <f t="shared" ref="M3:M34" si="1">MAX(K3:L3)</f>
        <v>0</v>
      </c>
      <c r="N3" s="2"/>
      <c r="O3" s="2"/>
      <c r="P3" s="2"/>
      <c r="Q3" s="2"/>
      <c r="R3" s="7"/>
      <c r="T3" s="3">
        <v>0</v>
      </c>
      <c r="V3" s="4"/>
      <c r="AE3" s="4">
        <f t="shared" ref="AE3:AE34" si="2">MAX(X3:AD3)</f>
        <v>0</v>
      </c>
      <c r="AG3" s="26"/>
      <c r="AH3" s="35" t="str">
        <f>"&lt;tr&gt;&lt;td headers='icon'&gt;&lt;img src=https://snowdome.github.io/tagatame/mementos/resources/"&amp;A3&amp;" height=32&gt;&lt;/td&gt;&lt;td headers='name'&gt;"&amp;D3&amp;"&lt;/td&gt;&lt;td headers='rank'&gt;"&amp;E3&amp;"&lt;/td&gt;&lt;td headers='remark'&gt;"&amp;F3&amp;"&lt;/td&gt;&lt;td headers='origin'&gt;"&amp;G3&amp;"&lt;/td&gt;&lt;td headers='group'&gt;"&amp;H3&amp;"&lt;/td&gt;&lt;td headers='score' id='"&amp;AJ3&amp;"'&gt;"&amp;TEXT(I3,0)&amp;"&lt;/td&gt;&lt;td headers='HP'&gt;"&amp;J3&amp;"&lt;/td&gt;&lt;td headers='patk'&gt;"&amp;K3&amp;"&lt;/td&gt;&lt;td headers='matk'&gt;"&amp;L3&amp;"&lt;/td&gt;&lt;td headers='pdef'&gt;"&amp;N3&amp;"&lt;/td&gt;&lt;td headers='mdef'&gt;"&amp;O3&amp;"&lt;/td&gt;&lt;td headers='dex'&gt;"&amp;P3&amp;"&lt;/td&gt;&lt;td headers='agi'&gt;"&amp;Q3&amp;"&lt;/td&gt;&lt;td headers='luck'&gt;"&amp;R3&amp;"&lt;/td&gt;&lt;td headers='a.type'&gt;"&amp;S3&amp;"&lt;/td&gt;&lt;td headers='a.bonus'&gt;"&amp;T3&amp;"&lt;/td&gt;&lt;td headers='special'&gt;"&amp;U3&amp;"&lt;/td&gt;&lt;td headers='sp.bonus'&gt;"&amp;V3&amp;"&lt;/td&gt;&lt;td headers='others'&gt;"&amp;W3&amp;"&lt;/td&gt;&lt;td headers='嫉妬'&gt;"&amp;X3&amp;"&lt;/td&gt;&lt;td headers='怠惰'&gt;"&amp;Y3&amp;"&lt;/td&gt;&lt;td headers='色欲'&gt;"&amp;Z3&amp;"&lt;/td&gt;&lt;td headers='暴食'&gt;"&amp;AA3&amp;"&lt;/td&gt;&lt;td headers='憤怒'&gt;"&amp;AB3&amp;"&lt;/td&gt;&lt;td headers='強欲'&gt;"&amp;AC3&amp;"&lt;/td&gt;&lt;td headers='傲慢'&gt;"&amp;AD3&amp;"&lt;/td&gt;&lt;/tr&gt;"</f>
        <v>&lt;tr&gt;&lt;td headers='icon'&gt;&lt;img src=https://snowdome.github.io/tagatame/mementos/resources/TS_AOT_01.png height=32&gt;&lt;/td&gt;&lt;td headers='name'&gt;勝利への紅き一矢&lt;/td&gt;&lt;td headers='rank'&gt;5&lt;/td&gt;&lt;td headers='remark'&gt;活動&lt;/td&gt;&lt;td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3" s="35" t="str">
        <f t="shared" ref="AI3:AI34" si="3">"document.getElementById('"&amp;AJ3&amp;"').innerHTML = (b1*"&amp;TEXT(K3,0)&amp;"+b2*"&amp;TEXT(L3,0)&amp;"+b0*"&amp;TEXT(M3,0)&amp;") + (s1*"&amp;TEXT(X3,0)&amp;"+s2*"&amp;TEXT(Y3,0)&amp;"+s3*"&amp;TEXT(Z3,0)&amp;"+s4*"&amp;TEXT(AA3,0)&amp;"+s5*"&amp;TEXT(AB3,0)&amp;"+s6*"&amp;TEXT(AC3,0)&amp;"+s7*"&amp;TEXT(AD3,0)&amp;"+s0*"&amp;TEXT(AE3,0)&amp;") + (e01*"&amp;IF(S3="斬撃",T3,0)&amp;"+e02*"&amp;IF(S3="刺突",T3,0)&amp;"+e03*"&amp;IF(S3="打撃",T3,0)&amp;"+e04*"&amp;IF(S3="射撃",T3,0)&amp;"+e05*"&amp;IF(S3="魔法",T3,0)&amp;"+e06*"&amp;IF(S3="無区分",T3,0)&amp;"+e07*"&amp;IF(U3="反撃",V3,0)&amp;"+e08*"&amp;IF(U3="闇属性特効",V3,0)&amp;"+e09*"&amp;IF(U3="単体",V3,0)&amp;"+e10*"&amp;IF(U3="範囲",V3,0)&amp;"+e11*"&amp;IF(U3="人",V3,0)&amp;"+e12*"&amp;IF(U3="異族",V3,0)&amp;"+e13*"&amp;IF(S3="バジュラ",V3,0)&amp;"+e14*"&amp;IF(S3="魔動人形",V3,0)&amp;");"</f>
        <v>document.getElementById('m001').innerHTML = (b1*0+b2*0+b0*0) + (s1*0+s2*0+s3*0+s4*0+s5*0+s6*0+s7*0+s0*0) + (e01*0+e02*0+e03*0+e04*0+e05*0+e06*0+e07*0+e08*0+e09*0+e10*0+e11*0+e12*0+e13*0+e14*0);</v>
      </c>
      <c r="AJ3" s="24" t="str">
        <f>"m"&amp;TEXT(ROW()-2,"000")</f>
        <v>m001</v>
      </c>
      <c r="AK3" s="26"/>
      <c r="AL3" s="26"/>
    </row>
    <row r="4" spans="1:38" s="3" customFormat="1" ht="37.049999999999997" customHeight="1" x14ac:dyDescent="0.3">
      <c r="A4" s="3" t="s">
        <v>38</v>
      </c>
      <c r="C4" s="3" t="s">
        <v>38</v>
      </c>
      <c r="D4" s="6" t="s">
        <v>39</v>
      </c>
      <c r="E4" s="3">
        <v>5</v>
      </c>
      <c r="F4" s="3" t="s">
        <v>40</v>
      </c>
      <c r="G4" s="15" t="s">
        <v>37</v>
      </c>
      <c r="H4" s="8"/>
      <c r="I4" s="4">
        <f t="shared" si="0"/>
        <v>0</v>
      </c>
      <c r="J4" s="2"/>
      <c r="K4" s="2"/>
      <c r="L4" s="2"/>
      <c r="M4" s="2">
        <f t="shared" si="1"/>
        <v>0</v>
      </c>
      <c r="N4" s="2"/>
      <c r="O4" s="2"/>
      <c r="P4" s="2"/>
      <c r="Q4" s="2"/>
      <c r="R4" s="7"/>
      <c r="T4" s="3">
        <v>0</v>
      </c>
      <c r="V4" s="4"/>
      <c r="AE4" s="4">
        <f t="shared" si="2"/>
        <v>0</v>
      </c>
      <c r="AG4" s="26"/>
      <c r="AH4" s="35" t="str">
        <f t="shared" ref="AH4:AH67" si="4">"&lt;tr&gt;&lt;td headers='icon'&gt;&lt;img src=https://snowdome.github.io/tagatame/mementos/resources/"&amp;A4&amp;" height=32&gt;&lt;/td&gt;&lt;td headers='name'&gt;"&amp;D4&amp;"&lt;/td&gt;&lt;td headers='rank'&gt;"&amp;E4&amp;"&lt;/td&gt;&lt;td headers='remark'&gt;"&amp;F4&amp;"&lt;/td&gt;&lt;td headers='origin'&gt;"&amp;G4&amp;"&lt;/td&gt;&lt;td headers='group'&gt;"&amp;H4&amp;"&lt;/td&gt;&lt;td headers='score' id='"&amp;AJ4&amp;"'&gt;"&amp;TEXT(I4,0)&amp;"&lt;/td&gt;&lt;td headers='HP'&gt;"&amp;J4&amp;"&lt;/td&gt;&lt;td headers='patk'&gt;"&amp;K4&amp;"&lt;/td&gt;&lt;td headers='matk'&gt;"&amp;L4&amp;"&lt;/td&gt;&lt;td headers='pdef'&gt;"&amp;N4&amp;"&lt;/td&gt;&lt;td headers='mdef'&gt;"&amp;O4&amp;"&lt;/td&gt;&lt;td headers='dex'&gt;"&amp;P4&amp;"&lt;/td&gt;&lt;td headers='agi'&gt;"&amp;Q4&amp;"&lt;/td&gt;&lt;td headers='luck'&gt;"&amp;R4&amp;"&lt;/td&gt;&lt;td headers='a.type'&gt;"&amp;S4&amp;"&lt;/td&gt;&lt;td headers='a.bonus'&gt;"&amp;T4&amp;"&lt;/td&gt;&lt;td headers='special'&gt;"&amp;U4&amp;"&lt;/td&gt;&lt;td headers='sp.bonus'&gt;"&amp;V4&amp;"&lt;/td&gt;&lt;td headers='others'&gt;"&amp;W4&amp;"&lt;/td&gt;&lt;td headers='嫉妬'&gt;"&amp;X4&amp;"&lt;/td&gt;&lt;td headers='怠惰'&gt;"&amp;Y4&amp;"&lt;/td&gt;&lt;td headers='色欲'&gt;"&amp;Z4&amp;"&lt;/td&gt;&lt;td headers='暴食'&gt;"&amp;AA4&amp;"&lt;/td&gt;&lt;td headers='憤怒'&gt;"&amp;AB4&amp;"&lt;/td&gt;&lt;td headers='強欲'&gt;"&amp;AC4&amp;"&lt;/td&gt;&lt;td headers='傲慢'&gt;"&amp;AD4&amp;"&lt;/td&gt;&lt;/tr&gt;"</f>
        <v>&lt;tr&gt;&lt;td headers='icon'&gt;&lt;img src=https://snowdome.github.io/tagatame/mementos/resources/TS_AOT_02.png height=32&gt;&lt;/td&gt;&lt;td headers='name'&gt;反攻の炎に捧げん&lt;/td&gt;&lt;td headers='rank'&gt;5&lt;/td&gt;&lt;td headers='remark'&gt;限定&lt;/td&gt;&lt;td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4" s="35" t="str">
        <f t="shared" si="3"/>
        <v>document.getElementById('m002').innerHTML = (b1*0+b2*0+b0*0) + (s1*0+s2*0+s3*0+s4*0+s5*0+s6*0+s7*0+s0*0) + (e01*0+e02*0+e03*0+e04*0+e05*0+e06*0+e07*0+e08*0+e09*0+e10*0+e11*0+e12*0+e13*0+e14*0);</v>
      </c>
      <c r="AJ4" s="24" t="str">
        <f t="shared" ref="AJ4:AJ67" si="5">"m"&amp;TEXT(ROW()-2,"000")</f>
        <v>m002</v>
      </c>
      <c r="AK4" s="26"/>
      <c r="AL4" s="26"/>
    </row>
    <row r="5" spans="1:38" s="3" customFormat="1" ht="37.049999999999997" customHeight="1" x14ac:dyDescent="0.3">
      <c r="A5" s="3" t="s">
        <v>41</v>
      </c>
      <c r="C5" s="3" t="s">
        <v>41</v>
      </c>
      <c r="D5" s="6" t="s">
        <v>42</v>
      </c>
      <c r="E5" s="3">
        <v>5</v>
      </c>
      <c r="F5" s="3" t="s">
        <v>36</v>
      </c>
      <c r="G5" s="16" t="s">
        <v>43</v>
      </c>
      <c r="H5" s="8" t="s">
        <v>44</v>
      </c>
      <c r="I5" s="4">
        <f t="shared" si="0"/>
        <v>45</v>
      </c>
      <c r="J5" s="2">
        <v>30</v>
      </c>
      <c r="K5" s="2"/>
      <c r="L5" s="2"/>
      <c r="M5" s="2">
        <f t="shared" si="1"/>
        <v>0</v>
      </c>
      <c r="N5" s="2"/>
      <c r="O5" s="2"/>
      <c r="P5" s="2"/>
      <c r="Q5" s="2"/>
      <c r="R5" s="7"/>
      <c r="S5" s="3" t="s">
        <v>15</v>
      </c>
      <c r="T5" s="3">
        <v>30</v>
      </c>
      <c r="V5" s="4"/>
      <c r="X5" s="3">
        <v>15</v>
      </c>
      <c r="AB5" s="3">
        <v>15</v>
      </c>
      <c r="AE5" s="4">
        <f t="shared" si="2"/>
        <v>15</v>
      </c>
      <c r="AG5" s="26"/>
      <c r="AH5" s="35" t="str">
        <f t="shared" si="4"/>
        <v>&lt;tr&gt;&lt;td headers='icon'&gt;&lt;img src=https://snowdome.github.io/tagatame/mementos/resources/TS_APRILFOOL_01.png height=32&gt;&lt;/td&gt;&lt;td headers='name'&gt;その夢。ぬくもりの中に&lt;/td&gt;&lt;td headers='rank'&gt;5&lt;/td&gt;&lt;td headers='remark'&gt;活動&lt;/td&gt;&lt;td headers='origin'&gt;エンヴィリア
Envylia&lt;/td&gt;&lt;td headers='group'&gt;蒼炎騎士団&lt;/td&gt;&lt;td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headers='嫉妬'&gt;15&lt;/td&gt;&lt;td headers='怠惰'&gt;&lt;/td&gt;&lt;td headers='色欲'&gt;&lt;/td&gt;&lt;td headers='暴食'&gt;&lt;/td&gt;&lt;td headers='憤怒'&gt;15&lt;/td&gt;&lt;td headers='強欲'&gt;&lt;/td&gt;&lt;td headers='傲慢'&gt;&lt;/td&gt;&lt;/tr&gt;</v>
      </c>
      <c r="AI5" s="35" t="str">
        <f t="shared" si="3"/>
        <v>document.getElementById('m003').innerHTML = (b1*0+b2*0+b0*0) + (s1*15+s2*0+s3*0+s4*0+s5*15+s6*0+s7*0+s0*15) + (e01*30+e02*0+e03*0+e04*0+e05*0+e06*0+e07*0+e08*0+e09*0+e10*0+e11*0+e12*0+e13*0+e14*0);</v>
      </c>
      <c r="AJ5" s="24" t="str">
        <f t="shared" si="5"/>
        <v>m003</v>
      </c>
      <c r="AK5" s="26"/>
      <c r="AL5" s="26"/>
    </row>
    <row r="6" spans="1:38" s="3" customFormat="1" ht="37.049999999999997" customHeight="1" x14ac:dyDescent="0.3">
      <c r="A6" s="3" t="s">
        <v>45</v>
      </c>
      <c r="C6" s="3" t="s">
        <v>45</v>
      </c>
      <c r="D6" s="6" t="s">
        <v>46</v>
      </c>
      <c r="E6" s="3">
        <v>5</v>
      </c>
      <c r="F6" s="3" t="s">
        <v>40</v>
      </c>
      <c r="G6" s="15" t="s">
        <v>37</v>
      </c>
      <c r="H6" s="8"/>
      <c r="I6" s="4">
        <f t="shared" si="0"/>
        <v>0</v>
      </c>
      <c r="J6" s="2"/>
      <c r="K6" s="2"/>
      <c r="L6" s="2"/>
      <c r="M6" s="2">
        <f t="shared" si="1"/>
        <v>0</v>
      </c>
      <c r="N6" s="2"/>
      <c r="O6" s="2"/>
      <c r="P6" s="2"/>
      <c r="Q6" s="2"/>
      <c r="R6" s="7"/>
      <c r="T6" s="3">
        <v>0</v>
      </c>
      <c r="V6" s="4"/>
      <c r="AE6" s="4">
        <f t="shared" si="2"/>
        <v>0</v>
      </c>
      <c r="AG6" s="26"/>
      <c r="AH6" s="35" t="str">
        <f t="shared" si="4"/>
        <v>&lt;tr&gt;&lt;td headers='icon'&gt;&lt;img src=https://snowdome.github.io/tagatame/mementos/resources/TS_BF_01.png height=32&gt;&lt;/td&gt;&lt;td headers='name'&gt;フロンティアレジェンズ&lt;/td&gt;&lt;td headers='rank'&gt;5&lt;/td&gt;&lt;td headers='remark'&gt;限定&lt;/td&gt;&lt;td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6" s="35" t="str">
        <f t="shared" si="3"/>
        <v>document.getElementById('m004').innerHTML = (b1*0+b2*0+b0*0) + (s1*0+s2*0+s3*0+s4*0+s5*0+s6*0+s7*0+s0*0) + (e01*0+e02*0+e03*0+e04*0+e05*0+e06*0+e07*0+e08*0+e09*0+e10*0+e11*0+e12*0+e13*0+e14*0);</v>
      </c>
      <c r="AJ6" s="24" t="str">
        <f t="shared" si="5"/>
        <v>m004</v>
      </c>
      <c r="AK6" s="26"/>
      <c r="AL6" s="26"/>
    </row>
    <row r="7" spans="1:38" s="3" customFormat="1" ht="37.049999999999997" customHeight="1" x14ac:dyDescent="0.3">
      <c r="A7" s="3" t="s">
        <v>47</v>
      </c>
      <c r="C7" s="3" t="s">
        <v>47</v>
      </c>
      <c r="D7" s="6" t="s">
        <v>48</v>
      </c>
      <c r="E7" s="3">
        <v>3</v>
      </c>
      <c r="G7" s="17" t="s">
        <v>49</v>
      </c>
      <c r="H7" s="8"/>
      <c r="I7" s="4">
        <f t="shared" si="0"/>
        <v>0</v>
      </c>
      <c r="J7" s="2"/>
      <c r="K7" s="2"/>
      <c r="L7" s="2"/>
      <c r="M7" s="2">
        <f t="shared" si="1"/>
        <v>0</v>
      </c>
      <c r="N7" s="2"/>
      <c r="O7" s="2"/>
      <c r="P7" s="2"/>
      <c r="Q7" s="2"/>
      <c r="R7" s="7"/>
      <c r="T7" s="3">
        <v>0</v>
      </c>
      <c r="V7" s="4"/>
      <c r="AE7" s="4">
        <f t="shared" si="2"/>
        <v>0</v>
      </c>
      <c r="AG7" s="26"/>
      <c r="AH7" s="35" t="str">
        <f t="shared" si="4"/>
        <v>&lt;tr&gt;&lt;td headers='icon'&gt;&lt;img src=https://snowdome.github.io/tagatame/mementos/resources/TS_CARAMEL_01.png height=32&gt;&lt;/td&gt;&lt;td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7" s="35" t="str">
        <f t="shared" si="3"/>
        <v>document.getElementById('m005').innerHTML = (b1*0+b2*0+b0*0) + (s1*0+s2*0+s3*0+s4*0+s5*0+s6*0+s7*0+s0*0) + (e01*0+e02*0+e03*0+e04*0+e05*0+e06*0+e07*0+e08*0+e09*0+e10*0+e11*0+e12*0+e13*0+e14*0);</v>
      </c>
      <c r="AJ7" s="24" t="str">
        <f t="shared" si="5"/>
        <v>m005</v>
      </c>
      <c r="AK7" s="26"/>
      <c r="AL7" s="26"/>
    </row>
    <row r="8" spans="1:38" s="3" customFormat="1" ht="37.049999999999997" customHeight="1" x14ac:dyDescent="0.3">
      <c r="A8" s="3" t="s">
        <v>50</v>
      </c>
      <c r="C8" s="3" t="s">
        <v>50</v>
      </c>
      <c r="D8" s="6" t="s">
        <v>51</v>
      </c>
      <c r="E8" s="3">
        <v>5</v>
      </c>
      <c r="F8" s="3" t="s">
        <v>36</v>
      </c>
      <c r="G8" s="15" t="s">
        <v>37</v>
      </c>
      <c r="H8" s="8"/>
      <c r="I8" s="4">
        <f t="shared" si="0"/>
        <v>0</v>
      </c>
      <c r="J8" s="2"/>
      <c r="K8" s="2"/>
      <c r="L8" s="2"/>
      <c r="M8" s="2">
        <f t="shared" si="1"/>
        <v>0</v>
      </c>
      <c r="N8" s="2"/>
      <c r="O8" s="2"/>
      <c r="P8" s="2"/>
      <c r="Q8" s="2"/>
      <c r="R8" s="7"/>
      <c r="T8" s="3">
        <v>0</v>
      </c>
      <c r="V8" s="4"/>
      <c r="AE8" s="4">
        <f t="shared" si="2"/>
        <v>0</v>
      </c>
      <c r="AG8" s="26"/>
      <c r="AH8" s="35" t="str">
        <f t="shared" si="4"/>
        <v>&lt;tr&gt;&lt;td headers='icon'&gt;&lt;img src=https://snowdome.github.io/tagatame/mementos/resources/TS_COMIKE_01.png height=32&gt;&lt;/td&gt;&lt;td headers='name'&gt;クノイチの青春&lt;/td&gt;&lt;td headers='rank'&gt;5&lt;/td&gt;&lt;td headers='remark'&gt;活動&lt;/td&gt;&lt;td headers='origin'&gt;その他
Other&lt;/td&gt;&lt;td headers='group'&gt;&lt;/td&gt;&lt;td headers='score' id='m006'&gt;0&lt;/td&gt;&lt;td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8" s="35" t="str">
        <f t="shared" si="3"/>
        <v>document.getElementById('m006').innerHTML = (b1*0+b2*0+b0*0) + (s1*0+s2*0+s3*0+s4*0+s5*0+s6*0+s7*0+s0*0) + (e01*0+e02*0+e03*0+e04*0+e05*0+e06*0+e07*0+e08*0+e09*0+e10*0+e11*0+e12*0+e13*0+e14*0);</v>
      </c>
      <c r="AJ8" s="24" t="str">
        <f t="shared" si="5"/>
        <v>m006</v>
      </c>
      <c r="AK8" s="26"/>
      <c r="AL8" s="26"/>
    </row>
    <row r="9" spans="1:38" s="3" customFormat="1" ht="37.049999999999997" customHeight="1" x14ac:dyDescent="0.3">
      <c r="A9" s="3" t="s">
        <v>52</v>
      </c>
      <c r="C9" s="3" t="s">
        <v>52</v>
      </c>
      <c r="D9" s="6" t="s">
        <v>53</v>
      </c>
      <c r="E9" s="3">
        <v>5</v>
      </c>
      <c r="F9" s="3" t="s">
        <v>40</v>
      </c>
      <c r="G9" s="15" t="s">
        <v>37</v>
      </c>
      <c r="H9" s="8"/>
      <c r="I9" s="4">
        <f t="shared" si="0"/>
        <v>0</v>
      </c>
      <c r="J9" s="2"/>
      <c r="K9" s="2"/>
      <c r="L9" s="2"/>
      <c r="M9" s="2">
        <f t="shared" si="1"/>
        <v>0</v>
      </c>
      <c r="N9" s="2"/>
      <c r="O9" s="2"/>
      <c r="P9" s="2"/>
      <c r="Q9" s="2"/>
      <c r="R9" s="7"/>
      <c r="T9" s="3">
        <v>0</v>
      </c>
      <c r="V9" s="4"/>
      <c r="AE9" s="4">
        <f t="shared" si="2"/>
        <v>0</v>
      </c>
      <c r="AG9" s="26"/>
      <c r="AH9" s="35" t="str">
        <f t="shared" si="4"/>
        <v>&lt;tr&gt;&lt;td headers='icon'&gt;&lt;img src=https://snowdome.github.io/tagatame/mementos/resources/TS_CRY_ARTH_01.png height=32&gt;&lt;/td&gt;&lt;td headers='name'&gt;猛き者の本懐&lt;/td&gt;&lt;td headers='rank'&gt;5&lt;/td&gt;&lt;td headers='remark'&gt;限定&lt;/td&gt;&lt;td headers='origin'&gt;その他
Other&lt;/td&gt;&lt;td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9" s="35" t="str">
        <f t="shared" si="3"/>
        <v>document.getElementById('m007').innerHTML = (b1*0+b2*0+b0*0) + (s1*0+s2*0+s3*0+s4*0+s5*0+s6*0+s7*0+s0*0) + (e01*0+e02*0+e03*0+e04*0+e05*0+e06*0+e07*0+e08*0+e09*0+e10*0+e11*0+e12*0+e13*0+e14*0);</v>
      </c>
      <c r="AJ9" s="24" t="str">
        <f t="shared" si="5"/>
        <v>m007</v>
      </c>
      <c r="AK9" s="26"/>
      <c r="AL9" s="26"/>
    </row>
    <row r="10" spans="1:38" s="3" customFormat="1" ht="37.049999999999997" customHeight="1" x14ac:dyDescent="0.3">
      <c r="A10" s="3" t="s">
        <v>54</v>
      </c>
      <c r="C10" s="3" t="s">
        <v>54</v>
      </c>
      <c r="D10" s="6" t="s">
        <v>55</v>
      </c>
      <c r="E10" s="3">
        <v>5</v>
      </c>
      <c r="F10" s="3" t="s">
        <v>36</v>
      </c>
      <c r="G10" s="15" t="s">
        <v>37</v>
      </c>
      <c r="H10" s="8"/>
      <c r="I10" s="4">
        <f t="shared" si="0"/>
        <v>0</v>
      </c>
      <c r="J10" s="2"/>
      <c r="K10" s="2"/>
      <c r="L10" s="2"/>
      <c r="M10" s="2">
        <f t="shared" si="1"/>
        <v>0</v>
      </c>
      <c r="N10" s="2"/>
      <c r="O10" s="2"/>
      <c r="P10" s="2"/>
      <c r="Q10" s="2"/>
      <c r="R10" s="7"/>
      <c r="T10" s="3">
        <v>0</v>
      </c>
      <c r="V10" s="4"/>
      <c r="AE10" s="4">
        <f t="shared" si="2"/>
        <v>0</v>
      </c>
      <c r="AG10" s="26"/>
      <c r="AH10" s="35" t="str">
        <f t="shared" si="4"/>
        <v>&lt;tr&gt;&lt;td headers='icon'&gt;&lt;img src=https://snowdome.github.io/tagatame/mementos/resources/TS_CRY_MERL_01.png height=32&gt;&lt;/td&gt;&lt;td headers='name'&gt;尊き者の名は&lt;/td&gt;&lt;td headers='rank'&gt;5&lt;/td&gt;&lt;td headers='remark'&gt;活動&lt;/td&gt;&lt;td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0" s="35" t="str">
        <f t="shared" si="3"/>
        <v>document.getElementById('m008').innerHTML = (b1*0+b2*0+b0*0) + (s1*0+s2*0+s3*0+s4*0+s5*0+s6*0+s7*0+s0*0) + (e01*0+e02*0+e03*0+e04*0+e05*0+e06*0+e07*0+e08*0+e09*0+e10*0+e11*0+e12*0+e13*0+e14*0);</v>
      </c>
      <c r="AJ10" s="24" t="str">
        <f t="shared" si="5"/>
        <v>m008</v>
      </c>
      <c r="AK10" s="26"/>
      <c r="AL10" s="26"/>
    </row>
    <row r="11" spans="1:38" s="3" customFormat="1" ht="37.049999999999997" customHeight="1" x14ac:dyDescent="0.3">
      <c r="A11" s="3" t="s">
        <v>56</v>
      </c>
      <c r="C11" s="3" t="s">
        <v>56</v>
      </c>
      <c r="D11" s="6" t="s">
        <v>57</v>
      </c>
      <c r="E11" s="3">
        <v>4</v>
      </c>
      <c r="G11" s="15" t="s">
        <v>431</v>
      </c>
      <c r="H11" s="8" t="s">
        <v>58</v>
      </c>
      <c r="I11" s="4">
        <f t="shared" si="0"/>
        <v>30</v>
      </c>
      <c r="J11" s="2">
        <v>20</v>
      </c>
      <c r="K11" s="2">
        <v>30</v>
      </c>
      <c r="L11" s="2"/>
      <c r="M11" s="2">
        <f t="shared" si="1"/>
        <v>30</v>
      </c>
      <c r="N11" s="2"/>
      <c r="O11" s="2"/>
      <c r="P11" s="2"/>
      <c r="Q11" s="2"/>
      <c r="R11" s="7"/>
      <c r="T11" s="3">
        <v>0</v>
      </c>
      <c r="V11" s="4"/>
      <c r="AE11" s="4">
        <f t="shared" si="2"/>
        <v>0</v>
      </c>
      <c r="AG11" s="26"/>
      <c r="AH11" s="35" t="str">
        <f t="shared" si="4"/>
        <v>&lt;tr&gt;&lt;td headers='icon'&gt;&lt;img src=https://snowdome.github.io/tagatame/mementos/resources/TS_DESERT_ANK_01.png height=32&gt;&lt;/td&gt;&lt;td headers='name'&gt;敏腕参謀の多忙な一日&lt;/td&gt;&lt;td headers='rank'&gt;4&lt;/td&gt;&lt;td headers='remark'&gt;&lt;/td&gt;&lt;td headers='origin'&gt;砂漠地帯
Desert Zone&lt;/td&gt;&lt;td headers='group'&gt;砂漠の民&lt;/td&gt;&lt;td headers='score' id='m009'&gt;30&lt;/td&gt;&lt;td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1" s="35" t="str">
        <f t="shared" si="3"/>
        <v>document.getElementById('m009').innerHTML = (b1*30+b2*0+b0*30) + (s1*0+s2*0+s3*0+s4*0+s5*0+s6*0+s7*0+s0*0) + (e01*0+e02*0+e03*0+e04*0+e05*0+e06*0+e07*0+e08*0+e09*0+e10*0+e11*0+e12*0+e13*0+e14*0);</v>
      </c>
      <c r="AJ11" s="24" t="str">
        <f t="shared" si="5"/>
        <v>m009</v>
      </c>
      <c r="AK11" s="26"/>
      <c r="AL11" s="26"/>
    </row>
    <row r="12" spans="1:38" s="3" customFormat="1" ht="37.049999999999997" customHeight="1" x14ac:dyDescent="0.3">
      <c r="A12" s="3" t="s">
        <v>59</v>
      </c>
      <c r="C12" s="3" t="s">
        <v>59</v>
      </c>
      <c r="D12" s="6" t="s">
        <v>60</v>
      </c>
      <c r="E12" s="3">
        <v>5</v>
      </c>
      <c r="G12" s="15" t="s">
        <v>431</v>
      </c>
      <c r="H12" s="8" t="s">
        <v>58</v>
      </c>
      <c r="I12" s="4">
        <f t="shared" si="0"/>
        <v>90</v>
      </c>
      <c r="J12" s="2">
        <v>40</v>
      </c>
      <c r="K12" s="2">
        <v>30</v>
      </c>
      <c r="L12" s="2"/>
      <c r="M12" s="2">
        <f t="shared" si="1"/>
        <v>30</v>
      </c>
      <c r="N12" s="2"/>
      <c r="O12" s="2"/>
      <c r="P12" s="2"/>
      <c r="Q12" s="2"/>
      <c r="R12" s="7"/>
      <c r="S12" s="5" t="s">
        <v>16</v>
      </c>
      <c r="T12" s="3">
        <v>30</v>
      </c>
      <c r="V12" s="4"/>
      <c r="X12" s="3">
        <v>30</v>
      </c>
      <c r="AA12" s="3">
        <v>30</v>
      </c>
      <c r="AE12" s="4">
        <f t="shared" si="2"/>
        <v>30</v>
      </c>
      <c r="AG12" s="26"/>
      <c r="AH12" s="35" t="str">
        <f t="shared" si="4"/>
        <v>&lt;tr&gt;&lt;td headers='icon'&gt;&lt;img src=https://snowdome.github.io/tagatame/mementos/resources/TS_DESERT_ANK_02.png height=32&gt;&lt;/td&gt;&lt;td headers='name'&gt;折れることなき翼&lt;/td&gt;&lt;td headers='rank'&gt;5&lt;/td&gt;&lt;td headers='remark'&gt;&lt;/td&gt;&lt;td headers='origin'&gt;砂漠地帯
Desert Zone&lt;/td&gt;&lt;td headers='group'&gt;砂漠の民&lt;/td&gt;&lt;td headers='score' id='m010'&gt;90&lt;/td&gt;&lt;td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headers='嫉妬'&gt;30&lt;/td&gt;&lt;td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I12" s="35" t="str">
        <f t="shared" si="3"/>
        <v>document.getElementById('m010').innerHTML = (b1*30+b2*0+b0*30) + (s1*30+s2*0+s3*0+s4*30+s5*0+s6*0+s7*0+s0*30) + (e01*0+e02*30+e03*0+e04*0+e05*0+e06*0+e07*0+e08*0+e09*0+e10*0+e11*0+e12*0+e13*0+e14*0);</v>
      </c>
      <c r="AJ12" s="24" t="str">
        <f t="shared" si="5"/>
        <v>m010</v>
      </c>
      <c r="AK12" s="26"/>
      <c r="AL12" s="26"/>
    </row>
    <row r="13" spans="1:38" s="3" customFormat="1" ht="37.049999999999997" customHeight="1" x14ac:dyDescent="0.3">
      <c r="A13" s="3" t="s">
        <v>61</v>
      </c>
      <c r="C13" s="3" t="s">
        <v>61</v>
      </c>
      <c r="D13" s="6" t="s">
        <v>62</v>
      </c>
      <c r="E13" s="3">
        <v>3</v>
      </c>
      <c r="G13" s="15" t="s">
        <v>431</v>
      </c>
      <c r="H13" s="8" t="s">
        <v>58</v>
      </c>
      <c r="I13" s="4">
        <f t="shared" si="0"/>
        <v>10</v>
      </c>
      <c r="J13" s="2">
        <v>20</v>
      </c>
      <c r="K13" s="2"/>
      <c r="L13" s="2"/>
      <c r="M13" s="2">
        <f t="shared" si="1"/>
        <v>0</v>
      </c>
      <c r="N13" s="2"/>
      <c r="O13" s="2"/>
      <c r="P13" s="2"/>
      <c r="Q13" s="2"/>
      <c r="R13" s="7"/>
      <c r="S13" s="3" t="s">
        <v>15</v>
      </c>
      <c r="T13" s="3">
        <v>10</v>
      </c>
      <c r="V13" s="4"/>
      <c r="W13" s="3" t="s">
        <v>495</v>
      </c>
      <c r="AE13" s="4">
        <f t="shared" si="2"/>
        <v>0</v>
      </c>
      <c r="AG13" s="26"/>
      <c r="AH13" s="35" t="str">
        <f t="shared" si="4"/>
        <v>&lt;tr&gt;&lt;td headers='icon'&gt;&lt;img src=https://snowdome.github.io/tagatame/mementos/resources/TS_DESERT_ARKILL_01.png height=32&gt;&lt;/td&gt;&lt;td headers='name'&gt;テイクリワード&lt;/td&gt;&lt;td headers='rank'&gt;3&lt;/td&gt;&lt;td headers='remark'&gt;&lt;/td&gt;&lt;td headers='origin'&gt;砂漠地帯
Desert Zone&lt;/td&gt;&lt;td headers='group'&gt;砂漠の民&lt;/td&gt;&lt;td headers='score' id='m011'&gt;10&lt;/td&gt;&lt;td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3" s="35" t="str">
        <f t="shared" si="3"/>
        <v>document.getElementById('m011').innerHTML = (b1*0+b2*0+b0*0) + (s1*0+s2*0+s3*0+s4*0+s5*0+s6*0+s7*0+s0*0) + (e01*10+e02*0+e03*0+e04*0+e05*0+e06*0+e07*0+e08*0+e09*0+e10*0+e11*0+e12*0+e13*0+e14*0);</v>
      </c>
      <c r="AJ13" s="24" t="str">
        <f t="shared" si="5"/>
        <v>m011</v>
      </c>
      <c r="AK13" s="26"/>
      <c r="AL13" s="26"/>
    </row>
    <row r="14" spans="1:38" s="3" customFormat="1" ht="37.049999999999997" customHeight="1" x14ac:dyDescent="0.3">
      <c r="A14" s="3" t="s">
        <v>63</v>
      </c>
      <c r="C14" s="3" t="s">
        <v>63</v>
      </c>
      <c r="D14" s="6" t="s">
        <v>64</v>
      </c>
      <c r="E14" s="3">
        <v>4</v>
      </c>
      <c r="G14" s="15" t="s">
        <v>431</v>
      </c>
      <c r="H14" s="8" t="s">
        <v>58</v>
      </c>
      <c r="I14" s="4">
        <f t="shared" si="0"/>
        <v>60</v>
      </c>
      <c r="J14" s="2"/>
      <c r="K14" s="2">
        <v>30</v>
      </c>
      <c r="L14" s="2"/>
      <c r="M14" s="2">
        <f t="shared" si="1"/>
        <v>30</v>
      </c>
      <c r="N14" s="2"/>
      <c r="O14" s="2"/>
      <c r="P14" s="2"/>
      <c r="Q14" s="2"/>
      <c r="R14" s="7"/>
      <c r="T14" s="3">
        <v>0</v>
      </c>
      <c r="V14" s="4"/>
      <c r="W14" s="3" t="s">
        <v>500</v>
      </c>
      <c r="AA14" s="3">
        <v>30</v>
      </c>
      <c r="AE14" s="4">
        <f t="shared" si="2"/>
        <v>30</v>
      </c>
      <c r="AG14" s="26"/>
      <c r="AH14" s="35" t="str">
        <f t="shared" si="4"/>
        <v>&lt;tr&gt;&lt;td headers='icon'&gt;&lt;img src=https://snowdome.github.io/tagatame/mementos/resources/TS_DESERT_ASUWADO_01.png height=32&gt;&lt;/td&gt;&lt;td headers='name'&gt;闇と雲に潜みし刃&lt;/td&gt;&lt;td headers='rank'&gt;4&lt;/td&gt;&lt;td headers='remark'&gt;&lt;/td&gt;&lt;td headers='origin'&gt;砂漠地帯
Desert Zone&lt;/td&gt;&lt;td headers='group'&gt;砂漠の民&lt;/td&gt;&lt;td headers='score' id='m012'&gt;60&lt;/td&gt;&lt;td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headers='others'&gt;魔法回避+20&lt;/td&gt;&lt;td headers='嫉妬'&gt;&lt;/td&gt;&lt;td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I14" s="35" t="str">
        <f t="shared" si="3"/>
        <v>document.getElementById('m012').innerHTML = (b1*30+b2*0+b0*30) + (s1*0+s2*0+s3*0+s4*30+s5*0+s6*0+s7*0+s0*30) + (e01*0+e02*0+e03*0+e04*0+e05*0+e06*0+e07*0+e08*0+e09*0+e10*0+e11*0+e12*0+e13*0+e14*0);</v>
      </c>
      <c r="AJ14" s="24" t="str">
        <f t="shared" si="5"/>
        <v>m012</v>
      </c>
      <c r="AK14" s="26"/>
      <c r="AL14" s="26"/>
    </row>
    <row r="15" spans="1:38" s="3" customFormat="1" ht="37.049999999999997" customHeight="1" x14ac:dyDescent="0.3">
      <c r="A15" s="3" t="s">
        <v>65</v>
      </c>
      <c r="C15" s="3" t="s">
        <v>65</v>
      </c>
      <c r="D15" s="6" t="s">
        <v>66</v>
      </c>
      <c r="E15" s="3">
        <v>5</v>
      </c>
      <c r="G15" s="15" t="s">
        <v>431</v>
      </c>
      <c r="H15" s="8" t="s">
        <v>58</v>
      </c>
      <c r="I15" s="4">
        <f t="shared" si="0"/>
        <v>80</v>
      </c>
      <c r="J15" s="2">
        <v>30</v>
      </c>
      <c r="K15" s="2">
        <v>50</v>
      </c>
      <c r="L15" s="2"/>
      <c r="M15" s="2">
        <f t="shared" si="1"/>
        <v>50</v>
      </c>
      <c r="N15" s="2"/>
      <c r="O15" s="2"/>
      <c r="P15" s="2"/>
      <c r="Q15" s="2"/>
      <c r="R15" s="7"/>
      <c r="T15" s="3">
        <v>0</v>
      </c>
      <c r="V15" s="4"/>
      <c r="W15" s="3" t="s">
        <v>498</v>
      </c>
      <c r="AA15" s="3">
        <v>30</v>
      </c>
      <c r="AB15" s="3">
        <v>30</v>
      </c>
      <c r="AE15" s="4">
        <f t="shared" si="2"/>
        <v>30</v>
      </c>
      <c r="AG15" s="26"/>
      <c r="AH15" s="35" t="str">
        <f t="shared" si="4"/>
        <v>&lt;tr&gt;&lt;td headers='icon'&gt;&lt;img src=https://snowdome.github.io/tagatame/mementos/resources/TS_DESERT_BALT_01.png height=32&gt;&lt;/td&gt;&lt;td headers='name'&gt;砂上での熱き誓い&lt;/td&gt;&lt;td headers='rank'&gt;5&lt;/td&gt;&lt;td headers='remark'&gt;&lt;/td&gt;&lt;td headers='origin'&gt;砂漠地帯
Desert Zone&lt;/td&gt;&lt;td headers='group'&gt;砂漠の民&lt;/td&gt;&lt;td headers='score' id='m013'&gt;80&lt;/td&gt;&lt;td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headers='others'&gt;回避+10&lt;/td&gt;&lt;td headers='嫉妬'&gt;&lt;/td&gt;&lt;td headers='怠惰'&gt;&lt;/td&gt;&lt;td headers='色欲'&gt;&lt;/td&gt;&lt;td headers='暴食'&gt;30&lt;/td&gt;&lt;td headers='憤怒'&gt;30&lt;/td&gt;&lt;td headers='強欲'&gt;&lt;/td&gt;&lt;td headers='傲慢'&gt;&lt;/td&gt;&lt;/tr&gt;</v>
      </c>
      <c r="AI15" s="35" t="str">
        <f t="shared" si="3"/>
        <v>document.getElementById('m013').innerHTML = (b1*50+b2*0+b0*50) + (s1*0+s2*0+s3*0+s4*30+s5*30+s6*0+s7*0+s0*30) + (e01*0+e02*0+e03*0+e04*0+e05*0+e06*0+e07*0+e08*0+e09*0+e10*0+e11*0+e12*0+e13*0+e14*0);</v>
      </c>
      <c r="AJ15" s="24" t="str">
        <f t="shared" si="5"/>
        <v>m013</v>
      </c>
      <c r="AK15" s="26"/>
      <c r="AL15" s="26"/>
    </row>
    <row r="16" spans="1:38" s="3" customFormat="1" ht="37.049999999999997" customHeight="1" x14ac:dyDescent="0.3">
      <c r="A16" s="3" t="s">
        <v>67</v>
      </c>
      <c r="C16" s="3" t="s">
        <v>67</v>
      </c>
      <c r="D16" s="6" t="s">
        <v>68</v>
      </c>
      <c r="E16" s="3">
        <v>5</v>
      </c>
      <c r="G16" s="15" t="s">
        <v>431</v>
      </c>
      <c r="H16" s="8" t="s">
        <v>69</v>
      </c>
      <c r="I16" s="4">
        <f t="shared" si="0"/>
        <v>90</v>
      </c>
      <c r="J16" s="2">
        <v>40</v>
      </c>
      <c r="K16" s="2">
        <v>30</v>
      </c>
      <c r="L16" s="2"/>
      <c r="M16" s="2">
        <f t="shared" si="1"/>
        <v>30</v>
      </c>
      <c r="N16" s="2"/>
      <c r="O16" s="2"/>
      <c r="P16" s="2"/>
      <c r="Q16" s="2">
        <v>5</v>
      </c>
      <c r="R16" s="7"/>
      <c r="T16" s="3">
        <v>0</v>
      </c>
      <c r="V16" s="4"/>
      <c r="W16" s="3" t="s">
        <v>493</v>
      </c>
      <c r="AC16" s="3">
        <v>60</v>
      </c>
      <c r="AE16" s="4">
        <f t="shared" si="2"/>
        <v>60</v>
      </c>
      <c r="AG16" s="26"/>
      <c r="AH16" s="35" t="str">
        <f t="shared" si="4"/>
        <v>&lt;tr&gt;&lt;td headers='icon'&gt;&lt;img src=https://snowdome.github.io/tagatame/mementos/resources/TS_DESERT_BASINI_01.png height=32&gt;&lt;/td&gt;&lt;td headers='name'&gt;次代の大陸の正義&lt;/td&gt;&lt;td headers='rank'&gt;5&lt;/td&gt;&lt;td headers='remark'&gt;&lt;/td&gt;&lt;td headers='origin'&gt;砂漠地帯
Desert Zone&lt;/td&gt;&lt;td headers='group'&gt;聖教騎士団&lt;/td&gt;&lt;td headers='score' id='m014'&gt;90&lt;/td&gt;&lt;td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headers='a.bonus'&gt;0&lt;/td&gt;&lt;td headers='special'&gt;&lt;/td&gt;&lt;td headers='sp.bonus'&gt;&lt;/td&gt;&lt;td headers='others'&gt;闇属性耐性+20&lt;/td&gt;&lt;td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I16" s="35" t="str">
        <f t="shared" si="3"/>
        <v>document.getElementById('m014').innerHTML = (b1*30+b2*0+b0*30) + (s1*0+s2*0+s3*0+s4*0+s5*0+s6*60+s7*0+s0*60) + (e01*0+e02*0+e03*0+e04*0+e05*0+e06*0+e07*0+e08*0+e09*0+e10*0+e11*0+e12*0+e13*0+e14*0);</v>
      </c>
      <c r="AJ16" s="24" t="str">
        <f t="shared" si="5"/>
        <v>m014</v>
      </c>
      <c r="AK16" s="26"/>
      <c r="AL16" s="26"/>
    </row>
    <row r="17" spans="1:38" s="3" customFormat="1" ht="37.049999999999997" customHeight="1" x14ac:dyDescent="0.3">
      <c r="A17" s="3" t="s">
        <v>70</v>
      </c>
      <c r="C17" s="3" t="s">
        <v>70</v>
      </c>
      <c r="D17" s="6" t="s">
        <v>71</v>
      </c>
      <c r="E17" s="3">
        <v>5</v>
      </c>
      <c r="F17" s="3" t="s">
        <v>40</v>
      </c>
      <c r="G17" s="15" t="s">
        <v>431</v>
      </c>
      <c r="H17" s="8" t="s">
        <v>69</v>
      </c>
      <c r="I17" s="4">
        <f t="shared" si="0"/>
        <v>80</v>
      </c>
      <c r="J17" s="2">
        <v>40</v>
      </c>
      <c r="K17" s="2">
        <v>20</v>
      </c>
      <c r="L17" s="2"/>
      <c r="M17" s="2">
        <f t="shared" si="1"/>
        <v>20</v>
      </c>
      <c r="N17" s="2"/>
      <c r="O17" s="2"/>
      <c r="P17" s="2"/>
      <c r="Q17" s="2"/>
      <c r="R17" s="7"/>
      <c r="T17" s="3">
        <v>0</v>
      </c>
      <c r="U17" s="3" t="s">
        <v>21</v>
      </c>
      <c r="V17" s="4">
        <v>20</v>
      </c>
      <c r="W17" s="3" t="s">
        <v>498</v>
      </c>
      <c r="Z17" s="3">
        <v>40</v>
      </c>
      <c r="AA17" s="3">
        <v>20</v>
      </c>
      <c r="AE17" s="4">
        <f t="shared" si="2"/>
        <v>40</v>
      </c>
      <c r="AG17" s="26"/>
      <c r="AH17" s="35" t="str">
        <f t="shared" si="4"/>
        <v>&lt;tr&gt;&lt;td headers='icon'&gt;&lt;img src=https://snowdome.github.io/tagatame/mementos/resources/TS_DESERT_BASINI_02.png height=32&gt;&lt;/td&gt;&lt;td headers='name'&gt;春来たりなば&lt;/td&gt;&lt;td headers='rank'&gt;5&lt;/td&gt;&lt;td headers='remark'&gt;限定&lt;/td&gt;&lt;td headers='origin'&gt;砂漠地帯
Desert Zone&lt;/td&gt;&lt;td headers='group'&gt;聖教騎士団&lt;/td&gt;&lt;td headers='score' id='m015'&gt;80&lt;/td&gt;&lt;td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headers='special'&gt;単体&lt;/td&gt;&lt;td headers='sp.bonus'&gt;20&lt;/td&gt;&lt;td headers='others'&gt;回避+10&lt;/td&gt;&lt;td headers='嫉妬'&gt;&lt;/td&gt;&lt;td headers='怠惰'&gt;&lt;/td&gt;&lt;td headers='色欲'&gt;40&lt;/td&gt;&lt;td headers='暴食'&gt;20&lt;/td&gt;&lt;td headers='憤怒'&gt;&lt;/td&gt;&lt;td headers='強欲'&gt;&lt;/td&gt;&lt;td headers='傲慢'&gt;&lt;/td&gt;&lt;/tr&gt;</v>
      </c>
      <c r="AI17" s="35" t="str">
        <f t="shared" si="3"/>
        <v>document.getElementById('m015').innerHTML = (b1*20+b2*0+b0*20) + (s1*0+s2*0+s3*40+s4*20+s5*0+s6*0+s7*0+s0*40) + (e01*0+e02*0+e03*0+e04*0+e05*0+e06*0+e07*0+e08*0+e09*20+e10*0+e11*0+e12*0+e13*0+e14*0);</v>
      </c>
      <c r="AJ17" s="24" t="str">
        <f t="shared" si="5"/>
        <v>m015</v>
      </c>
      <c r="AK17" s="26"/>
      <c r="AL17" s="26"/>
    </row>
    <row r="18" spans="1:38" s="3" customFormat="1" ht="37.049999999999997" customHeight="1" x14ac:dyDescent="0.3">
      <c r="A18" s="3" t="s">
        <v>72</v>
      </c>
      <c r="C18" s="3" t="s">
        <v>72</v>
      </c>
      <c r="D18" s="6" t="s">
        <v>73</v>
      </c>
      <c r="E18" s="3">
        <v>5</v>
      </c>
      <c r="F18" s="3" t="s">
        <v>40</v>
      </c>
      <c r="G18" s="15" t="s">
        <v>431</v>
      </c>
      <c r="H18" s="8" t="s">
        <v>58</v>
      </c>
      <c r="I18" s="4">
        <f t="shared" si="0"/>
        <v>45</v>
      </c>
      <c r="J18" s="2">
        <v>60</v>
      </c>
      <c r="K18" s="2">
        <v>15</v>
      </c>
      <c r="L18" s="2">
        <v>15</v>
      </c>
      <c r="M18" s="2">
        <f t="shared" si="1"/>
        <v>15</v>
      </c>
      <c r="N18" s="2"/>
      <c r="O18" s="2"/>
      <c r="P18" s="2"/>
      <c r="Q18" s="2"/>
      <c r="R18" s="7"/>
      <c r="T18" s="3">
        <v>0</v>
      </c>
      <c r="V18" s="4"/>
      <c r="W18" s="3" t="s">
        <v>491</v>
      </c>
      <c r="X18" s="3">
        <v>30</v>
      </c>
      <c r="Z18" s="3">
        <v>30</v>
      </c>
      <c r="AE18" s="4">
        <f t="shared" si="2"/>
        <v>30</v>
      </c>
      <c r="AG18" s="26"/>
      <c r="AH18" s="35" t="str">
        <f t="shared" si="4"/>
        <v>&lt;tr&gt;&lt;td headers='icon'&gt;&lt;img src=https://snowdome.github.io/tagatame/mementos/resources/TS_DESERT_MASHULI_01.png height=32&gt;&lt;/td&gt;&lt;td headers='name'&gt;近くて遠いふれあい&lt;/td&gt;&lt;td headers='rank'&gt;5&lt;/td&gt;&lt;td headers='remark'&gt;限定&lt;/td&gt;&lt;td headers='origin'&gt;砂漠地帯
Desert Zone&lt;/td&gt;&lt;td headers='group'&gt;砂漠の民&lt;/td&gt;&lt;td headers='score' id='m016'&gt;45&lt;/td&gt;&lt;td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headers='others'&gt;治癒力+20&lt;/td&gt;&lt;td headers='嫉妬'&gt;30&lt;/td&gt;&lt;td headers='怠惰'&gt;&lt;/td&gt;&lt;td headers='色欲'&gt;30&lt;/td&gt;&lt;td headers='暴食'&gt;&lt;/td&gt;&lt;td headers='憤怒'&gt;&lt;/td&gt;&lt;td headers='強欲'&gt;&lt;/td&gt;&lt;td headers='傲慢'&gt;&lt;/td&gt;&lt;/tr&gt;</v>
      </c>
      <c r="AI18" s="35" t="str">
        <f t="shared" si="3"/>
        <v>document.getElementById('m016').innerHTML = (b1*15+b2*15+b0*15) + (s1*30+s2*0+s3*30+s4*0+s5*0+s6*0+s7*0+s0*30) + (e01*0+e02*0+e03*0+e04*0+e05*0+e06*0+e07*0+e08*0+e09*0+e10*0+e11*0+e12*0+e13*0+e14*0);</v>
      </c>
      <c r="AJ18" s="24" t="str">
        <f t="shared" si="5"/>
        <v>m016</v>
      </c>
      <c r="AK18" s="26"/>
      <c r="AL18" s="26"/>
    </row>
    <row r="19" spans="1:38" s="3" customFormat="1" ht="37.049999999999997" customHeight="1" x14ac:dyDescent="0.3">
      <c r="A19" s="3" t="s">
        <v>74</v>
      </c>
      <c r="C19" s="3" t="s">
        <v>74</v>
      </c>
      <c r="D19" s="6" t="s">
        <v>75</v>
      </c>
      <c r="E19" s="3">
        <v>5</v>
      </c>
      <c r="G19" s="15" t="s">
        <v>431</v>
      </c>
      <c r="H19" s="8" t="s">
        <v>58</v>
      </c>
      <c r="I19" s="4">
        <f t="shared" si="0"/>
        <v>60</v>
      </c>
      <c r="J19" s="2">
        <v>60</v>
      </c>
      <c r="K19" s="2"/>
      <c r="L19" s="2">
        <v>20</v>
      </c>
      <c r="M19" s="2">
        <f t="shared" si="1"/>
        <v>20</v>
      </c>
      <c r="N19" s="2"/>
      <c r="O19" s="2"/>
      <c r="P19" s="2"/>
      <c r="Q19" s="2"/>
      <c r="R19" s="7"/>
      <c r="S19" s="3" t="s">
        <v>19</v>
      </c>
      <c r="T19" s="3">
        <v>20</v>
      </c>
      <c r="V19" s="4"/>
      <c r="Z19" s="3">
        <v>20</v>
      </c>
      <c r="AA19" s="3">
        <v>20</v>
      </c>
      <c r="AB19" s="3">
        <v>20</v>
      </c>
      <c r="AE19" s="4">
        <f t="shared" si="2"/>
        <v>20</v>
      </c>
      <c r="AG19" s="26"/>
      <c r="AH19" s="35" t="str">
        <f t="shared" si="4"/>
        <v>&lt;tr&gt;&lt;td headers='icon'&gt;&lt;img src=https://snowdome.github.io/tagatame/mementos/resources/TS_DESERT_NEFERTY_01.png height=32&gt;&lt;/td&gt;&lt;td headers='name'&gt;風に舞う時の砂&lt;/td&gt;&lt;td headers='rank'&gt;5&lt;/td&gt;&lt;td headers='remark'&gt;&lt;/td&gt;&lt;td headers='origin'&gt;砂漠地帯
Desert Zone&lt;/td&gt;&lt;td headers='group'&gt;砂漠の民&lt;/td&gt;&lt;td headers='score' id='m017'&gt;60&lt;/td&gt;&lt;td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headers='嫉妬'&gt;&lt;/td&gt;&lt;td headers='怠惰'&gt;&lt;/td&gt;&lt;td headers='色欲'&gt;20&lt;/td&gt;&lt;td headers='暴食'&gt;20&lt;/td&gt;&lt;td headers='憤怒'&gt;20&lt;/td&gt;&lt;td headers='強欲'&gt;&lt;/td&gt;&lt;td headers='傲慢'&gt;&lt;/td&gt;&lt;/tr&gt;</v>
      </c>
      <c r="AI19" s="35" t="str">
        <f t="shared" si="3"/>
        <v>document.getElementById('m017').innerHTML = (b1*0+b2*20+b0*20) + (s1*0+s2*0+s3*20+s4*20+s5*20+s6*0+s7*0+s0*20) + (e01*0+e02*0+e03*0+e04*0+e05*20+e06*0+e07*0+e08*0+e09*0+e10*0+e11*0+e12*0+e13*0+e14*0);</v>
      </c>
      <c r="AJ19" s="24" t="str">
        <f t="shared" si="5"/>
        <v>m017</v>
      </c>
      <c r="AK19" s="26"/>
      <c r="AL19" s="26"/>
    </row>
    <row r="20" spans="1:38" s="3" customFormat="1" ht="37.049999999999997" customHeight="1" x14ac:dyDescent="0.3">
      <c r="A20" s="3" t="s">
        <v>76</v>
      </c>
      <c r="C20" s="3" t="s">
        <v>76</v>
      </c>
      <c r="D20" s="6" t="s">
        <v>77</v>
      </c>
      <c r="E20" s="3">
        <v>4</v>
      </c>
      <c r="G20" s="15" t="s">
        <v>431</v>
      </c>
      <c r="H20" s="8" t="s">
        <v>58</v>
      </c>
      <c r="I20" s="4">
        <f t="shared" si="0"/>
        <v>20</v>
      </c>
      <c r="J20" s="2">
        <v>50</v>
      </c>
      <c r="K20" s="2"/>
      <c r="L20" s="2"/>
      <c r="M20" s="2">
        <f t="shared" si="1"/>
        <v>0</v>
      </c>
      <c r="N20" s="2"/>
      <c r="O20" s="2"/>
      <c r="P20" s="2"/>
      <c r="Q20" s="2"/>
      <c r="R20" s="7"/>
      <c r="T20" s="3">
        <v>0</v>
      </c>
      <c r="V20" s="4"/>
      <c r="AA20" s="3">
        <v>10</v>
      </c>
      <c r="AD20" s="3">
        <v>20</v>
      </c>
      <c r="AE20" s="4">
        <f t="shared" si="2"/>
        <v>20</v>
      </c>
      <c r="AG20" s="26"/>
      <c r="AH20" s="35" t="str">
        <f t="shared" si="4"/>
        <v>&lt;tr&gt;&lt;td headers='icon'&gt;&lt;img src=https://snowdome.github.io/tagatame/mementos/resources/TS_DESERT_RAMESES_01.png height=32&gt;&lt;/td&gt;&lt;td headers='name'&gt;愛しき家族&lt;/td&gt;&lt;td headers='rank'&gt;4&lt;/td&gt;&lt;td headers='remark'&gt;&lt;/td&gt;&lt;td headers='origin'&gt;砂漠地帯
Desert Zone&lt;/td&gt;&lt;td headers='group'&gt;砂漠の民&lt;/td&gt;&lt;td headers='score' id='m018'&gt;20&lt;/td&gt;&lt;td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headers='暴食'&gt;10&lt;/td&gt;&lt;td headers='憤怒'&gt;&lt;/td&gt;&lt;td headers='強欲'&gt;&lt;/td&gt;&lt;td headers='傲慢'&gt;20&lt;/td&gt;&lt;/tr&gt;</v>
      </c>
      <c r="AI20" s="35" t="str">
        <f t="shared" si="3"/>
        <v>document.getElementById('m018').innerHTML = (b1*0+b2*0+b0*0) + (s1*0+s2*0+s3*0+s4*10+s5*0+s6*0+s7*20+s0*20) + (e01*0+e02*0+e03*0+e04*0+e05*0+e06*0+e07*0+e08*0+e09*0+e10*0+e11*0+e12*0+e13*0+e14*0);</v>
      </c>
      <c r="AJ20" s="24" t="str">
        <f t="shared" si="5"/>
        <v>m018</v>
      </c>
      <c r="AK20" s="26"/>
      <c r="AL20" s="26"/>
    </row>
    <row r="21" spans="1:38" s="3" customFormat="1" ht="37.049999999999997" customHeight="1" x14ac:dyDescent="0.3">
      <c r="A21" s="3" t="s">
        <v>78</v>
      </c>
      <c r="C21" s="3" t="s">
        <v>78</v>
      </c>
      <c r="D21" s="6" t="s">
        <v>79</v>
      </c>
      <c r="E21" s="3">
        <v>4</v>
      </c>
      <c r="G21" s="15" t="s">
        <v>431</v>
      </c>
      <c r="H21" s="8" t="s">
        <v>58</v>
      </c>
      <c r="I21" s="4">
        <f t="shared" si="0"/>
        <v>50</v>
      </c>
      <c r="J21" s="2">
        <v>20</v>
      </c>
      <c r="K21" s="2">
        <v>20</v>
      </c>
      <c r="L21" s="2"/>
      <c r="M21" s="2">
        <f t="shared" si="1"/>
        <v>20</v>
      </c>
      <c r="N21" s="2"/>
      <c r="O21" s="2"/>
      <c r="P21" s="2"/>
      <c r="Q21" s="2">
        <v>5</v>
      </c>
      <c r="R21" s="7"/>
      <c r="T21" s="3">
        <v>0</v>
      </c>
      <c r="V21" s="4"/>
      <c r="W21" s="5" t="s">
        <v>501</v>
      </c>
      <c r="AA21" s="3">
        <v>30</v>
      </c>
      <c r="AE21" s="4">
        <f t="shared" si="2"/>
        <v>30</v>
      </c>
      <c r="AG21" s="26"/>
      <c r="AH21" s="35" t="str">
        <f t="shared" si="4"/>
        <v>&lt;tr&gt;&lt;td headers='icon'&gt;&lt;img src=https://snowdome.github.io/tagatame/mementos/resources/TS_DESERT_RETZIUS_01.png height=32&gt;&lt;/td&gt;&lt;td headers='name'&gt;憧れと目標&lt;/td&gt;&lt;td headers='rank'&gt;4&lt;/td&gt;&lt;td headers='remark'&gt;&lt;/td&gt;&lt;td headers='origin'&gt;砂漠地帯
Desert Zone&lt;/td&gt;&lt;td headers='group'&gt;砂漠の民&lt;/td&gt;&lt;td headers='score' id='m019'&gt;50&lt;/td&gt;&lt;td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headers='a.bonus'&gt;0&lt;/td&gt;&lt;td headers='special'&gt;&lt;/td&gt;&lt;td headers='sp.bonus'&gt;&lt;/td&gt;&lt;td headers='others'&gt;MP上限+5, MP回復+5&lt;/td&gt;&lt;td headers='嫉妬'&gt;&lt;/td&gt;&lt;td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I21" s="35" t="str">
        <f t="shared" si="3"/>
        <v>document.getElementById('m019').innerHTML = (b1*20+b2*0+b0*20) + (s1*0+s2*0+s3*0+s4*30+s5*0+s6*0+s7*0+s0*30) + (e01*0+e02*0+e03*0+e04*0+e05*0+e06*0+e07*0+e08*0+e09*0+e10*0+e11*0+e12*0+e13*0+e14*0);</v>
      </c>
      <c r="AJ21" s="24" t="str">
        <f t="shared" si="5"/>
        <v>m019</v>
      </c>
      <c r="AK21" s="26"/>
      <c r="AL21" s="26"/>
    </row>
    <row r="22" spans="1:38" s="3" customFormat="1" ht="37.049999999999997" customHeight="1" x14ac:dyDescent="0.3">
      <c r="A22" s="3" t="s">
        <v>80</v>
      </c>
      <c r="C22" s="3" t="s">
        <v>80</v>
      </c>
      <c r="D22" s="6" t="s">
        <v>81</v>
      </c>
      <c r="E22" s="3">
        <v>5</v>
      </c>
      <c r="G22" s="15" t="s">
        <v>431</v>
      </c>
      <c r="H22" s="8" t="s">
        <v>58</v>
      </c>
      <c r="I22" s="4">
        <f t="shared" si="0"/>
        <v>70</v>
      </c>
      <c r="J22" s="2"/>
      <c r="K22" s="2">
        <v>50</v>
      </c>
      <c r="L22" s="2"/>
      <c r="M22" s="2">
        <f t="shared" si="1"/>
        <v>50</v>
      </c>
      <c r="N22" s="2"/>
      <c r="O22" s="2"/>
      <c r="P22" s="2">
        <v>30</v>
      </c>
      <c r="Q22" s="2">
        <v>10</v>
      </c>
      <c r="R22" s="7"/>
      <c r="T22" s="3">
        <v>0</v>
      </c>
      <c r="V22" s="4"/>
      <c r="W22" s="3" t="s">
        <v>499</v>
      </c>
      <c r="X22" s="3">
        <v>20</v>
      </c>
      <c r="AA22" s="3">
        <v>20</v>
      </c>
      <c r="AB22" s="3">
        <v>20</v>
      </c>
      <c r="AE22" s="4">
        <f t="shared" si="2"/>
        <v>20</v>
      </c>
      <c r="AG22" s="26"/>
      <c r="AH22" s="35" t="str">
        <f t="shared" si="4"/>
        <v>&lt;tr&gt;&lt;td headers='icon'&gt;&lt;img src=https://snowdome.github.io/tagatame/mementos/resources/TS_DESERT_RYLE_01.png height=32&gt;&lt;/td&gt;&lt;td headers='name'&gt;この白砂は俺の領域だ&lt;/td&gt;&lt;td headers='rank'&gt;5&lt;/td&gt;&lt;td headers='remark'&gt;&lt;/td&gt;&lt;td headers='origin'&gt;砂漠地帯
Desert Zone&lt;/td&gt;&lt;td headers='group'&gt;砂漠の民&lt;/td&gt;&lt;td headers='score' id='m020'&gt;70&lt;/td&gt;&lt;td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headers='a.bonus'&gt;0&lt;/td&gt;&lt;td headers='special'&gt;&lt;/td&gt;&lt;td headers='sp.bonus'&gt;&lt;/td&gt;&lt;td headers='others'&gt;回避+5&lt;/td&gt;&lt;td headers='嫉妬'&gt;20&lt;/td&gt;&lt;td headers='怠惰'&gt;&lt;/td&gt;&lt;td headers='色欲'&gt;&lt;/td&gt;&lt;td headers='暴食'&gt;20&lt;/td&gt;&lt;td headers='憤怒'&gt;20&lt;/td&gt;&lt;td headers='強欲'&gt;&lt;/td&gt;&lt;td headers='傲慢'&gt;&lt;/td&gt;&lt;/tr&gt;</v>
      </c>
      <c r="AI22" s="35" t="str">
        <f t="shared" si="3"/>
        <v>document.getElementById('m020').innerHTML = (b1*50+b2*0+b0*50) + (s1*20+s2*0+s3*0+s4*20+s5*20+s6*0+s7*0+s0*20) + (e01*0+e02*0+e03*0+e04*0+e05*0+e06*0+e07*0+e08*0+e09*0+e10*0+e11*0+e12*0+e13*0+e14*0);</v>
      </c>
      <c r="AJ22" s="24" t="str">
        <f t="shared" si="5"/>
        <v>m020</v>
      </c>
      <c r="AK22" s="26"/>
      <c r="AL22" s="26"/>
    </row>
    <row r="23" spans="1:38" s="3" customFormat="1" ht="37.049999999999997" customHeight="1" x14ac:dyDescent="0.3">
      <c r="A23" s="3" t="s">
        <v>82</v>
      </c>
      <c r="C23" s="3" t="s">
        <v>82</v>
      </c>
      <c r="D23" s="6" t="s">
        <v>83</v>
      </c>
      <c r="E23" s="3">
        <v>3</v>
      </c>
      <c r="G23" s="15" t="s">
        <v>431</v>
      </c>
      <c r="H23" s="8" t="s">
        <v>58</v>
      </c>
      <c r="I23" s="4">
        <f t="shared" si="0"/>
        <v>40</v>
      </c>
      <c r="J23" s="2">
        <v>30</v>
      </c>
      <c r="K23" s="2"/>
      <c r="L23" s="2"/>
      <c r="M23" s="2">
        <f t="shared" si="1"/>
        <v>0</v>
      </c>
      <c r="N23" s="2"/>
      <c r="O23" s="2"/>
      <c r="P23" s="2"/>
      <c r="Q23" s="2"/>
      <c r="R23" s="7"/>
      <c r="T23" s="3">
        <v>0</v>
      </c>
      <c r="U23" s="3" t="s">
        <v>24</v>
      </c>
      <c r="V23" s="4">
        <v>20</v>
      </c>
      <c r="AA23" s="3">
        <v>20</v>
      </c>
      <c r="AE23" s="4">
        <f t="shared" si="2"/>
        <v>20</v>
      </c>
      <c r="AG23" s="26"/>
      <c r="AH23" s="35" t="str">
        <f t="shared" si="4"/>
        <v>&lt;tr&gt;&lt;td headers='icon'&gt;&lt;img src=https://snowdome.github.io/tagatame/mementos/resources/TS_DESERT_SUTORIE_01.png height=32&gt;&lt;/td&gt;&lt;td headers='name'&gt;特別な日&lt;/td&gt;&lt;td headers='rank'&gt;3&lt;/td&gt;&lt;td headers='remark'&gt;&lt;/td&gt;&lt;td headers='origin'&gt;砂漠地帯
Desert Zone&lt;/td&gt;&lt;td headers='group'&gt;砂漠の民&lt;/td&gt;&lt;td headers='score' id='m021'&gt;40&lt;/td&gt;&lt;td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headers='special'&gt;人&lt;/td&gt;&lt;td headers='sp.bonus'&gt;20&lt;/td&gt;&lt;td headers='others'&gt;&lt;/td&gt;&lt;td headers='嫉妬'&gt;&lt;/td&gt;&lt;td headers='怠惰'&gt;&lt;/td&gt;&lt;td headers='色欲'&gt;&lt;/td&gt;&lt;td headers='暴食'&gt;20&lt;/td&gt;&lt;td headers='憤怒'&gt;&lt;/td&gt;&lt;td headers='強欲'&gt;&lt;/td&gt;&lt;td headers='傲慢'&gt;&lt;/td&gt;&lt;/tr&gt;</v>
      </c>
      <c r="AI23" s="35" t="str">
        <f t="shared" si="3"/>
        <v>document.getElementById('m021').innerHTML = (b1*0+b2*0+b0*0) + (s1*0+s2*0+s3*0+s4*20+s5*0+s6*0+s7*0+s0*20) + (e01*0+e02*0+e03*0+e04*0+e05*0+e06*0+e07*0+e08*0+e09*0+e10*0+e11*20+e12*0+e13*0+e14*0);</v>
      </c>
      <c r="AJ23" s="24" t="str">
        <f t="shared" si="5"/>
        <v>m021</v>
      </c>
      <c r="AK23" s="26"/>
      <c r="AL23" s="26"/>
    </row>
    <row r="24" spans="1:38" s="3" customFormat="1" ht="37.049999999999997" customHeight="1" x14ac:dyDescent="0.3">
      <c r="A24" s="3" t="s">
        <v>84</v>
      </c>
      <c r="C24" s="3" t="s">
        <v>84</v>
      </c>
      <c r="D24" s="6" t="s">
        <v>85</v>
      </c>
      <c r="E24" s="3">
        <v>5</v>
      </c>
      <c r="G24" s="15" t="s">
        <v>431</v>
      </c>
      <c r="H24" s="8" t="s">
        <v>58</v>
      </c>
      <c r="I24" s="4">
        <f t="shared" si="0"/>
        <v>60</v>
      </c>
      <c r="J24" s="2">
        <v>40</v>
      </c>
      <c r="K24" s="2"/>
      <c r="L24" s="2">
        <v>40</v>
      </c>
      <c r="M24" s="2">
        <f t="shared" si="1"/>
        <v>40</v>
      </c>
      <c r="N24" s="2"/>
      <c r="O24" s="2">
        <v>20</v>
      </c>
      <c r="P24" s="2"/>
      <c r="Q24" s="2"/>
      <c r="R24" s="7"/>
      <c r="T24" s="3">
        <v>0</v>
      </c>
      <c r="V24" s="4"/>
      <c r="X24" s="3">
        <v>20</v>
      </c>
      <c r="Z24" s="3">
        <v>20</v>
      </c>
      <c r="AA24" s="3">
        <v>20</v>
      </c>
      <c r="AE24" s="4">
        <f t="shared" si="2"/>
        <v>20</v>
      </c>
      <c r="AG24" s="26"/>
      <c r="AH24" s="35" t="str">
        <f t="shared" si="4"/>
        <v>&lt;tr&gt;&lt;td headers='icon'&gt;&lt;img src=https://snowdome.github.io/tagatame/mementos/resources/TS_DESERT_UZUMA_01.png height=32&gt;&lt;/td&gt;&lt;td headers='name'&gt;絵から出てきたみたい&lt;/td&gt;&lt;td headers='rank'&gt;5&lt;/td&gt;&lt;td headers='remark'&gt;&lt;/td&gt;&lt;td headers='origin'&gt;砂漠地帯
Desert Zone&lt;/td&gt;&lt;td headers='group'&gt;砂漠の民&lt;/td&gt;&lt;td headers='score' id='m022'&gt;60&lt;/td&gt;&lt;td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headers='嫉妬'&gt;20&lt;/td&gt;&lt;td headers='怠惰'&gt;&lt;/td&gt;&lt;td headers='色欲'&gt;20&lt;/td&gt;&lt;td headers='暴食'&gt;20&lt;/td&gt;&lt;td headers='憤怒'&gt;&lt;/td&gt;&lt;td headers='強欲'&gt;&lt;/td&gt;&lt;td headers='傲慢'&gt;&lt;/td&gt;&lt;/tr&gt;</v>
      </c>
      <c r="AI24" s="35" t="str">
        <f t="shared" si="3"/>
        <v>document.getElementById('m022').innerHTML = (b1*0+b2*40+b0*40) + (s1*20+s2*0+s3*20+s4*20+s5*0+s6*0+s7*0+s0*20) + (e01*0+e02*0+e03*0+e04*0+e05*0+e06*0+e07*0+e08*0+e09*0+e10*0+e11*0+e12*0+e13*0+e14*0);</v>
      </c>
      <c r="AJ24" s="24" t="str">
        <f t="shared" si="5"/>
        <v>m022</v>
      </c>
      <c r="AK24" s="26"/>
      <c r="AL24" s="26"/>
    </row>
    <row r="25" spans="1:38" s="3" customFormat="1" ht="37.049999999999997" customHeight="1" x14ac:dyDescent="0.3">
      <c r="A25" s="3" t="s">
        <v>86</v>
      </c>
      <c r="C25" s="3" t="s">
        <v>86</v>
      </c>
      <c r="D25" s="6" t="s">
        <v>87</v>
      </c>
      <c r="E25" s="3">
        <v>3</v>
      </c>
      <c r="G25" s="16" t="s">
        <v>43</v>
      </c>
      <c r="H25" s="8"/>
      <c r="I25" s="4">
        <f t="shared" si="0"/>
        <v>0</v>
      </c>
      <c r="J25" s="2"/>
      <c r="K25" s="2"/>
      <c r="L25" s="2"/>
      <c r="M25" s="2">
        <f t="shared" si="1"/>
        <v>0</v>
      </c>
      <c r="N25" s="2"/>
      <c r="O25" s="2"/>
      <c r="P25" s="2"/>
      <c r="Q25" s="2"/>
      <c r="R25" s="7"/>
      <c r="T25" s="3">
        <v>0</v>
      </c>
      <c r="V25" s="4"/>
      <c r="AE25" s="4">
        <f t="shared" si="2"/>
        <v>0</v>
      </c>
      <c r="AG25" s="26"/>
      <c r="AH25" s="35" t="str">
        <f t="shared" si="4"/>
        <v>&lt;tr&gt;&lt;td headers='icon'&gt;&lt;img src=https://snowdome.github.io/tagatame/mementos/resources/TS_ENVYRIA_AGATHA_01.png height=32&gt;&lt;/td&gt;&lt;td headers='name'&gt;「甘き追想」&lt;/td&gt;&lt;td headers='rank'&gt;3&lt;/td&gt;&lt;td headers='remark'&gt;&lt;/td&gt;&lt;td headers='origin'&gt;エンヴィリア
Envylia&lt;/td&gt;&lt;td headers='group'&gt;&lt;/td&gt;&lt;td headers='score' id='m023'&gt;0&lt;/td&gt;&lt;td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25" s="35" t="str">
        <f t="shared" si="3"/>
        <v>document.getElementById('m023').innerHTML = (b1*0+b2*0+b0*0) + (s1*0+s2*0+s3*0+s4*0+s5*0+s6*0+s7*0+s0*0) + (e01*0+e02*0+e03*0+e04*0+e05*0+e06*0+e07*0+e08*0+e09*0+e10*0+e11*0+e12*0+e13*0+e14*0);</v>
      </c>
      <c r="AJ25" s="24" t="str">
        <f t="shared" si="5"/>
        <v>m023</v>
      </c>
      <c r="AK25" s="26"/>
      <c r="AL25" s="26"/>
    </row>
    <row r="26" spans="1:38" s="3" customFormat="1" ht="37.049999999999997" customHeight="1" x14ac:dyDescent="0.3">
      <c r="A26" s="3" t="s">
        <v>88</v>
      </c>
      <c r="C26" s="3" t="s">
        <v>88</v>
      </c>
      <c r="D26" s="6" t="s">
        <v>89</v>
      </c>
      <c r="E26" s="3">
        <v>3</v>
      </c>
      <c r="G26" s="16" t="s">
        <v>43</v>
      </c>
      <c r="H26" s="8"/>
      <c r="I26" s="4">
        <f t="shared" si="0"/>
        <v>0</v>
      </c>
      <c r="J26" s="2"/>
      <c r="K26" s="2"/>
      <c r="L26" s="2"/>
      <c r="M26" s="2">
        <f t="shared" si="1"/>
        <v>0</v>
      </c>
      <c r="N26" s="2"/>
      <c r="O26" s="2"/>
      <c r="P26" s="2"/>
      <c r="Q26" s="2"/>
      <c r="R26" s="7"/>
      <c r="T26" s="3">
        <v>0</v>
      </c>
      <c r="V26" s="4"/>
      <c r="AE26" s="4">
        <f t="shared" si="2"/>
        <v>0</v>
      </c>
      <c r="AG26" s="26"/>
      <c r="AH26" s="35" t="str">
        <f t="shared" si="4"/>
        <v>&lt;tr&gt;&lt;td headers='icon'&gt;&lt;img src=https://snowdome.github.io/tagatame/mementos/resources/TS_ENVYRIA_ALAIA_01.png height=32&gt;&lt;/td&gt;&lt;td headers='name'&gt;積み重ね、結晶&lt;/td&gt;&lt;td headers='rank'&gt;3&lt;/td&gt;&lt;td headers='remark'&gt;&lt;/td&gt;&lt;td headers='origin'&gt;エンヴィリア
Envylia&lt;/td&gt;&lt;td headers='group'&gt;&lt;/td&gt;&lt;td headers='score' id='m024'&gt;0&lt;/td&gt;&lt;td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26" s="35" t="str">
        <f t="shared" si="3"/>
        <v>document.getElementById('m024').innerHTML = (b1*0+b2*0+b0*0) + (s1*0+s2*0+s3*0+s4*0+s5*0+s6*0+s7*0+s0*0) + (e01*0+e02*0+e03*0+e04*0+e05*0+e06*0+e07*0+e08*0+e09*0+e10*0+e11*0+e12*0+e13*0+e14*0);</v>
      </c>
      <c r="AJ26" s="24" t="str">
        <f t="shared" si="5"/>
        <v>m024</v>
      </c>
      <c r="AK26" s="26"/>
      <c r="AL26" s="26"/>
    </row>
    <row r="27" spans="1:38" s="3" customFormat="1" ht="37.049999999999997" customHeight="1" x14ac:dyDescent="0.3">
      <c r="A27" s="3" t="s">
        <v>90</v>
      </c>
      <c r="C27" s="3" t="s">
        <v>90</v>
      </c>
      <c r="D27" s="6" t="s">
        <v>91</v>
      </c>
      <c r="E27" s="3">
        <v>3</v>
      </c>
      <c r="G27" s="16" t="s">
        <v>43</v>
      </c>
      <c r="H27" s="8" t="s">
        <v>92</v>
      </c>
      <c r="I27" s="4">
        <f t="shared" si="0"/>
        <v>40</v>
      </c>
      <c r="J27" s="2">
        <v>20</v>
      </c>
      <c r="K27" s="2">
        <v>20</v>
      </c>
      <c r="L27" s="2"/>
      <c r="M27" s="2">
        <f t="shared" si="1"/>
        <v>20</v>
      </c>
      <c r="N27" s="2"/>
      <c r="O27" s="2"/>
      <c r="P27" s="2">
        <v>20</v>
      </c>
      <c r="Q27" s="2"/>
      <c r="R27" s="7"/>
      <c r="T27" s="3">
        <v>0</v>
      </c>
      <c r="V27" s="4"/>
      <c r="X27" s="3">
        <v>20</v>
      </c>
      <c r="AE27" s="4">
        <f t="shared" si="2"/>
        <v>20</v>
      </c>
      <c r="AG27" s="26"/>
      <c r="AH27" s="35" t="str">
        <f t="shared" si="4"/>
        <v>&lt;tr&gt;&lt;td headers='icon'&gt;&lt;img src=https://snowdome.github.io/tagatame/mementos/resources/TS_ENVYRIA_ALFRED_01.png height=32&gt;&lt;/td&gt;&lt;td headers='name'&gt;シェイナファンの証明&lt;/td&gt;&lt;td headers='rank'&gt;3&lt;/td&gt;&lt;td headers='remark'&gt;&lt;/td&gt;&lt;td headers='origin'&gt;エンヴィリア
Envylia&lt;/td&gt;&lt;td headers='group'&gt;シャドウメサイヤ&lt;/td&gt;&lt;td headers='score' id='m025'&gt;40&lt;/td&gt;&lt;td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27" s="35" t="str">
        <f t="shared" si="3"/>
        <v>document.getElementById('m025').innerHTML = (b1*20+b2*0+b0*20) + (s1*20+s2*0+s3*0+s4*0+s5*0+s6*0+s7*0+s0*20) + (e01*0+e02*0+e03*0+e04*0+e05*0+e06*0+e07*0+e08*0+e09*0+e10*0+e11*0+e12*0+e13*0+e14*0);</v>
      </c>
      <c r="AJ27" s="24" t="str">
        <f t="shared" si="5"/>
        <v>m025</v>
      </c>
      <c r="AK27" s="26"/>
      <c r="AL27" s="26"/>
    </row>
    <row r="28" spans="1:38" s="3" customFormat="1" ht="37.049999999999997" customHeight="1" x14ac:dyDescent="0.3">
      <c r="A28" s="3" t="s">
        <v>93</v>
      </c>
      <c r="C28" s="3" t="s">
        <v>93</v>
      </c>
      <c r="D28" s="6" t="s">
        <v>94</v>
      </c>
      <c r="E28" s="3">
        <v>4</v>
      </c>
      <c r="G28" s="17" t="s">
        <v>49</v>
      </c>
      <c r="H28" s="8"/>
      <c r="I28" s="4">
        <f t="shared" si="0"/>
        <v>0</v>
      </c>
      <c r="J28" s="2"/>
      <c r="K28" s="2"/>
      <c r="L28" s="2"/>
      <c r="M28" s="2">
        <f t="shared" si="1"/>
        <v>0</v>
      </c>
      <c r="N28" s="2"/>
      <c r="O28" s="2"/>
      <c r="P28" s="2"/>
      <c r="Q28" s="2"/>
      <c r="R28" s="7"/>
      <c r="T28" s="3">
        <v>0</v>
      </c>
      <c r="V28" s="4"/>
      <c r="AE28" s="4">
        <f t="shared" si="2"/>
        <v>0</v>
      </c>
      <c r="AG28" s="26"/>
      <c r="AH28" s="35" t="str">
        <f t="shared" si="4"/>
        <v>&lt;tr&gt;&lt;td headers='icon'&gt;&lt;img src=https://snowdome.github.io/tagatame/mementos/resources/TS_ENVYRIA_AYLLU_01.png height=32&gt;&lt;/td&gt;&lt;td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28" s="35" t="str">
        <f t="shared" si="3"/>
        <v>document.getElementById('m026').innerHTML = (b1*0+b2*0+b0*0) + (s1*0+s2*0+s3*0+s4*0+s5*0+s6*0+s7*0+s0*0) + (e01*0+e02*0+e03*0+e04*0+e05*0+e06*0+e07*0+e08*0+e09*0+e10*0+e11*0+e12*0+e13*0+e14*0);</v>
      </c>
      <c r="AJ28" s="24" t="str">
        <f t="shared" si="5"/>
        <v>m026</v>
      </c>
      <c r="AK28" s="26"/>
      <c r="AL28" s="26"/>
    </row>
    <row r="29" spans="1:38" s="3" customFormat="1" ht="37.049999999999997" customHeight="1" x14ac:dyDescent="0.3">
      <c r="A29" s="3" t="s">
        <v>95</v>
      </c>
      <c r="C29" s="3" t="s">
        <v>95</v>
      </c>
      <c r="D29" s="6" t="s">
        <v>458</v>
      </c>
      <c r="E29" s="3">
        <v>5</v>
      </c>
      <c r="G29" s="16" t="s">
        <v>43</v>
      </c>
      <c r="H29" s="8"/>
      <c r="I29" s="4">
        <f t="shared" si="0"/>
        <v>0</v>
      </c>
      <c r="J29" s="2"/>
      <c r="K29" s="2"/>
      <c r="L29" s="2"/>
      <c r="M29" s="2">
        <f t="shared" si="1"/>
        <v>0</v>
      </c>
      <c r="N29" s="2"/>
      <c r="O29" s="2"/>
      <c r="P29" s="2"/>
      <c r="Q29" s="2"/>
      <c r="R29" s="7"/>
      <c r="T29" s="3">
        <v>0</v>
      </c>
      <c r="V29" s="4"/>
      <c r="AE29" s="4">
        <f t="shared" si="2"/>
        <v>0</v>
      </c>
      <c r="AG29" s="26"/>
      <c r="AH29" s="35" t="str">
        <f t="shared" si="4"/>
        <v>&lt;tr&gt;&lt;td headers='icon'&gt;&lt;img src=https://snowdome.github.io/tagatame/mementos/resources/TS_ENVYRIA_BELTA_01.png height=32&gt;&lt;/td&gt;&lt;td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29" s="35" t="str">
        <f t="shared" si="3"/>
        <v>document.getElementById('m027').innerHTML = (b1*0+b2*0+b0*0) + (s1*0+s2*0+s3*0+s4*0+s5*0+s6*0+s7*0+s0*0) + (e01*0+e02*0+e03*0+e04*0+e05*0+e06*0+e07*0+e08*0+e09*0+e10*0+e11*0+e12*0+e13*0+e14*0);</v>
      </c>
      <c r="AJ29" s="24" t="str">
        <f t="shared" si="5"/>
        <v>m027</v>
      </c>
      <c r="AK29" s="26"/>
      <c r="AL29" s="26"/>
    </row>
    <row r="30" spans="1:38" s="3" customFormat="1" ht="37.049999999999997" customHeight="1" x14ac:dyDescent="0.3">
      <c r="A30" s="3" t="s">
        <v>96</v>
      </c>
      <c r="C30" s="3" t="s">
        <v>96</v>
      </c>
      <c r="D30" s="6" t="s">
        <v>459</v>
      </c>
      <c r="E30" s="3">
        <v>5</v>
      </c>
      <c r="G30" s="16" t="s">
        <v>43</v>
      </c>
      <c r="H30" s="8"/>
      <c r="I30" s="4">
        <f t="shared" si="0"/>
        <v>0</v>
      </c>
      <c r="J30" s="2"/>
      <c r="K30" s="2"/>
      <c r="L30" s="2"/>
      <c r="M30" s="2">
        <f t="shared" si="1"/>
        <v>0</v>
      </c>
      <c r="N30" s="2"/>
      <c r="O30" s="2"/>
      <c r="P30" s="2"/>
      <c r="Q30" s="2"/>
      <c r="R30" s="7"/>
      <c r="T30" s="3">
        <v>0</v>
      </c>
      <c r="V30" s="4"/>
      <c r="AE30" s="4">
        <f t="shared" si="2"/>
        <v>0</v>
      </c>
      <c r="AG30" s="26"/>
      <c r="AH30" s="35" t="str">
        <f t="shared" si="4"/>
        <v>&lt;tr&gt;&lt;td headers='icon'&gt;&lt;img src=https://snowdome.github.io/tagatame/mementos/resources/TS_ENVYRIA_BELTA_02.png height=32&gt;&lt;/td&gt;&lt;td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30" s="35" t="str">
        <f t="shared" si="3"/>
        <v>document.getElementById('m028').innerHTML = (b1*0+b2*0+b0*0) + (s1*0+s2*0+s3*0+s4*0+s5*0+s6*0+s7*0+s0*0) + (e01*0+e02*0+e03*0+e04*0+e05*0+e06*0+e07*0+e08*0+e09*0+e10*0+e11*0+e12*0+e13*0+e14*0);</v>
      </c>
      <c r="AJ30" s="24" t="str">
        <f t="shared" si="5"/>
        <v>m028</v>
      </c>
      <c r="AK30" s="26"/>
      <c r="AL30" s="26"/>
    </row>
    <row r="31" spans="1:38" s="3" customFormat="1" ht="37.049999999999997" customHeight="1" x14ac:dyDescent="0.3">
      <c r="A31" s="3" t="s">
        <v>97</v>
      </c>
      <c r="C31" s="3" t="s">
        <v>97</v>
      </c>
      <c r="D31" s="6" t="s">
        <v>98</v>
      </c>
      <c r="E31" s="3">
        <v>5</v>
      </c>
      <c r="G31" s="16" t="s">
        <v>43</v>
      </c>
      <c r="H31" s="8" t="s">
        <v>69</v>
      </c>
      <c r="I31" s="4">
        <f t="shared" si="0"/>
        <v>90</v>
      </c>
      <c r="J31" s="2">
        <v>50</v>
      </c>
      <c r="K31" s="2"/>
      <c r="L31" s="2"/>
      <c r="M31" s="2">
        <f t="shared" si="1"/>
        <v>0</v>
      </c>
      <c r="N31" s="2"/>
      <c r="O31" s="2"/>
      <c r="P31" s="2"/>
      <c r="Q31" s="2"/>
      <c r="R31" s="7"/>
      <c r="T31" s="3">
        <v>0</v>
      </c>
      <c r="U31" s="3" t="s">
        <v>481</v>
      </c>
      <c r="V31" s="4">
        <v>30</v>
      </c>
      <c r="W31" s="3" t="s">
        <v>493</v>
      </c>
      <c r="AC31" s="3">
        <v>60</v>
      </c>
      <c r="AE31" s="4">
        <f t="shared" si="2"/>
        <v>60</v>
      </c>
      <c r="AG31" s="26"/>
      <c r="AH31" s="35" t="str">
        <f t="shared" si="4"/>
        <v>&lt;tr&gt;&lt;td headers='icon'&gt;&lt;img src=https://snowdome.github.io/tagatame/mementos/resources/TS_ENVYRIA_CANON_01.png height=32&gt;&lt;/td&gt;&lt;td headers='name'&gt;継承されし大陸の正義&lt;/td&gt;&lt;td headers='rank'&gt;5&lt;/td&gt;&lt;td headers='remark'&gt;&lt;/td&gt;&lt;td headers='origin'&gt;エンヴィリア
Envylia&lt;/td&gt;&lt;td headers='group'&gt;聖教騎士団&lt;/td&gt;&lt;td headers='score' id='m029'&gt;90&lt;/td&gt;&lt;td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headers='special'&gt;闇属性&lt;/td&gt;&lt;td headers='sp.bonus'&gt;30&lt;/td&gt;&lt;td headers='others'&gt;闇属性耐性+20&lt;/td&gt;&lt;td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I31" s="35" t="str">
        <f t="shared" si="3"/>
        <v>document.getElementById('m029').innerHTML = (b1*0+b2*0+b0*0) + (s1*0+s2*0+s3*0+s4*0+s5*0+s6*60+s7*0+s0*60) + (e01*0+e02*0+e03*0+e04*0+e05*0+e06*0+e07*0+e08*0+e09*0+e10*0+e11*0+e12*0+e13*0+e14*0);</v>
      </c>
      <c r="AJ31" s="24" t="str">
        <f t="shared" si="5"/>
        <v>m029</v>
      </c>
      <c r="AK31" s="26"/>
      <c r="AL31" s="26"/>
    </row>
    <row r="32" spans="1:38" s="3" customFormat="1" ht="37.049999999999997" customHeight="1" x14ac:dyDescent="0.3">
      <c r="A32" s="3" t="s">
        <v>99</v>
      </c>
      <c r="C32" s="3" t="s">
        <v>99</v>
      </c>
      <c r="D32" s="6" t="s">
        <v>100</v>
      </c>
      <c r="E32" s="3">
        <v>5</v>
      </c>
      <c r="G32" s="16" t="s">
        <v>43</v>
      </c>
      <c r="H32" s="8" t="s">
        <v>101</v>
      </c>
      <c r="I32" s="4">
        <f t="shared" si="0"/>
        <v>40</v>
      </c>
      <c r="J32" s="2">
        <v>40</v>
      </c>
      <c r="K32" s="2"/>
      <c r="L32" s="2"/>
      <c r="M32" s="2">
        <f t="shared" si="1"/>
        <v>0</v>
      </c>
      <c r="N32" s="2">
        <v>60</v>
      </c>
      <c r="O32" s="2"/>
      <c r="P32" s="2"/>
      <c r="Q32" s="2"/>
      <c r="R32" s="7"/>
      <c r="T32" s="3">
        <v>0</v>
      </c>
      <c r="V32" s="4"/>
      <c r="AB32" s="3">
        <v>40</v>
      </c>
      <c r="AC32" s="3">
        <v>20</v>
      </c>
      <c r="AE32" s="4">
        <f t="shared" si="2"/>
        <v>40</v>
      </c>
      <c r="AG32" s="26"/>
      <c r="AH32" s="35" t="str">
        <f t="shared" si="4"/>
        <v>&lt;tr&gt;&lt;td headers='icon'&gt;&lt;img src=https://snowdome.github.io/tagatame/mementos/resources/TS_ENVYRIA_CLOE_01.png height=32&gt;&lt;/td&gt;&lt;td headers='name'&gt;圧倒的敗北&lt;/td&gt;&lt;td headers='rank'&gt;5&lt;/td&gt;&lt;td headers='remark'&gt;&lt;/td&gt;&lt;td headers='origin'&gt;エンヴィリア
Envylia&lt;/td&gt;&lt;td headers='group'&gt;緋炎騎士団&lt;/td&gt;&lt;td headers='score' id='m030'&gt;40&lt;/td&gt;&lt;td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headers='憤怒'&gt;40&lt;/td&gt;&lt;td headers='強欲'&gt;20&lt;/td&gt;&lt;td headers='傲慢'&gt;&lt;/td&gt;&lt;/tr&gt;</v>
      </c>
      <c r="AI32" s="35" t="str">
        <f t="shared" si="3"/>
        <v>document.getElementById('m030').innerHTML = (b1*0+b2*0+b0*0) + (s1*0+s2*0+s3*0+s4*0+s5*40+s6*20+s7*0+s0*40) + (e01*0+e02*0+e03*0+e04*0+e05*0+e06*0+e07*0+e08*0+e09*0+e10*0+e11*0+e12*0+e13*0+e14*0);</v>
      </c>
      <c r="AJ32" s="24" t="str">
        <f t="shared" si="5"/>
        <v>m030</v>
      </c>
      <c r="AK32" s="26"/>
      <c r="AL32" s="26"/>
    </row>
    <row r="33" spans="1:38" s="3" customFormat="1" ht="37.049999999999997" customHeight="1" x14ac:dyDescent="0.3">
      <c r="A33" s="3" t="s">
        <v>102</v>
      </c>
      <c r="C33" s="3" t="s">
        <v>102</v>
      </c>
      <c r="D33" s="6" t="s">
        <v>103</v>
      </c>
      <c r="E33" s="3">
        <v>4</v>
      </c>
      <c r="G33" s="16" t="s">
        <v>43</v>
      </c>
      <c r="H33" s="8" t="s">
        <v>101</v>
      </c>
      <c r="I33" s="4">
        <f t="shared" si="0"/>
        <v>0</v>
      </c>
      <c r="J33" s="2"/>
      <c r="K33" s="2"/>
      <c r="L33" s="2"/>
      <c r="M33" s="2">
        <f t="shared" si="1"/>
        <v>0</v>
      </c>
      <c r="N33" s="2"/>
      <c r="O33" s="2"/>
      <c r="P33" s="2"/>
      <c r="Q33" s="2"/>
      <c r="R33" s="7"/>
      <c r="T33" s="3">
        <v>0</v>
      </c>
      <c r="V33" s="4"/>
      <c r="AE33" s="4">
        <f t="shared" si="2"/>
        <v>0</v>
      </c>
      <c r="AG33" s="26"/>
      <c r="AH33" s="35" t="str">
        <f t="shared" si="4"/>
        <v>&lt;tr&gt;&lt;td headers='icon'&gt;&lt;img src=https://snowdome.github.io/tagatame/mementos/resources/TS_ENVYRIA_DARTAGNAN_01.png height=32&gt;&lt;/td&gt;&lt;td headers='name'&gt;肉は完全食！&lt;/td&gt;&lt;td headers='rank'&gt;4&lt;/td&gt;&lt;td headers='remark'&gt;&lt;/td&gt;&lt;td headers='origin'&gt;エンヴィリア
Envylia&lt;/td&gt;&lt;td headers='group'&gt;緋炎騎士団&lt;/td&gt;&lt;td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33" s="35" t="str">
        <f t="shared" si="3"/>
        <v>document.getElementById('m031').innerHTML = (b1*0+b2*0+b0*0) + (s1*0+s2*0+s3*0+s4*0+s5*0+s6*0+s7*0+s0*0) + (e01*0+e02*0+e03*0+e04*0+e05*0+e06*0+e07*0+e08*0+e09*0+e10*0+e11*0+e12*0+e13*0+e14*0);</v>
      </c>
      <c r="AJ33" s="24" t="str">
        <f t="shared" si="5"/>
        <v>m031</v>
      </c>
      <c r="AK33" s="26"/>
      <c r="AL33" s="26"/>
    </row>
    <row r="34" spans="1:38" s="3" customFormat="1" ht="37.049999999999997" customHeight="1" x14ac:dyDescent="0.3">
      <c r="A34" s="3" t="s">
        <v>104</v>
      </c>
      <c r="C34" s="3" t="s">
        <v>104</v>
      </c>
      <c r="D34" s="6" t="s">
        <v>105</v>
      </c>
      <c r="E34" s="3">
        <v>3</v>
      </c>
      <c r="G34" s="16" t="s">
        <v>43</v>
      </c>
      <c r="H34" s="8"/>
      <c r="I34" s="4">
        <f t="shared" si="0"/>
        <v>0</v>
      </c>
      <c r="J34" s="2"/>
      <c r="K34" s="2"/>
      <c r="L34" s="2"/>
      <c r="M34" s="2">
        <f t="shared" si="1"/>
        <v>0</v>
      </c>
      <c r="N34" s="2"/>
      <c r="O34" s="2"/>
      <c r="P34" s="2"/>
      <c r="Q34" s="2"/>
      <c r="R34" s="7"/>
      <c r="T34" s="3">
        <v>0</v>
      </c>
      <c r="V34" s="4"/>
      <c r="AE34" s="4">
        <f t="shared" si="2"/>
        <v>0</v>
      </c>
      <c r="AG34" s="26"/>
      <c r="AH34" s="35" t="str">
        <f t="shared" si="4"/>
        <v>&lt;tr&gt;&lt;td headers='icon'&gt;&lt;img src=https://snowdome.github.io/tagatame/mementos/resources/TS_ENVYRIA_DECEL_01.png height=32&gt;&lt;/td&gt;&lt;td headers='name'&gt;ささやかな休息&lt;/td&gt;&lt;td headers='rank'&gt;3&lt;/td&gt;&lt;td headers='remark'&gt;&lt;/td&gt;&lt;td headers='origin'&gt;エンヴィリア
Envylia&lt;/td&gt;&lt;td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34" s="35" t="str">
        <f t="shared" si="3"/>
        <v>document.getElementById('m032').innerHTML = (b1*0+b2*0+b0*0) + (s1*0+s2*0+s3*0+s4*0+s5*0+s6*0+s7*0+s0*0) + (e01*0+e02*0+e03*0+e04*0+e05*0+e06*0+e07*0+e08*0+e09*0+e10*0+e11*0+e12*0+e13*0+e14*0);</v>
      </c>
      <c r="AJ34" s="24" t="str">
        <f t="shared" si="5"/>
        <v>m032</v>
      </c>
      <c r="AK34" s="26"/>
      <c r="AL34" s="26"/>
    </row>
    <row r="35" spans="1:38" s="3" customFormat="1" ht="37.049999999999997" customHeight="1" x14ac:dyDescent="0.3">
      <c r="A35" s="3" t="s">
        <v>106</v>
      </c>
      <c r="C35" s="3" t="s">
        <v>106</v>
      </c>
      <c r="D35" s="6" t="s">
        <v>107</v>
      </c>
      <c r="E35" s="3">
        <v>3</v>
      </c>
      <c r="G35" s="16" t="s">
        <v>43</v>
      </c>
      <c r="H35" s="8" t="s">
        <v>108</v>
      </c>
      <c r="I35" s="4">
        <f t="shared" ref="I35:I66" si="6">SUMPRODUCT(J$1:AE$1,J35:AE35)</f>
        <v>20</v>
      </c>
      <c r="J35" s="2"/>
      <c r="K35" s="2"/>
      <c r="L35" s="2"/>
      <c r="M35" s="2">
        <f t="shared" ref="M35:M66" si="7">MAX(K35:L35)</f>
        <v>0</v>
      </c>
      <c r="N35" s="2">
        <v>50</v>
      </c>
      <c r="O35" s="2"/>
      <c r="P35" s="2"/>
      <c r="Q35" s="2"/>
      <c r="R35" s="7"/>
      <c r="T35" s="3">
        <v>0</v>
      </c>
      <c r="V35" s="4"/>
      <c r="X35" s="3">
        <v>20</v>
      </c>
      <c r="AE35" s="4">
        <f t="shared" ref="AE35:AE66" si="8">MAX(X35:AD35)</f>
        <v>20</v>
      </c>
      <c r="AG35" s="26"/>
      <c r="AH35" s="35" t="str">
        <f t="shared" si="4"/>
        <v>&lt;tr&gt;&lt;td headers='icon'&gt;&lt;img src=https://snowdome.github.io/tagatame/mementos/resources/TS_ENVYRIA_DILGA_01.png height=32&gt;&lt;/td&gt;&lt;td headers='name'&gt;戦士の休息&lt;/td&gt;&lt;td headers='rank'&gt;3&lt;/td&gt;&lt;td headers='remark'&gt;&lt;/td&gt;&lt;td headers='origin'&gt;エンヴィリア
Envylia&lt;/td&gt;&lt;td headers='group'&gt;エンヴィリア王国騎士団&lt;/td&gt;&lt;td headers='score' id='m033'&gt;20&lt;/td&gt;&lt;td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35" s="35" t="str">
        <f t="shared" ref="AI35:AI66" si="9">"document.getElementById('"&amp;AJ35&amp;"').innerHTML = (b1*"&amp;TEXT(K35,0)&amp;"+b2*"&amp;TEXT(L35,0)&amp;"+b0*"&amp;TEXT(M35,0)&amp;") + (s1*"&amp;TEXT(X35,0)&amp;"+s2*"&amp;TEXT(Y35,0)&amp;"+s3*"&amp;TEXT(Z35,0)&amp;"+s4*"&amp;TEXT(AA35,0)&amp;"+s5*"&amp;TEXT(AB35,0)&amp;"+s6*"&amp;TEXT(AC35,0)&amp;"+s7*"&amp;TEXT(AD35,0)&amp;"+s0*"&amp;TEXT(AE35,0)&amp;") + (e01*"&amp;IF(S35="斬撃",T35,0)&amp;"+e02*"&amp;IF(S35="刺突",T35,0)&amp;"+e03*"&amp;IF(S35="打撃",T35,0)&amp;"+e04*"&amp;IF(S35="射撃",T35,0)&amp;"+e05*"&amp;IF(S35="魔法",T35,0)&amp;"+e06*"&amp;IF(S35="無区分",T35,0)&amp;"+e07*"&amp;IF(U35="反撃",V35,0)&amp;"+e08*"&amp;IF(U35="闇属性特効",V35,0)&amp;"+e09*"&amp;IF(U35="単体",V35,0)&amp;"+e10*"&amp;IF(U35="範囲",V35,0)&amp;"+e11*"&amp;IF(U35="人",V35,0)&amp;"+e12*"&amp;IF(U35="異族",V35,0)&amp;"+e13*"&amp;IF(S35="バジュラ",V35,0)&amp;"+e14*"&amp;IF(S35="魔動人形",V35,0)&amp;");"</f>
        <v>document.getElementById('m033').innerHTML = (b1*0+b2*0+b0*0) + (s1*20+s2*0+s3*0+s4*0+s5*0+s6*0+s7*0+s0*20) + (e01*0+e02*0+e03*0+e04*0+e05*0+e06*0+e07*0+e08*0+e09*0+e10*0+e11*0+e12*0+e13*0+e14*0);</v>
      </c>
      <c r="AJ35" s="24" t="str">
        <f t="shared" si="5"/>
        <v>m033</v>
      </c>
      <c r="AK35" s="26"/>
      <c r="AL35" s="26"/>
    </row>
    <row r="36" spans="1:38" s="3" customFormat="1" ht="37.049999999999997" customHeight="1" x14ac:dyDescent="0.3">
      <c r="A36" s="3" t="s">
        <v>109</v>
      </c>
      <c r="C36" s="3" t="s">
        <v>109</v>
      </c>
      <c r="D36" s="6" t="s">
        <v>110</v>
      </c>
      <c r="E36" s="3">
        <v>3</v>
      </c>
      <c r="G36" s="16" t="s">
        <v>43</v>
      </c>
      <c r="H36" s="8"/>
      <c r="I36" s="4">
        <f t="shared" si="6"/>
        <v>0</v>
      </c>
      <c r="J36" s="2"/>
      <c r="K36" s="2"/>
      <c r="L36" s="2"/>
      <c r="M36" s="2">
        <f t="shared" si="7"/>
        <v>0</v>
      </c>
      <c r="N36" s="2"/>
      <c r="O36" s="2"/>
      <c r="P36" s="2"/>
      <c r="Q36" s="2"/>
      <c r="R36" s="7"/>
      <c r="T36" s="3">
        <v>0</v>
      </c>
      <c r="V36" s="4"/>
      <c r="AE36" s="4">
        <f t="shared" si="8"/>
        <v>0</v>
      </c>
      <c r="AG36" s="26"/>
      <c r="AH36" s="35" t="str">
        <f t="shared" si="4"/>
        <v>&lt;tr&gt;&lt;td headers='icon'&gt;&lt;img src=https://snowdome.github.io/tagatame/mementos/resources/TS_ENVYRIA_ELAINE_01.png height=32&gt;&lt;/td&gt;&lt;td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36" s="35" t="str">
        <f t="shared" si="9"/>
        <v>document.getElementById('m034').innerHTML = (b1*0+b2*0+b0*0) + (s1*0+s2*0+s3*0+s4*0+s5*0+s6*0+s7*0+s0*0) + (e01*0+e02*0+e03*0+e04*0+e05*0+e06*0+e07*0+e08*0+e09*0+e10*0+e11*0+e12*0+e13*0+e14*0);</v>
      </c>
      <c r="AJ36" s="24" t="str">
        <f t="shared" si="5"/>
        <v>m034</v>
      </c>
      <c r="AK36" s="26"/>
      <c r="AL36" s="26"/>
    </row>
    <row r="37" spans="1:38" s="3" customFormat="1" ht="37.049999999999997" customHeight="1" x14ac:dyDescent="0.3">
      <c r="A37" s="3" t="s">
        <v>111</v>
      </c>
      <c r="C37" s="3" t="s">
        <v>111</v>
      </c>
      <c r="D37" s="6" t="s">
        <v>112</v>
      </c>
      <c r="E37" s="3">
        <v>4</v>
      </c>
      <c r="G37" s="16" t="s">
        <v>43</v>
      </c>
      <c r="H37" s="8"/>
      <c r="I37" s="4">
        <f t="shared" si="6"/>
        <v>0</v>
      </c>
      <c r="J37" s="2"/>
      <c r="K37" s="2"/>
      <c r="L37" s="2"/>
      <c r="M37" s="2">
        <f t="shared" si="7"/>
        <v>0</v>
      </c>
      <c r="N37" s="2"/>
      <c r="O37" s="2"/>
      <c r="P37" s="2"/>
      <c r="Q37" s="2"/>
      <c r="R37" s="7"/>
      <c r="T37" s="3">
        <v>0</v>
      </c>
      <c r="V37" s="4"/>
      <c r="AE37" s="4">
        <f t="shared" si="8"/>
        <v>0</v>
      </c>
      <c r="AG37" s="26"/>
      <c r="AH37" s="35" t="str">
        <f t="shared" si="4"/>
        <v>&lt;tr&gt;&lt;td headers='icon'&gt;&lt;img src=https://snowdome.github.io/tagatame/mementos/resources/TS_ENVYRIA_ELIZABETH_01.png height=32&gt;&lt;/td&gt;&lt;td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37" s="35" t="str">
        <f t="shared" si="9"/>
        <v>document.getElementById('m035').innerHTML = (b1*0+b2*0+b0*0) + (s1*0+s2*0+s3*0+s4*0+s5*0+s6*0+s7*0+s0*0) + (e01*0+e02*0+e03*0+e04*0+e05*0+e06*0+e07*0+e08*0+e09*0+e10*0+e11*0+e12*0+e13*0+e14*0);</v>
      </c>
      <c r="AJ37" s="24" t="str">
        <f t="shared" si="5"/>
        <v>m035</v>
      </c>
      <c r="AK37" s="26"/>
      <c r="AL37" s="26"/>
    </row>
    <row r="38" spans="1:38" s="3" customFormat="1" ht="37.049999999999997" customHeight="1" x14ac:dyDescent="0.3">
      <c r="A38" s="3" t="s">
        <v>113</v>
      </c>
      <c r="C38" s="3" t="s">
        <v>113</v>
      </c>
      <c r="D38" s="6" t="s">
        <v>457</v>
      </c>
      <c r="E38" s="3">
        <v>4</v>
      </c>
      <c r="G38" s="16" t="s">
        <v>43</v>
      </c>
      <c r="H38" s="8"/>
      <c r="I38" s="4">
        <f t="shared" si="6"/>
        <v>0</v>
      </c>
      <c r="J38" s="2"/>
      <c r="K38" s="2"/>
      <c r="L38" s="2"/>
      <c r="M38" s="2">
        <f t="shared" si="7"/>
        <v>0</v>
      </c>
      <c r="N38" s="2"/>
      <c r="O38" s="2"/>
      <c r="P38" s="2"/>
      <c r="Q38" s="2"/>
      <c r="R38" s="7"/>
      <c r="T38" s="3">
        <v>0</v>
      </c>
      <c r="V38" s="4"/>
      <c r="AE38" s="4">
        <f t="shared" si="8"/>
        <v>0</v>
      </c>
      <c r="AG38" s="26"/>
      <c r="AH38" s="35" t="str">
        <f t="shared" si="4"/>
        <v>&lt;tr&gt;&lt;td headers='icon'&gt;&lt;img src=https://snowdome.github.io/tagatame/mementos/resources/TS_ENVYRIA_FAIRLILY_01.png height=32&gt;&lt;/td&gt;&lt;td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38" s="35" t="str">
        <f t="shared" si="9"/>
        <v>document.getElementById('m036').innerHTML = (b1*0+b2*0+b0*0) + (s1*0+s2*0+s3*0+s4*0+s5*0+s6*0+s7*0+s0*0) + (e01*0+e02*0+e03*0+e04*0+e05*0+e06*0+e07*0+e08*0+e09*0+e10*0+e11*0+e12*0+e13*0+e14*0);</v>
      </c>
      <c r="AJ38" s="24" t="str">
        <f t="shared" si="5"/>
        <v>m036</v>
      </c>
      <c r="AK38" s="26"/>
      <c r="AL38" s="26"/>
    </row>
    <row r="39" spans="1:38" s="3" customFormat="1" ht="37.049999999999997" customHeight="1" x14ac:dyDescent="0.3">
      <c r="A39" s="3" t="s">
        <v>114</v>
      </c>
      <c r="C39" s="3" t="s">
        <v>114</v>
      </c>
      <c r="D39" s="6" t="s">
        <v>115</v>
      </c>
      <c r="E39" s="3">
        <v>3</v>
      </c>
      <c r="G39" s="16" t="s">
        <v>43</v>
      </c>
      <c r="H39" s="8"/>
      <c r="I39" s="4">
        <f t="shared" si="6"/>
        <v>0</v>
      </c>
      <c r="J39" s="2"/>
      <c r="K39" s="2"/>
      <c r="L39" s="2"/>
      <c r="M39" s="2">
        <f t="shared" si="7"/>
        <v>0</v>
      </c>
      <c r="N39" s="2"/>
      <c r="O39" s="2"/>
      <c r="P39" s="2"/>
      <c r="Q39" s="2"/>
      <c r="R39" s="7"/>
      <c r="T39" s="3">
        <v>0</v>
      </c>
      <c r="V39" s="4"/>
      <c r="AE39" s="4">
        <f t="shared" si="8"/>
        <v>0</v>
      </c>
      <c r="AG39" s="26"/>
      <c r="AH39" s="35" t="str">
        <f t="shared" si="4"/>
        <v>&lt;tr&gt;&lt;td headers='icon'&gt;&lt;img src=https://snowdome.github.io/tagatame/mementos/resources/TS_ENVYRIA_FOUNTAIN_01.png height=32&gt;&lt;/td&gt;&lt;td headers='name'&gt;未来への展望&lt;/td&gt;&lt;td headers='rank'&gt;3&lt;/td&gt;&lt;td headers='remark'&gt;&lt;/td&gt;&lt;td headers='origin'&gt;エンヴィリア
Envylia&lt;/td&gt;&lt;td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39" s="35" t="str">
        <f t="shared" si="9"/>
        <v>document.getElementById('m037').innerHTML = (b1*0+b2*0+b0*0) + (s1*0+s2*0+s3*0+s4*0+s5*0+s6*0+s7*0+s0*0) + (e01*0+e02*0+e03*0+e04*0+e05*0+e06*0+e07*0+e08*0+e09*0+e10*0+e11*0+e12*0+e13*0+e14*0);</v>
      </c>
      <c r="AJ39" s="24" t="str">
        <f t="shared" si="5"/>
        <v>m037</v>
      </c>
      <c r="AK39" s="26"/>
      <c r="AL39" s="26"/>
    </row>
    <row r="40" spans="1:38" s="3" customFormat="1" ht="37.049999999999997" customHeight="1" x14ac:dyDescent="0.3">
      <c r="A40" s="3" t="s">
        <v>116</v>
      </c>
      <c r="C40" s="3" t="s">
        <v>116</v>
      </c>
      <c r="D40" s="6" t="s">
        <v>117</v>
      </c>
      <c r="E40" s="3">
        <v>5</v>
      </c>
      <c r="G40" s="16" t="s">
        <v>43</v>
      </c>
      <c r="H40" s="8" t="s">
        <v>101</v>
      </c>
      <c r="I40" s="4">
        <f t="shared" si="6"/>
        <v>60</v>
      </c>
      <c r="J40" s="2">
        <v>40</v>
      </c>
      <c r="K40" s="2"/>
      <c r="L40" s="2"/>
      <c r="M40" s="2">
        <f t="shared" si="7"/>
        <v>0</v>
      </c>
      <c r="N40" s="2">
        <v>30</v>
      </c>
      <c r="O40" s="2"/>
      <c r="P40" s="2"/>
      <c r="Q40" s="2">
        <v>10</v>
      </c>
      <c r="R40" s="7"/>
      <c r="T40" s="3">
        <v>0</v>
      </c>
      <c r="U40" s="3" t="s">
        <v>22</v>
      </c>
      <c r="V40" s="4">
        <v>20</v>
      </c>
      <c r="AA40" s="3">
        <v>20</v>
      </c>
      <c r="AB40" s="3">
        <v>40</v>
      </c>
      <c r="AE40" s="4">
        <f t="shared" si="8"/>
        <v>40</v>
      </c>
      <c r="AG40" s="26"/>
      <c r="AH40" s="35" t="str">
        <f t="shared" si="4"/>
        <v>&lt;tr&gt;&lt;td headers='icon'&gt;&lt;img src=https://snowdome.github.io/tagatame/mementos/resources/TS_ENVYRIA_GERALD_01.png height=32&gt;&lt;/td&gt;&lt;td headers='name'&gt;受け継がれた鋼の意志&lt;/td&gt;&lt;td headers='rank'&gt;5&lt;/td&gt;&lt;td headers='remark'&gt;&lt;/td&gt;&lt;td headers='origin'&gt;エンヴィリア
Envylia&lt;/td&gt;&lt;td headers='group'&gt;緋炎騎士団&lt;/td&gt;&lt;td headers='score' id='m038'&gt;60&lt;/td&gt;&lt;td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headers='a.bonus'&gt;0&lt;/td&gt;&lt;td headers='special'&gt;範囲&lt;/td&gt;&lt;td headers='sp.bonus'&gt;20&lt;/td&gt;&lt;td headers='others'&gt;&lt;/td&gt;&lt;td headers='嫉妬'&gt;&lt;/td&gt;&lt;td headers='怠惰'&gt;&lt;/td&gt;&lt;td headers='色欲'&gt;&lt;/td&gt;&lt;td headers='暴食'&gt;20&lt;/td&gt;&lt;td headers='憤怒'&gt;40&lt;/td&gt;&lt;td headers='強欲'&gt;&lt;/td&gt;&lt;td headers='傲慢'&gt;&lt;/td&gt;&lt;/tr&gt;</v>
      </c>
      <c r="AI40" s="35" t="str">
        <f t="shared" si="9"/>
        <v>document.getElementById('m038').innerHTML = (b1*0+b2*0+b0*0) + (s1*0+s2*0+s3*0+s4*20+s5*40+s6*0+s7*0+s0*40) + (e01*0+e02*0+e03*0+e04*0+e05*0+e06*0+e07*0+e08*0+e09*0+e10*20+e11*0+e12*0+e13*0+e14*0);</v>
      </c>
      <c r="AJ40" s="24" t="str">
        <f t="shared" si="5"/>
        <v>m038</v>
      </c>
      <c r="AK40" s="26"/>
      <c r="AL40" s="26"/>
    </row>
    <row r="41" spans="1:38" s="3" customFormat="1" ht="37.049999999999997" customHeight="1" x14ac:dyDescent="0.3">
      <c r="A41" s="3" t="s">
        <v>118</v>
      </c>
      <c r="C41" s="3" t="s">
        <v>118</v>
      </c>
      <c r="D41" s="6" t="s">
        <v>119</v>
      </c>
      <c r="E41" s="3">
        <v>5</v>
      </c>
      <c r="F41" s="3" t="s">
        <v>36</v>
      </c>
      <c r="G41" s="16" t="s">
        <v>43</v>
      </c>
      <c r="H41" s="8" t="s">
        <v>108</v>
      </c>
      <c r="I41" s="4">
        <f t="shared" si="6"/>
        <v>40</v>
      </c>
      <c r="J41" s="2">
        <v>20</v>
      </c>
      <c r="K41" s="2">
        <v>30</v>
      </c>
      <c r="L41" s="2"/>
      <c r="M41" s="2">
        <f t="shared" si="7"/>
        <v>30</v>
      </c>
      <c r="N41" s="2"/>
      <c r="O41" s="2"/>
      <c r="P41" s="2"/>
      <c r="Q41" s="2"/>
      <c r="R41" s="7"/>
      <c r="T41" s="3">
        <v>0</v>
      </c>
      <c r="V41" s="4"/>
      <c r="X41" s="3">
        <v>10</v>
      </c>
      <c r="Z41" s="3">
        <v>10</v>
      </c>
      <c r="AB41" s="3">
        <v>10</v>
      </c>
      <c r="AE41" s="4">
        <f t="shared" si="8"/>
        <v>10</v>
      </c>
      <c r="AG41" s="26"/>
      <c r="AH41" s="35" t="str">
        <f t="shared" si="4"/>
        <v>&lt;tr&gt;&lt;td headers='icon'&gt;&lt;img src=https://snowdome.github.io/tagatame/mementos/resources/TS_ENVYRIA_GINO_01.png height=32&gt;&lt;/td&gt;&lt;td headers='name'&gt;優しき反抗期&lt;/td&gt;&lt;td headers='rank'&gt;5&lt;/td&gt;&lt;td headers='remark'&gt;活動&lt;/td&gt;&lt;td headers='origin'&gt;エンヴィリア
Envylia&lt;/td&gt;&lt;td headers='group'&gt;エンヴィリア王国騎士団&lt;/td&gt;&lt;td headers='score' id='m039'&gt;40&lt;/td&gt;&lt;td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headers='嫉妬'&gt;10&lt;/td&gt;&lt;td headers='怠惰'&gt;&lt;/td&gt;&lt;td headers='色欲'&gt;10&lt;/td&gt;&lt;td headers='暴食'&gt;&lt;/td&gt;&lt;td headers='憤怒'&gt;10&lt;/td&gt;&lt;td headers='強欲'&gt;&lt;/td&gt;&lt;td headers='傲慢'&gt;&lt;/td&gt;&lt;/tr&gt;</v>
      </c>
      <c r="AI41" s="35" t="str">
        <f t="shared" si="9"/>
        <v>document.getElementById('m039').innerHTML = (b1*30+b2*0+b0*30) + (s1*10+s2*0+s3*10+s4*0+s5*10+s6*0+s7*0+s0*10) + (e01*0+e02*0+e03*0+e04*0+e05*0+e06*0+e07*0+e08*0+e09*0+e10*0+e11*0+e12*0+e13*0+e14*0);</v>
      </c>
      <c r="AJ41" s="24" t="str">
        <f t="shared" si="5"/>
        <v>m039</v>
      </c>
      <c r="AK41" s="26"/>
      <c r="AL41" s="26"/>
    </row>
    <row r="42" spans="1:38" s="3" customFormat="1" ht="37.049999999999997" customHeight="1" x14ac:dyDescent="0.3">
      <c r="A42" s="3" t="s">
        <v>120</v>
      </c>
      <c r="C42" s="3" t="s">
        <v>120</v>
      </c>
      <c r="D42" s="6" t="s">
        <v>121</v>
      </c>
      <c r="E42" s="3">
        <v>5</v>
      </c>
      <c r="F42" s="3" t="s">
        <v>40</v>
      </c>
      <c r="G42" s="16" t="s">
        <v>43</v>
      </c>
      <c r="H42" s="8" t="s">
        <v>92</v>
      </c>
      <c r="I42" s="4">
        <f t="shared" si="6"/>
        <v>70</v>
      </c>
      <c r="J42" s="2">
        <v>50</v>
      </c>
      <c r="K42" s="2">
        <v>20</v>
      </c>
      <c r="L42" s="2"/>
      <c r="M42" s="2">
        <f t="shared" si="7"/>
        <v>20</v>
      </c>
      <c r="N42" s="2"/>
      <c r="O42" s="2"/>
      <c r="P42" s="2"/>
      <c r="Q42" s="2"/>
      <c r="R42" s="7"/>
      <c r="S42" s="5" t="s">
        <v>16</v>
      </c>
      <c r="T42" s="3">
        <v>20</v>
      </c>
      <c r="V42" s="4"/>
      <c r="W42" s="3" t="s">
        <v>488</v>
      </c>
      <c r="X42" s="3">
        <v>30</v>
      </c>
      <c r="AB42" s="3">
        <v>30</v>
      </c>
      <c r="AE42" s="4">
        <f t="shared" si="8"/>
        <v>30</v>
      </c>
      <c r="AG42" s="26"/>
      <c r="AH42" s="35" t="str">
        <f t="shared" si="4"/>
        <v>&lt;tr&gt;&lt;td headers='icon'&gt;&lt;img src=https://snowdome.github.io/tagatame/mementos/resources/TS_ENVYRIA_LEONIA_01.png height=32&gt;&lt;/td&gt;&lt;td headers='name'&gt;嗚呼、麗しき純白の獅子&lt;/td&gt;&lt;td headers='rank'&gt;5&lt;/td&gt;&lt;td headers='remark'&gt;限定&lt;/td&gt;&lt;td headers='origin'&gt;エンヴィリア
Envylia&lt;/td&gt;&lt;td headers='group'&gt;シャドウメサイヤ&lt;/td&gt;&lt;td headers='score' id='m040'&gt;70&lt;/td&gt;&lt;td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I42" s="35" t="str">
        <f t="shared" si="9"/>
        <v>document.getElementById('m040').innerHTML = (b1*20+b2*0+b0*20) + (s1*30+s2*0+s3*0+s4*0+s5*30+s6*0+s7*0+s0*30) + (e01*0+e02*20+e03*0+e04*0+e05*0+e06*0+e07*0+e08*0+e09*0+e10*0+e11*0+e12*0+e13*0+e14*0);</v>
      </c>
      <c r="AJ42" s="24" t="str">
        <f t="shared" si="5"/>
        <v>m040</v>
      </c>
      <c r="AK42" s="26"/>
      <c r="AL42" s="26"/>
    </row>
    <row r="43" spans="1:38" s="3" customFormat="1" ht="37.049999999999997" customHeight="1" x14ac:dyDescent="0.3">
      <c r="A43" s="3" t="s">
        <v>122</v>
      </c>
      <c r="C43" s="3" t="s">
        <v>122</v>
      </c>
      <c r="D43" s="6" t="s">
        <v>123</v>
      </c>
      <c r="E43" s="3">
        <v>4</v>
      </c>
      <c r="G43" s="16" t="s">
        <v>43</v>
      </c>
      <c r="H43" s="8" t="s">
        <v>44</v>
      </c>
      <c r="I43" s="4">
        <f t="shared" si="6"/>
        <v>30</v>
      </c>
      <c r="J43" s="2">
        <v>60</v>
      </c>
      <c r="K43" s="2"/>
      <c r="L43" s="2"/>
      <c r="M43" s="2">
        <f t="shared" si="7"/>
        <v>0</v>
      </c>
      <c r="N43" s="2"/>
      <c r="O43" s="2"/>
      <c r="P43" s="2"/>
      <c r="Q43" s="2"/>
      <c r="R43" s="7"/>
      <c r="T43" s="3">
        <v>0</v>
      </c>
      <c r="V43" s="4"/>
      <c r="AB43" s="3">
        <v>30</v>
      </c>
      <c r="AE43" s="4">
        <f t="shared" si="8"/>
        <v>30</v>
      </c>
      <c r="AG43" s="26"/>
      <c r="AH43" s="35" t="str">
        <f t="shared" si="4"/>
        <v>&lt;tr&gt;&lt;td headers='icon'&gt;&lt;img src=https://snowdome.github.io/tagatame/mementos/resources/TS_ENVYRIA_LGDSAG_01.png height=32&gt;&lt;/td&gt;&lt;td headers='name'&gt;胸を焦がす輝き&lt;/td&gt;&lt;td headers='rank'&gt;4&lt;/td&gt;&lt;td headers='remark'&gt;&lt;/td&gt;&lt;td headers='origin'&gt;エンヴィリア
Envylia&lt;/td&gt;&lt;td headers='group'&gt;蒼炎騎士団&lt;/td&gt;&lt;td headers='score' id='m041'&gt;30&lt;/td&gt;&lt;td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I43" s="35" t="str">
        <f t="shared" si="9"/>
        <v>document.getElementById('m041').innerHTML = (b1*0+b2*0+b0*0) + (s1*0+s2*0+s3*0+s4*0+s5*30+s6*0+s7*0+s0*30) + (e01*0+e02*0+e03*0+e04*0+e05*0+e06*0+e07*0+e08*0+e09*0+e10*0+e11*0+e12*0+e13*0+e14*0);</v>
      </c>
      <c r="AJ43" s="24" t="str">
        <f t="shared" si="5"/>
        <v>m041</v>
      </c>
      <c r="AK43" s="26"/>
      <c r="AL43" s="26"/>
    </row>
    <row r="44" spans="1:38" s="3" customFormat="1" ht="37.049999999999997" customHeight="1" x14ac:dyDescent="0.3">
      <c r="A44" s="3" t="s">
        <v>124</v>
      </c>
      <c r="C44" s="3" t="s">
        <v>124</v>
      </c>
      <c r="D44" s="6" t="s">
        <v>125</v>
      </c>
      <c r="E44" s="3">
        <v>3</v>
      </c>
      <c r="G44" s="16" t="s">
        <v>43</v>
      </c>
      <c r="H44" s="8" t="s">
        <v>108</v>
      </c>
      <c r="I44" s="4">
        <f t="shared" si="6"/>
        <v>0</v>
      </c>
      <c r="J44" s="2"/>
      <c r="K44" s="2"/>
      <c r="L44" s="2"/>
      <c r="M44" s="2">
        <f t="shared" si="7"/>
        <v>0</v>
      </c>
      <c r="N44" s="2"/>
      <c r="O44" s="2"/>
      <c r="P44" s="2"/>
      <c r="Q44" s="2"/>
      <c r="R44" s="7"/>
      <c r="T44" s="3">
        <v>0</v>
      </c>
      <c r="V44" s="4"/>
      <c r="AE44" s="4">
        <f t="shared" si="8"/>
        <v>0</v>
      </c>
      <c r="AG44" s="26"/>
      <c r="AH44" s="35" t="str">
        <f t="shared" si="4"/>
        <v>&lt;tr&gt;&lt;td headers='icon'&gt;&lt;img src=https://snowdome.github.io/tagatame/mementos/resources/TS_ENVYRIA_LUCRETIA_01.png height=32&gt;&lt;/td&gt;&lt;td headers='name'&gt;姫騎士という高嶺の花&lt;/td&gt;&lt;td headers='rank'&gt;3&lt;/td&gt;&lt;td headers='remark'&gt;&lt;/td&gt;&lt;td headers='origin'&gt;エンヴィリア
Envylia&lt;/td&gt;&lt;td headers='group'&gt;エンヴィリア王国騎士団&lt;/td&gt;&lt;td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44" s="35" t="str">
        <f t="shared" si="9"/>
        <v>document.getElementById('m042').innerHTML = (b1*0+b2*0+b0*0) + (s1*0+s2*0+s3*0+s4*0+s5*0+s6*0+s7*0+s0*0) + (e01*0+e02*0+e03*0+e04*0+e05*0+e06*0+e07*0+e08*0+e09*0+e10*0+e11*0+e12*0+e13*0+e14*0);</v>
      </c>
      <c r="AJ44" s="24" t="str">
        <f t="shared" si="5"/>
        <v>m042</v>
      </c>
      <c r="AK44" s="26"/>
      <c r="AL44" s="26"/>
    </row>
    <row r="45" spans="1:38" s="3" customFormat="1" ht="37.049999999999997" customHeight="1" x14ac:dyDescent="0.3">
      <c r="A45" s="3" t="s">
        <v>126</v>
      </c>
      <c r="C45" s="3" t="s">
        <v>126</v>
      </c>
      <c r="D45" s="6" t="s">
        <v>127</v>
      </c>
      <c r="E45" s="3">
        <v>5</v>
      </c>
      <c r="F45" s="3" t="s">
        <v>36</v>
      </c>
      <c r="G45" s="16" t="s">
        <v>43</v>
      </c>
      <c r="H45" s="8" t="s">
        <v>108</v>
      </c>
      <c r="I45" s="4">
        <f t="shared" si="6"/>
        <v>50</v>
      </c>
      <c r="J45" s="2">
        <v>30</v>
      </c>
      <c r="K45" s="2">
        <v>20</v>
      </c>
      <c r="L45" s="2"/>
      <c r="M45" s="2">
        <f t="shared" si="7"/>
        <v>20</v>
      </c>
      <c r="N45" s="2"/>
      <c r="O45" s="2"/>
      <c r="P45" s="2"/>
      <c r="Q45" s="2"/>
      <c r="R45" s="7"/>
      <c r="T45" s="3">
        <v>0</v>
      </c>
      <c r="V45" s="4"/>
      <c r="X45" s="3">
        <v>30</v>
      </c>
      <c r="AE45" s="4">
        <f t="shared" si="8"/>
        <v>30</v>
      </c>
      <c r="AG45" s="26"/>
      <c r="AH45" s="35" t="str">
        <f t="shared" si="4"/>
        <v>&lt;tr&gt;&lt;td headers='icon'&gt;&lt;img src=https://snowdome.github.io/tagatame/mementos/resources/TS_ENVYRIA_LUCRETIA_02.png height=32&gt;&lt;/td&gt;&lt;td headers='name'&gt;幸せってこと♪&lt;/td&gt;&lt;td headers='rank'&gt;5&lt;/td&gt;&lt;td headers='remark'&gt;活動&lt;/td&gt;&lt;td headers='origin'&gt;エンヴィリア
Envylia&lt;/td&gt;&lt;td headers='group'&gt;エンヴィリア王国騎士団&lt;/td&gt;&lt;td headers='score' id='m043'&gt;50&lt;/td&gt;&lt;td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headers='嫉妬'&gt;30&lt;/td&gt;&lt;td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45" s="35" t="str">
        <f t="shared" si="9"/>
        <v>document.getElementById('m043').innerHTML = (b1*20+b2*0+b0*20) + (s1*30+s2*0+s3*0+s4*0+s5*0+s6*0+s7*0+s0*30) + (e01*0+e02*0+e03*0+e04*0+e05*0+e06*0+e07*0+e08*0+e09*0+e10*0+e11*0+e12*0+e13*0+e14*0);</v>
      </c>
      <c r="AJ45" s="24" t="str">
        <f t="shared" si="5"/>
        <v>m043</v>
      </c>
      <c r="AK45" s="26"/>
      <c r="AL45" s="26"/>
    </row>
    <row r="46" spans="1:38" s="3" customFormat="1" ht="37.049999999999997" customHeight="1" x14ac:dyDescent="0.3">
      <c r="A46" s="3" t="s">
        <v>128</v>
      </c>
      <c r="C46" s="3" t="s">
        <v>128</v>
      </c>
      <c r="D46" s="6" t="s">
        <v>112</v>
      </c>
      <c r="E46" s="3">
        <v>4</v>
      </c>
      <c r="G46" s="16" t="s">
        <v>43</v>
      </c>
      <c r="H46" s="8"/>
      <c r="I46" s="4">
        <f t="shared" si="6"/>
        <v>0</v>
      </c>
      <c r="J46" s="2"/>
      <c r="K46" s="2"/>
      <c r="L46" s="2"/>
      <c r="M46" s="2">
        <f t="shared" si="7"/>
        <v>0</v>
      </c>
      <c r="N46" s="2"/>
      <c r="O46" s="2"/>
      <c r="P46" s="2"/>
      <c r="Q46" s="2"/>
      <c r="R46" s="7"/>
      <c r="T46" s="3">
        <v>0</v>
      </c>
      <c r="V46" s="4"/>
      <c r="AE46" s="4">
        <f t="shared" si="8"/>
        <v>0</v>
      </c>
      <c r="AG46" s="26"/>
      <c r="AH46" s="35" t="str">
        <f t="shared" si="4"/>
        <v>&lt;tr&gt;&lt;td headers='icon'&gt;&lt;img src=https://snowdome.github.io/tagatame/mementos/resources/TS_ENVYRIA_MARGARET_01.png height=32&gt;&lt;/td&gt;&lt;td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46" s="35" t="str">
        <f t="shared" si="9"/>
        <v>document.getElementById('m044').innerHTML = (b1*0+b2*0+b0*0) + (s1*0+s2*0+s3*0+s4*0+s5*0+s6*0+s7*0+s0*0) + (e01*0+e02*0+e03*0+e04*0+e05*0+e06*0+e07*0+e08*0+e09*0+e10*0+e11*0+e12*0+e13*0+e14*0);</v>
      </c>
      <c r="AJ46" s="24" t="str">
        <f t="shared" si="5"/>
        <v>m044</v>
      </c>
      <c r="AK46" s="26"/>
      <c r="AL46" s="26"/>
    </row>
    <row r="47" spans="1:38" s="3" customFormat="1" ht="37.049999999999997" customHeight="1" x14ac:dyDescent="0.3">
      <c r="A47" s="3" t="s">
        <v>129</v>
      </c>
      <c r="C47" s="3" t="s">
        <v>129</v>
      </c>
      <c r="D47" s="6" t="s">
        <v>130</v>
      </c>
      <c r="E47" s="3">
        <v>4</v>
      </c>
      <c r="G47" s="16" t="s">
        <v>43</v>
      </c>
      <c r="H47" s="8" t="s">
        <v>69</v>
      </c>
      <c r="I47" s="4">
        <f t="shared" si="6"/>
        <v>0</v>
      </c>
      <c r="J47" s="2"/>
      <c r="K47" s="2"/>
      <c r="L47" s="2"/>
      <c r="M47" s="2">
        <f t="shared" si="7"/>
        <v>0</v>
      </c>
      <c r="N47" s="2"/>
      <c r="O47" s="2"/>
      <c r="P47" s="2"/>
      <c r="Q47" s="2"/>
      <c r="R47" s="7"/>
      <c r="T47" s="3">
        <v>0</v>
      </c>
      <c r="V47" s="4"/>
      <c r="AE47" s="4">
        <f t="shared" si="8"/>
        <v>0</v>
      </c>
      <c r="AG47" s="26"/>
      <c r="AH47" s="35" t="str">
        <f t="shared" si="4"/>
        <v>&lt;tr&gt;&lt;td headers='icon'&gt;&lt;img src=https://snowdome.github.io/tagatame/mementos/resources/TS_ENVYRIA_MONZOTM_01.png height=32&gt;&lt;/td&gt;&lt;td headers='name'&gt;いつかまた昼食を&lt;/td&gt;&lt;td headers='rank'&gt;4&lt;/td&gt;&lt;td headers='remark'&gt;&lt;/td&gt;&lt;td headers='origin'&gt;エンヴィリア
Envylia&lt;/td&gt;&lt;td headers='group'&gt;聖教騎士団&lt;/td&gt;&lt;td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47" s="35" t="str">
        <f t="shared" si="9"/>
        <v>document.getElementById('m045').innerHTML = (b1*0+b2*0+b0*0) + (s1*0+s2*0+s3*0+s4*0+s5*0+s6*0+s7*0+s0*0) + (e01*0+e02*0+e03*0+e04*0+e05*0+e06*0+e07*0+e08*0+e09*0+e10*0+e11*0+e12*0+e13*0+e14*0);</v>
      </c>
      <c r="AJ47" s="24" t="str">
        <f t="shared" si="5"/>
        <v>m045</v>
      </c>
      <c r="AK47" s="26"/>
      <c r="AL47" s="26"/>
    </row>
    <row r="48" spans="1:38" s="3" customFormat="1" ht="37.049999999999997" customHeight="1" x14ac:dyDescent="0.3">
      <c r="A48" s="3" t="s">
        <v>131</v>
      </c>
      <c r="C48" s="3" t="s">
        <v>131</v>
      </c>
      <c r="D48" s="6" t="s">
        <v>132</v>
      </c>
      <c r="E48" s="3">
        <v>5</v>
      </c>
      <c r="G48" s="16" t="s">
        <v>43</v>
      </c>
      <c r="H48" s="8" t="s">
        <v>69</v>
      </c>
      <c r="I48" s="4">
        <f t="shared" si="6"/>
        <v>35</v>
      </c>
      <c r="J48" s="2">
        <v>70</v>
      </c>
      <c r="K48" s="2">
        <v>15</v>
      </c>
      <c r="L48" s="2"/>
      <c r="M48" s="2">
        <f t="shared" si="7"/>
        <v>15</v>
      </c>
      <c r="N48" s="2">
        <v>15</v>
      </c>
      <c r="O48" s="2"/>
      <c r="P48" s="2"/>
      <c r="Q48" s="2"/>
      <c r="R48" s="7"/>
      <c r="T48" s="3">
        <v>0</v>
      </c>
      <c r="V48" s="4"/>
      <c r="X48" s="3">
        <v>20</v>
      </c>
      <c r="AB48" s="3">
        <v>20</v>
      </c>
      <c r="AC48" s="3">
        <v>20</v>
      </c>
      <c r="AE48" s="4">
        <f t="shared" si="8"/>
        <v>20</v>
      </c>
      <c r="AG48" s="26"/>
      <c r="AH48" s="35" t="str">
        <f t="shared" si="4"/>
        <v>&lt;tr&gt;&lt;td headers='icon'&gt;&lt;img src=https://snowdome.github.io/tagatame/mementos/resources/TS_ENVYRIA_MONZOTM_02.png height=32&gt;&lt;/td&gt;&lt;td headers='name'&gt;正義を賭して&lt;/td&gt;&lt;td headers='rank'&gt;5&lt;/td&gt;&lt;td headers='remark'&gt;&lt;/td&gt;&lt;td headers='origin'&gt;エンヴィリア
Envylia&lt;/td&gt;&lt;td headers='group'&gt;聖教騎士団&lt;/td&gt;&lt;td headers='score' id='m046'&gt;35&lt;/td&gt;&lt;td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headers='憤怒'&gt;20&lt;/td&gt;&lt;td headers='強欲'&gt;20&lt;/td&gt;&lt;td headers='傲慢'&gt;&lt;/td&gt;&lt;/tr&gt;</v>
      </c>
      <c r="AI48" s="35" t="str">
        <f t="shared" si="9"/>
        <v>document.getElementById('m046').innerHTML = (b1*15+b2*0+b0*15) + (s1*20+s2*0+s3*0+s4*0+s5*20+s6*20+s7*0+s0*20) + (e01*0+e02*0+e03*0+e04*0+e05*0+e06*0+e07*0+e08*0+e09*0+e10*0+e11*0+e12*0+e13*0+e14*0);</v>
      </c>
      <c r="AJ48" s="24" t="str">
        <f t="shared" si="5"/>
        <v>m046</v>
      </c>
      <c r="AK48" s="26"/>
      <c r="AL48" s="26"/>
    </row>
    <row r="49" spans="1:38" s="3" customFormat="1" ht="37.049999999999997" customHeight="1" x14ac:dyDescent="0.3">
      <c r="A49" s="3" t="s">
        <v>133</v>
      </c>
      <c r="C49" s="3" t="s">
        <v>133</v>
      </c>
      <c r="D49" s="6" t="s">
        <v>134</v>
      </c>
      <c r="E49" s="3">
        <v>5</v>
      </c>
      <c r="G49" s="16" t="s">
        <v>43</v>
      </c>
      <c r="H49" s="8" t="s">
        <v>101</v>
      </c>
      <c r="I49" s="4">
        <f t="shared" si="6"/>
        <v>55</v>
      </c>
      <c r="J49" s="2">
        <v>70</v>
      </c>
      <c r="K49" s="2">
        <v>15</v>
      </c>
      <c r="L49" s="2"/>
      <c r="M49" s="2">
        <f t="shared" si="7"/>
        <v>15</v>
      </c>
      <c r="N49" s="2">
        <v>15</v>
      </c>
      <c r="O49" s="2"/>
      <c r="P49" s="2"/>
      <c r="Q49" s="2"/>
      <c r="R49" s="7"/>
      <c r="T49" s="3">
        <v>0</v>
      </c>
      <c r="V49" s="4"/>
      <c r="X49" s="3">
        <v>20</v>
      </c>
      <c r="AB49" s="3">
        <v>40</v>
      </c>
      <c r="AE49" s="4">
        <f t="shared" si="8"/>
        <v>40</v>
      </c>
      <c r="AG49" s="26"/>
      <c r="AH49" s="35" t="str">
        <f t="shared" si="4"/>
        <v>&lt;tr&gt;&lt;td headers='icon'&gt;&lt;img src=https://snowdome.github.io/tagatame/mementos/resources/TS_ENVYRIA_NATALIE_01.png height=32&gt;&lt;/td&gt;&lt;td headers='name'&gt;淡い想い、紅鏡に照らして&lt;/td&gt;&lt;td headers='rank'&gt;5&lt;/td&gt;&lt;td headers='remark'&gt;&lt;/td&gt;&lt;td headers='origin'&gt;エンヴィリア
Envylia&lt;/td&gt;&lt;td headers='group'&gt;緋炎騎士団&lt;/td&gt;&lt;td headers='score' id='m047'&gt;55&lt;/td&gt;&lt;td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I49" s="35" t="str">
        <f t="shared" si="9"/>
        <v>document.getElementById('m047').innerHTML = (b1*15+b2*0+b0*15) + (s1*20+s2*0+s3*0+s4*0+s5*40+s6*0+s7*0+s0*40) + (e01*0+e02*0+e03*0+e04*0+e05*0+e06*0+e07*0+e08*0+e09*0+e10*0+e11*0+e12*0+e13*0+e14*0);</v>
      </c>
      <c r="AJ49" s="24" t="str">
        <f t="shared" si="5"/>
        <v>m047</v>
      </c>
      <c r="AK49" s="26"/>
      <c r="AL49" s="26"/>
    </row>
    <row r="50" spans="1:38" s="3" customFormat="1" ht="37.049999999999997" customHeight="1" x14ac:dyDescent="0.3">
      <c r="A50" s="3" t="s">
        <v>135</v>
      </c>
      <c r="C50" s="3" t="s">
        <v>135</v>
      </c>
      <c r="D50" s="6" t="s">
        <v>136</v>
      </c>
      <c r="E50" s="3">
        <v>3</v>
      </c>
      <c r="G50" s="16" t="s">
        <v>43</v>
      </c>
      <c r="H50" s="8" t="s">
        <v>108</v>
      </c>
      <c r="I50" s="4">
        <f t="shared" si="6"/>
        <v>0</v>
      </c>
      <c r="J50" s="2"/>
      <c r="K50" s="2"/>
      <c r="L50" s="2"/>
      <c r="M50" s="2">
        <f t="shared" si="7"/>
        <v>0</v>
      </c>
      <c r="N50" s="2"/>
      <c r="O50" s="2"/>
      <c r="P50" s="2"/>
      <c r="Q50" s="2"/>
      <c r="R50" s="7"/>
      <c r="T50" s="3">
        <v>0</v>
      </c>
      <c r="V50" s="4"/>
      <c r="AE50" s="4">
        <f t="shared" si="8"/>
        <v>0</v>
      </c>
      <c r="AG50" s="26"/>
      <c r="AH50" s="35" t="str">
        <f t="shared" si="4"/>
        <v>&lt;tr&gt;&lt;td headers='icon'&gt;&lt;img src=https://snowdome.github.io/tagatame/mementos/resources/TS_ENVYRIA_PRISCILA_01.png height=32&gt;&lt;/td&gt;&lt;td headers='name'&gt;戦場の手向けの花&lt;/td&gt;&lt;td headers='rank'&gt;3&lt;/td&gt;&lt;td headers='remark'&gt;&lt;/td&gt;&lt;td headers='origin'&gt;エンヴィリア
Envylia&lt;/td&gt;&lt;td headers='group'&gt;エンヴィリア王国騎士団&lt;/td&gt;&lt;td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50" s="35" t="str">
        <f t="shared" si="9"/>
        <v>document.getElementById('m048').innerHTML = (b1*0+b2*0+b0*0) + (s1*0+s2*0+s3*0+s4*0+s5*0+s6*0+s7*0+s0*0) + (e01*0+e02*0+e03*0+e04*0+e05*0+e06*0+e07*0+e08*0+e09*0+e10*0+e11*0+e12*0+e13*0+e14*0);</v>
      </c>
      <c r="AJ50" s="24" t="str">
        <f t="shared" si="5"/>
        <v>m048</v>
      </c>
      <c r="AK50" s="26"/>
      <c r="AL50" s="26"/>
    </row>
    <row r="51" spans="1:38" s="3" customFormat="1" ht="37.049999999999997" customHeight="1" x14ac:dyDescent="0.3">
      <c r="A51" s="3" t="s">
        <v>137</v>
      </c>
      <c r="C51" s="3" t="s">
        <v>137</v>
      </c>
      <c r="D51" s="6" t="s">
        <v>138</v>
      </c>
      <c r="E51" s="3">
        <v>3</v>
      </c>
      <c r="G51" s="16" t="s">
        <v>43</v>
      </c>
      <c r="H51" s="8"/>
      <c r="I51" s="4">
        <f t="shared" si="6"/>
        <v>0</v>
      </c>
      <c r="J51" s="2"/>
      <c r="K51" s="2"/>
      <c r="L51" s="2"/>
      <c r="M51" s="2">
        <f t="shared" si="7"/>
        <v>0</v>
      </c>
      <c r="N51" s="2"/>
      <c r="O51" s="2"/>
      <c r="P51" s="2"/>
      <c r="Q51" s="2"/>
      <c r="R51" s="7"/>
      <c r="T51" s="3">
        <v>0</v>
      </c>
      <c r="V51" s="4"/>
      <c r="AE51" s="4">
        <f t="shared" si="8"/>
        <v>0</v>
      </c>
      <c r="AG51" s="26"/>
      <c r="AH51" s="35" t="str">
        <f t="shared" si="4"/>
        <v>&lt;tr&gt;&lt;td headers='icon'&gt;&lt;img src=https://snowdome.github.io/tagatame/mementos/resources/TS_ENVYRIA_ROTEN_01.png height=32&gt;&lt;/td&gt;&lt;td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51" s="35" t="str">
        <f t="shared" si="9"/>
        <v>document.getElementById('m049').innerHTML = (b1*0+b2*0+b0*0) + (s1*0+s2*0+s3*0+s4*0+s5*0+s6*0+s7*0+s0*0) + (e01*0+e02*0+e03*0+e04*0+e05*0+e06*0+e07*0+e08*0+e09*0+e10*0+e11*0+e12*0+e13*0+e14*0);</v>
      </c>
      <c r="AJ51" s="24" t="str">
        <f t="shared" si="5"/>
        <v>m049</v>
      </c>
      <c r="AK51" s="26"/>
      <c r="AL51" s="26"/>
    </row>
    <row r="52" spans="1:38" s="3" customFormat="1" ht="37.049999999999997" customHeight="1" x14ac:dyDescent="0.3">
      <c r="A52" s="3" t="s">
        <v>139</v>
      </c>
      <c r="C52" s="3" t="s">
        <v>139</v>
      </c>
      <c r="D52" s="6" t="s">
        <v>140</v>
      </c>
      <c r="E52" s="3">
        <v>4</v>
      </c>
      <c r="G52" s="16" t="s">
        <v>43</v>
      </c>
      <c r="H52" s="8"/>
      <c r="I52" s="4">
        <f t="shared" si="6"/>
        <v>0</v>
      </c>
      <c r="J52" s="2"/>
      <c r="K52" s="2"/>
      <c r="L52" s="2"/>
      <c r="M52" s="2">
        <f t="shared" si="7"/>
        <v>0</v>
      </c>
      <c r="N52" s="2"/>
      <c r="O52" s="2"/>
      <c r="P52" s="2"/>
      <c r="Q52" s="2"/>
      <c r="R52" s="7"/>
      <c r="T52" s="3">
        <v>0</v>
      </c>
      <c r="V52" s="4"/>
      <c r="AE52" s="4">
        <f t="shared" si="8"/>
        <v>0</v>
      </c>
      <c r="AG52" s="26"/>
      <c r="AH52" s="35" t="str">
        <f t="shared" si="4"/>
        <v>&lt;tr&gt;&lt;td headers='icon'&gt;&lt;img src=https://snowdome.github.io/tagatame/mementos/resources/TS_ENVYRIA_RUNBELL_01.png height=32&gt;&lt;/td&gt;&lt;td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52" s="35" t="str">
        <f t="shared" si="9"/>
        <v>document.getElementById('m050').innerHTML = (b1*0+b2*0+b0*0) + (s1*0+s2*0+s3*0+s4*0+s5*0+s6*0+s7*0+s0*0) + (e01*0+e02*0+e03*0+e04*0+e05*0+e06*0+e07*0+e08*0+e09*0+e10*0+e11*0+e12*0+e13*0+e14*0);</v>
      </c>
      <c r="AJ52" s="24" t="str">
        <f t="shared" si="5"/>
        <v>m050</v>
      </c>
      <c r="AK52" s="26"/>
      <c r="AL52" s="26"/>
    </row>
    <row r="53" spans="1:38" s="3" customFormat="1" ht="37.049999999999997" customHeight="1" x14ac:dyDescent="0.3">
      <c r="A53" s="3" t="s">
        <v>141</v>
      </c>
      <c r="C53" s="3" t="s">
        <v>141</v>
      </c>
      <c r="D53" s="6" t="s">
        <v>142</v>
      </c>
      <c r="E53" s="3">
        <v>4</v>
      </c>
      <c r="G53" s="16" t="s">
        <v>43</v>
      </c>
      <c r="H53" s="8" t="s">
        <v>92</v>
      </c>
      <c r="I53" s="4">
        <f t="shared" si="6"/>
        <v>40</v>
      </c>
      <c r="J53" s="2">
        <v>10</v>
      </c>
      <c r="K53" s="2"/>
      <c r="L53" s="2"/>
      <c r="M53" s="2">
        <f t="shared" si="7"/>
        <v>0</v>
      </c>
      <c r="N53" s="2"/>
      <c r="O53" s="2"/>
      <c r="P53" s="2"/>
      <c r="Q53" s="2"/>
      <c r="R53" s="7"/>
      <c r="S53" s="5" t="s">
        <v>17</v>
      </c>
      <c r="T53" s="3">
        <v>40</v>
      </c>
      <c r="V53" s="4"/>
      <c r="W53" s="3" t="s">
        <v>496</v>
      </c>
      <c r="AE53" s="4">
        <f t="shared" si="8"/>
        <v>0</v>
      </c>
      <c r="AG53" s="26"/>
      <c r="AH53" s="35" t="str">
        <f t="shared" si="4"/>
        <v>&lt;tr&gt;&lt;td headers='icon'&gt;&lt;img src=https://snowdome.github.io/tagatame/mementos/resources/TS_ENVYRIA_SHAYNA_01.png height=32&gt;&lt;/td&gt;&lt;td headers='name'&gt;女子力の探求&lt;/td&gt;&lt;td headers='rank'&gt;4&lt;/td&gt;&lt;td headers='remark'&gt;&lt;/td&gt;&lt;td headers='origin'&gt;エンヴィリア
Envylia&lt;/td&gt;&lt;td headers='group'&gt;シャドウメサイヤ&lt;/td&gt;&lt;td headers='score' id='m051'&gt;40&lt;/td&gt;&lt;td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53" s="35" t="str">
        <f t="shared" si="9"/>
        <v>document.getElementById('m051').innerHTML = (b1*0+b2*0+b0*0) + (s1*0+s2*0+s3*0+s4*0+s5*0+s6*0+s7*0+s0*0) + (e01*0+e02*0+e03*40+e04*0+e05*0+e06*0+e07*0+e08*0+e09*0+e10*0+e11*0+e12*0+e13*0+e14*0);</v>
      </c>
      <c r="AJ53" s="24" t="str">
        <f t="shared" si="5"/>
        <v>m051</v>
      </c>
      <c r="AK53" s="26"/>
      <c r="AL53" s="26"/>
    </row>
    <row r="54" spans="1:38" s="3" customFormat="1" ht="37.049999999999997" customHeight="1" x14ac:dyDescent="0.3">
      <c r="A54" s="3" t="s">
        <v>143</v>
      </c>
      <c r="C54" s="3" t="s">
        <v>143</v>
      </c>
      <c r="D54" s="6" t="s">
        <v>460</v>
      </c>
      <c r="E54" s="3">
        <v>5</v>
      </c>
      <c r="F54" s="3" t="s">
        <v>40</v>
      </c>
      <c r="G54" s="16" t="s">
        <v>43</v>
      </c>
      <c r="H54" s="8"/>
      <c r="I54" s="4">
        <f t="shared" si="6"/>
        <v>0</v>
      </c>
      <c r="J54" s="2"/>
      <c r="K54" s="2"/>
      <c r="L54" s="2"/>
      <c r="M54" s="2">
        <f t="shared" si="7"/>
        <v>0</v>
      </c>
      <c r="N54" s="2"/>
      <c r="O54" s="2"/>
      <c r="P54" s="2"/>
      <c r="Q54" s="2"/>
      <c r="R54" s="7"/>
      <c r="T54" s="3">
        <v>0</v>
      </c>
      <c r="V54" s="4"/>
      <c r="AE54" s="4">
        <f t="shared" si="8"/>
        <v>0</v>
      </c>
      <c r="AG54" s="26"/>
      <c r="AH54" s="35" t="str">
        <f t="shared" si="4"/>
        <v>&lt;tr&gt;&lt;td headers='icon'&gt;&lt;img src=https://snowdome.github.io/tagatame/mementos/resources/TS_ENVYRIA_SYARON_01.png height=32&gt;&lt;/td&gt;&lt;td headers='name'&gt;溢れる夏の音色&lt;/td&gt;&lt;td headers='rank'&gt;5&lt;/td&gt;&lt;td headers='remark'&gt;限定&lt;/td&gt;&lt;td headers='origin'&gt;エンヴィリア
Envylia&lt;/td&gt;&lt;td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54" s="35" t="str">
        <f t="shared" si="9"/>
        <v>document.getElementById('m052').innerHTML = (b1*0+b2*0+b0*0) + (s1*0+s2*0+s3*0+s4*0+s5*0+s6*0+s7*0+s0*0) + (e01*0+e02*0+e03*0+e04*0+e05*0+e06*0+e07*0+e08*0+e09*0+e10*0+e11*0+e12*0+e13*0+e14*0);</v>
      </c>
      <c r="AJ54" s="24" t="str">
        <f t="shared" si="5"/>
        <v>m052</v>
      </c>
      <c r="AK54" s="26"/>
      <c r="AL54" s="26"/>
    </row>
    <row r="55" spans="1:38" s="3" customFormat="1" ht="37.049999999999997" customHeight="1" x14ac:dyDescent="0.3">
      <c r="A55" s="3" t="s">
        <v>144</v>
      </c>
      <c r="C55" s="3" t="s">
        <v>144</v>
      </c>
      <c r="D55" s="6" t="s">
        <v>145</v>
      </c>
      <c r="E55" s="3">
        <v>5</v>
      </c>
      <c r="G55" s="16" t="s">
        <v>43</v>
      </c>
      <c r="H55" s="8" t="s">
        <v>101</v>
      </c>
      <c r="I55" s="4">
        <f t="shared" si="6"/>
        <v>90</v>
      </c>
      <c r="J55" s="2">
        <v>40</v>
      </c>
      <c r="K55" s="2">
        <v>30</v>
      </c>
      <c r="L55" s="2">
        <v>30</v>
      </c>
      <c r="M55" s="2">
        <f t="shared" si="7"/>
        <v>30</v>
      </c>
      <c r="N55" s="2"/>
      <c r="O55" s="2"/>
      <c r="P55" s="2"/>
      <c r="Q55" s="2"/>
      <c r="R55" s="7"/>
      <c r="T55" s="3">
        <v>0</v>
      </c>
      <c r="V55" s="4"/>
      <c r="AB55" s="3">
        <v>60</v>
      </c>
      <c r="AE55" s="4">
        <f t="shared" si="8"/>
        <v>60</v>
      </c>
      <c r="AG55" s="26"/>
      <c r="AH55" s="35" t="str">
        <f t="shared" si="4"/>
        <v>&lt;tr&gt;&lt;td headers='icon'&gt;&lt;img src=https://snowdome.github.io/tagatame/mementos/resources/TS_ENVYRIA_VETTEL_01.png height=32&gt;&lt;/td&gt;&lt;td headers='name'&gt;在りし日の緋炎&lt;/td&gt;&lt;td headers='rank'&gt;5&lt;/td&gt;&lt;td headers='remark'&gt;&lt;/td&gt;&lt;td headers='origin'&gt;エンヴィリア
Envylia&lt;/td&gt;&lt;td headers='group'&gt;緋炎騎士団&lt;/td&gt;&lt;td headers='score' id='m053'&gt;90&lt;/td&gt;&lt;td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headers='憤怒'&gt;60&lt;/td&gt;&lt;td headers='強欲'&gt;&lt;/td&gt;&lt;td headers='傲慢'&gt;&lt;/td&gt;&lt;/tr&gt;</v>
      </c>
      <c r="AI55" s="35" t="str">
        <f t="shared" si="9"/>
        <v>document.getElementById('m053').innerHTML = (b1*30+b2*30+b0*30) + (s1*0+s2*0+s3*0+s4*0+s5*60+s6*0+s7*0+s0*60) + (e01*0+e02*0+e03*0+e04*0+e05*0+e06*0+e07*0+e08*0+e09*0+e10*0+e11*0+e12*0+e13*0+e14*0);</v>
      </c>
      <c r="AJ55" s="24" t="str">
        <f t="shared" si="5"/>
        <v>m053</v>
      </c>
      <c r="AK55" s="26"/>
      <c r="AL55" s="26"/>
    </row>
    <row r="56" spans="1:38" s="3" customFormat="1" ht="37.049999999999997" customHeight="1" x14ac:dyDescent="0.3">
      <c r="A56" s="3" t="s">
        <v>146</v>
      </c>
      <c r="C56" s="3" t="s">
        <v>146</v>
      </c>
      <c r="D56" s="6" t="s">
        <v>147</v>
      </c>
      <c r="E56" s="3">
        <v>5</v>
      </c>
      <c r="G56" s="16" t="s">
        <v>43</v>
      </c>
      <c r="H56" s="8" t="s">
        <v>101</v>
      </c>
      <c r="I56" s="4">
        <f t="shared" si="6"/>
        <v>60</v>
      </c>
      <c r="J56" s="2">
        <v>30</v>
      </c>
      <c r="K56" s="2">
        <v>30</v>
      </c>
      <c r="L56" s="2">
        <v>20</v>
      </c>
      <c r="M56" s="2">
        <f t="shared" si="7"/>
        <v>30</v>
      </c>
      <c r="N56" s="2"/>
      <c r="O56" s="2"/>
      <c r="P56" s="2"/>
      <c r="Q56" s="2"/>
      <c r="R56" s="7"/>
      <c r="T56" s="3">
        <v>0</v>
      </c>
      <c r="V56" s="4"/>
      <c r="W56" s="3" t="s">
        <v>498</v>
      </c>
      <c r="AB56" s="3">
        <v>30</v>
      </c>
      <c r="AC56" s="3">
        <v>30</v>
      </c>
      <c r="AE56" s="4">
        <f t="shared" si="8"/>
        <v>30</v>
      </c>
      <c r="AG56" s="26"/>
      <c r="AH56" s="35" t="str">
        <f t="shared" si="4"/>
        <v>&lt;tr&gt;&lt;td headers='icon'&gt;&lt;img src=https://snowdome.github.io/tagatame/mementos/resources/TS_ENVYRIA_VICTOR_01.png height=32&gt;&lt;/td&gt;&lt;td headers='name'&gt;スタディオーダー&lt;/td&gt;&lt;td headers='rank'&gt;5&lt;/td&gt;&lt;td headers='remark'&gt;&lt;/td&gt;&lt;td headers='origin'&gt;エンヴィリア
Envylia&lt;/td&gt;&lt;td headers='group'&gt;緋炎騎士団&lt;/td&gt;&lt;td headers='score' id='m054'&gt;60&lt;/td&gt;&lt;td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headers='others'&gt;回避+10&lt;/td&gt;&lt;td headers='嫉妬'&gt;&lt;/td&gt;&lt;td headers='怠惰'&gt;&lt;/td&gt;&lt;td headers='色欲'&gt;&lt;/td&gt;&lt;td headers='暴食'&gt;&lt;/td&gt;&lt;td headers='憤怒'&gt;30&lt;/td&gt;&lt;td headers='強欲'&gt;30&lt;/td&gt;&lt;td headers='傲慢'&gt;&lt;/td&gt;&lt;/tr&gt;</v>
      </c>
      <c r="AI56" s="35" t="str">
        <f t="shared" si="9"/>
        <v>document.getElementById('m054').innerHTML = (b1*30+b2*20+b0*30) + (s1*0+s2*0+s3*0+s4*0+s5*30+s6*30+s7*0+s0*30) + (e01*0+e02*0+e03*0+e04*0+e05*0+e06*0+e07*0+e08*0+e09*0+e10*0+e11*0+e12*0+e13*0+e14*0);</v>
      </c>
      <c r="AJ56" s="24" t="str">
        <f t="shared" si="5"/>
        <v>m054</v>
      </c>
      <c r="AK56" s="26"/>
      <c r="AL56" s="26"/>
    </row>
    <row r="57" spans="1:38" s="3" customFormat="1" ht="37.049999999999997" customHeight="1" x14ac:dyDescent="0.3">
      <c r="A57" s="3" t="s">
        <v>148</v>
      </c>
      <c r="C57" s="3" t="s">
        <v>148</v>
      </c>
      <c r="D57" s="6" t="s">
        <v>149</v>
      </c>
      <c r="E57" s="3">
        <v>5</v>
      </c>
      <c r="G57" s="16" t="s">
        <v>43</v>
      </c>
      <c r="H57" s="8" t="s">
        <v>69</v>
      </c>
      <c r="I57" s="4">
        <f t="shared" si="6"/>
        <v>90</v>
      </c>
      <c r="J57" s="2">
        <v>40</v>
      </c>
      <c r="K57" s="2">
        <v>30</v>
      </c>
      <c r="L57" s="2">
        <v>30</v>
      </c>
      <c r="M57" s="2">
        <f t="shared" si="7"/>
        <v>30</v>
      </c>
      <c r="N57" s="2"/>
      <c r="O57" s="2"/>
      <c r="P57" s="2"/>
      <c r="Q57" s="2"/>
      <c r="R57" s="7"/>
      <c r="T57" s="3">
        <v>0</v>
      </c>
      <c r="V57" s="4"/>
      <c r="AC57" s="3">
        <v>60</v>
      </c>
      <c r="AE57" s="4">
        <f t="shared" si="8"/>
        <v>60</v>
      </c>
      <c r="AG57" s="26"/>
      <c r="AH57" s="35" t="str">
        <f t="shared" si="4"/>
        <v>&lt;tr&gt;&lt;td headers='icon'&gt;&lt;img src=https://snowdome.github.io/tagatame/mementos/resources/TS_ENVYRIA_ZAYIN_01.png height=32&gt;&lt;/td&gt;&lt;td headers='name'&gt;大陸の正義、ここに在り&lt;/td&gt;&lt;td headers='rank'&gt;5&lt;/td&gt;&lt;td headers='remark'&gt;&lt;/td&gt;&lt;td headers='origin'&gt;エンヴィリア
Envylia&lt;/td&gt;&lt;td headers='group'&gt;聖教騎士団&lt;/td&gt;&lt;td headers='score' id='m055'&gt;90&lt;/td&gt;&lt;td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I57" s="35" t="str">
        <f t="shared" si="9"/>
        <v>document.getElementById('m055').innerHTML = (b1*30+b2*30+b0*30) + (s1*0+s2*0+s3*0+s4*0+s5*0+s6*60+s7*0+s0*60) + (e01*0+e02*0+e03*0+e04*0+e05*0+e06*0+e07*0+e08*0+e09*0+e10*0+e11*0+e12*0+e13*0+e14*0);</v>
      </c>
      <c r="AJ57" s="24" t="str">
        <f t="shared" si="5"/>
        <v>m055</v>
      </c>
      <c r="AK57" s="26"/>
      <c r="AL57" s="26"/>
    </row>
    <row r="58" spans="1:38" s="3" customFormat="1" ht="37.049999999999997" customHeight="1" x14ac:dyDescent="0.3">
      <c r="A58" s="3" t="s">
        <v>150</v>
      </c>
      <c r="C58" s="3" t="s">
        <v>150</v>
      </c>
      <c r="D58" s="6" t="s">
        <v>151</v>
      </c>
      <c r="E58" s="3">
        <v>5</v>
      </c>
      <c r="F58" s="3" t="s">
        <v>40</v>
      </c>
      <c r="G58" s="16" t="s">
        <v>43</v>
      </c>
      <c r="H58" s="8" t="s">
        <v>69</v>
      </c>
      <c r="I58" s="4">
        <f t="shared" si="6"/>
        <v>80</v>
      </c>
      <c r="J58" s="2">
        <v>40</v>
      </c>
      <c r="K58" s="2">
        <v>50</v>
      </c>
      <c r="L58" s="2"/>
      <c r="M58" s="2">
        <f t="shared" si="7"/>
        <v>50</v>
      </c>
      <c r="N58" s="2">
        <v>25</v>
      </c>
      <c r="O58" s="2">
        <v>25</v>
      </c>
      <c r="P58" s="2"/>
      <c r="Q58" s="2"/>
      <c r="R58" s="7"/>
      <c r="T58" s="3">
        <v>0</v>
      </c>
      <c r="V58" s="4"/>
      <c r="X58" s="3">
        <v>30</v>
      </c>
      <c r="AC58" s="3">
        <v>30</v>
      </c>
      <c r="AE58" s="4">
        <f t="shared" si="8"/>
        <v>30</v>
      </c>
      <c r="AG58" s="26"/>
      <c r="AH58" s="35" t="str">
        <f t="shared" si="4"/>
        <v>&lt;tr&gt;&lt;td headers='icon'&gt;&lt;img src=https://snowdome.github.io/tagatame/mementos/resources/TS_ENVYRIA_ZAYIN_02.png height=32&gt;&lt;/td&gt;&lt;td headers='name'&gt;笑顔の先に望む世界&lt;/td&gt;&lt;td headers='rank'&gt;5&lt;/td&gt;&lt;td headers='remark'&gt;限定&lt;/td&gt;&lt;td headers='origin'&gt;エンヴィリア
Envylia&lt;/td&gt;&lt;td headers='group'&gt;聖教騎士団&lt;/td&gt;&lt;td headers='score' id='m056'&gt;80&lt;/td&gt;&lt;td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headers='嫉妬'&gt;30&lt;/td&gt;&lt;td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I58" s="35" t="str">
        <f t="shared" si="9"/>
        <v>document.getElementById('m056').innerHTML = (b1*50+b2*0+b0*50) + (s1*30+s2*0+s3*0+s4*0+s5*0+s6*30+s7*0+s0*30) + (e01*0+e02*0+e03*0+e04*0+e05*0+e06*0+e07*0+e08*0+e09*0+e10*0+e11*0+e12*0+e13*0+e14*0);</v>
      </c>
      <c r="AJ58" s="24" t="str">
        <f t="shared" si="5"/>
        <v>m056</v>
      </c>
      <c r="AK58" s="26"/>
      <c r="AL58" s="26"/>
    </row>
    <row r="59" spans="1:38" s="3" customFormat="1" ht="37.049999999999997" customHeight="1" x14ac:dyDescent="0.3">
      <c r="A59" s="3" t="s">
        <v>152</v>
      </c>
      <c r="C59" s="3" t="s">
        <v>152</v>
      </c>
      <c r="D59" s="6" t="s">
        <v>461</v>
      </c>
      <c r="E59" s="3">
        <v>5</v>
      </c>
      <c r="F59" s="3" t="s">
        <v>36</v>
      </c>
      <c r="G59" s="15" t="s">
        <v>37</v>
      </c>
      <c r="H59" s="8"/>
      <c r="I59" s="4">
        <f t="shared" si="6"/>
        <v>0</v>
      </c>
      <c r="J59" s="2"/>
      <c r="K59" s="2"/>
      <c r="L59" s="2"/>
      <c r="M59" s="2">
        <f t="shared" si="7"/>
        <v>0</v>
      </c>
      <c r="N59" s="2"/>
      <c r="O59" s="2"/>
      <c r="P59" s="2"/>
      <c r="Q59" s="2"/>
      <c r="R59" s="7"/>
      <c r="T59" s="3">
        <v>0</v>
      </c>
      <c r="V59" s="4"/>
      <c r="AE59" s="4">
        <f t="shared" si="8"/>
        <v>0</v>
      </c>
      <c r="AG59" s="26"/>
      <c r="AH59" s="35" t="str">
        <f t="shared" si="4"/>
        <v>&lt;tr&gt;&lt;td headers='icon'&gt;&lt;img src=https://snowdome.github.io/tagatame/mementos/resources/TS_FA_01.png height=32&gt;&lt;/td&gt;&lt;td headers='name'&gt;迫り来る約束の日&lt;/td&gt;&lt;td headers='rank'&gt;5&lt;/td&gt;&lt;td headers='remark'&gt;活動&lt;/td&gt;&lt;td headers='origin'&gt;その他
Other&lt;/td&gt;&lt;td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59" s="35" t="str">
        <f t="shared" si="9"/>
        <v>document.getElementById('m057').innerHTML = (b1*0+b2*0+b0*0) + (s1*0+s2*0+s3*0+s4*0+s5*0+s6*0+s7*0+s0*0) + (e01*0+e02*0+e03*0+e04*0+e05*0+e06*0+e07*0+e08*0+e09*0+e10*0+e11*0+e12*0+e13*0+e14*0);</v>
      </c>
      <c r="AJ59" s="24" t="str">
        <f t="shared" si="5"/>
        <v>m057</v>
      </c>
      <c r="AK59" s="26"/>
      <c r="AL59" s="26"/>
    </row>
    <row r="60" spans="1:38" s="3" customFormat="1" ht="37.049999999999997" customHeight="1" x14ac:dyDescent="0.3">
      <c r="A60" s="3" t="s">
        <v>153</v>
      </c>
      <c r="C60" s="3" t="s">
        <v>153</v>
      </c>
      <c r="D60" s="6" t="s">
        <v>462</v>
      </c>
      <c r="E60" s="3">
        <v>5</v>
      </c>
      <c r="F60" s="3" t="s">
        <v>40</v>
      </c>
      <c r="G60" s="15" t="s">
        <v>37</v>
      </c>
      <c r="H60" s="8"/>
      <c r="I60" s="4">
        <f t="shared" si="6"/>
        <v>0</v>
      </c>
      <c r="J60" s="2"/>
      <c r="K60" s="2"/>
      <c r="L60" s="2"/>
      <c r="M60" s="2">
        <f t="shared" si="7"/>
        <v>0</v>
      </c>
      <c r="N60" s="2"/>
      <c r="O60" s="2"/>
      <c r="P60" s="2"/>
      <c r="Q60" s="2"/>
      <c r="R60" s="7"/>
      <c r="T60" s="3">
        <v>0</v>
      </c>
      <c r="V60" s="4"/>
      <c r="AE60" s="4">
        <f t="shared" si="8"/>
        <v>0</v>
      </c>
      <c r="AG60" s="26"/>
      <c r="AH60" s="35" t="str">
        <f t="shared" si="4"/>
        <v>&lt;tr&gt;&lt;td headers='icon'&gt;&lt;img src=https://snowdome.github.io/tagatame/mementos/resources/TS_FA_02.png height=32&gt;&lt;/td&gt;&lt;td headers='name'&gt;真理を追い求めて&lt;/td&gt;&lt;td headers='rank'&gt;5&lt;/td&gt;&lt;td headers='remark'&gt;限定&lt;/td&gt;&lt;td headers='origin'&gt;その他
Other&lt;/td&gt;&lt;td headers='group'&gt;&lt;/td&gt;&lt;td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60" s="35" t="str">
        <f t="shared" si="9"/>
        <v>document.getElementById('m058').innerHTML = (b1*0+b2*0+b0*0) + (s1*0+s2*0+s3*0+s4*0+s5*0+s6*0+s7*0+s0*0) + (e01*0+e02*0+e03*0+e04*0+e05*0+e06*0+e07*0+e08*0+e09*0+e10*0+e11*0+e12*0+e13*0+e14*0);</v>
      </c>
      <c r="AJ60" s="24" t="str">
        <f t="shared" si="5"/>
        <v>m058</v>
      </c>
      <c r="AK60" s="26"/>
      <c r="AL60" s="26"/>
    </row>
    <row r="61" spans="1:38" s="3" customFormat="1" ht="37.049999999999997" customHeight="1" x14ac:dyDescent="0.3">
      <c r="A61" s="3" t="s">
        <v>154</v>
      </c>
      <c r="C61" s="3" t="s">
        <v>154</v>
      </c>
      <c r="D61" s="6" t="s">
        <v>463</v>
      </c>
      <c r="E61" s="3">
        <v>5</v>
      </c>
      <c r="F61" s="3" t="s">
        <v>40</v>
      </c>
      <c r="G61" s="17" t="s">
        <v>155</v>
      </c>
      <c r="H61" s="8"/>
      <c r="I61" s="4">
        <f t="shared" si="6"/>
        <v>0</v>
      </c>
      <c r="J61" s="2"/>
      <c r="K61" s="2"/>
      <c r="L61" s="2"/>
      <c r="M61" s="2">
        <f t="shared" si="7"/>
        <v>0</v>
      </c>
      <c r="N61" s="2"/>
      <c r="O61" s="2"/>
      <c r="P61" s="2"/>
      <c r="Q61" s="2"/>
      <c r="R61" s="7"/>
      <c r="T61" s="3">
        <v>0</v>
      </c>
      <c r="V61" s="4"/>
      <c r="AE61" s="4">
        <f t="shared" si="8"/>
        <v>0</v>
      </c>
      <c r="AG61" s="26"/>
      <c r="AH61" s="35" t="str">
        <f t="shared" si="4"/>
        <v>&lt;tr&gt;&lt;td headers='icon'&gt;&lt;img src=https://snowdome.github.io/tagatame/mementos/resources/TS_GLUTTONY_JUURIA_01.png height=32&gt;&lt;/td&gt;&lt;td headers='name'&gt;手向け、願いを乗せて&lt;/td&gt;&lt;td headers='rank'&gt;5&lt;/td&gt;&lt;td headers='remark'&gt;限定&lt;/td&gt;&lt;td headers='origin'&gt;グラトニー＝フォス
Glttony Foss&lt;/td&gt;&lt;td headers='group'&gt;&lt;/td&gt;&lt;td headers='score' id='m059'&gt;0&lt;/td&gt;&lt;td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61" s="35" t="str">
        <f t="shared" si="9"/>
        <v>document.getElementById('m059').innerHTML = (b1*0+b2*0+b0*0) + (s1*0+s2*0+s3*0+s4*0+s5*0+s6*0+s7*0+s0*0) + (e01*0+e02*0+e03*0+e04*0+e05*0+e06*0+e07*0+e08*0+e09*0+e10*0+e11*0+e12*0+e13*0+e14*0);</v>
      </c>
      <c r="AJ61" s="24" t="str">
        <f t="shared" si="5"/>
        <v>m059</v>
      </c>
      <c r="AK61" s="26"/>
      <c r="AL61" s="26"/>
    </row>
    <row r="62" spans="1:38" s="3" customFormat="1" ht="37.049999999999997" customHeight="1" x14ac:dyDescent="0.3">
      <c r="A62" s="3" t="s">
        <v>156</v>
      </c>
      <c r="C62" s="3" t="s">
        <v>156</v>
      </c>
      <c r="D62" s="6" t="s">
        <v>464</v>
      </c>
      <c r="E62" s="3">
        <v>5</v>
      </c>
      <c r="F62" s="3" t="s">
        <v>36</v>
      </c>
      <c r="G62" s="17" t="s">
        <v>155</v>
      </c>
      <c r="H62" s="8"/>
      <c r="I62" s="4">
        <f t="shared" si="6"/>
        <v>0</v>
      </c>
      <c r="J62" s="2"/>
      <c r="K62" s="2"/>
      <c r="L62" s="2"/>
      <c r="M62" s="2">
        <f t="shared" si="7"/>
        <v>0</v>
      </c>
      <c r="N62" s="2"/>
      <c r="O62" s="2"/>
      <c r="P62" s="2"/>
      <c r="Q62" s="2"/>
      <c r="R62" s="7"/>
      <c r="T62" s="3">
        <v>0</v>
      </c>
      <c r="V62" s="4"/>
      <c r="AE62" s="4">
        <f t="shared" si="8"/>
        <v>0</v>
      </c>
      <c r="AG62" s="26"/>
      <c r="AH62" s="35" t="str">
        <f t="shared" si="4"/>
        <v>&lt;tr&gt;&lt;td headers='icon'&gt;&lt;img src=https://snowdome.github.io/tagatame/mementos/resources/TS_GLUTTONY_LOTIA_01.png height=32&gt;&lt;/td&gt;&lt;td headers='name'&gt;甘い宝石たち&lt;/td&gt;&lt;td headers='rank'&gt;5&lt;/td&gt;&lt;td headers='remark'&gt;活動&lt;/td&gt;&lt;td headers='origin'&gt;グラトニー＝フォス
Glttony Foss&lt;/td&gt;&lt;td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62" s="35" t="str">
        <f t="shared" si="9"/>
        <v>document.getElementById('m060').innerHTML = (b1*0+b2*0+b0*0) + (s1*0+s2*0+s3*0+s4*0+s5*0+s6*0+s7*0+s0*0) + (e01*0+e02*0+e03*0+e04*0+e05*0+e06*0+e07*0+e08*0+e09*0+e10*0+e11*0+e12*0+e13*0+e14*0);</v>
      </c>
      <c r="AJ62" s="24" t="str">
        <f t="shared" si="5"/>
        <v>m060</v>
      </c>
      <c r="AK62" s="26"/>
      <c r="AL62" s="26"/>
    </row>
    <row r="63" spans="1:38" s="3" customFormat="1" ht="37.049999999999997" customHeight="1" x14ac:dyDescent="0.3">
      <c r="A63" s="3" t="s">
        <v>157</v>
      </c>
      <c r="C63" s="3" t="s">
        <v>157</v>
      </c>
      <c r="D63" s="6" t="s">
        <v>465</v>
      </c>
      <c r="E63" s="3">
        <v>5</v>
      </c>
      <c r="F63" s="3" t="s">
        <v>40</v>
      </c>
      <c r="G63" s="17" t="s">
        <v>155</v>
      </c>
      <c r="H63" s="8"/>
      <c r="I63" s="4">
        <f t="shared" si="6"/>
        <v>0</v>
      </c>
      <c r="J63" s="2"/>
      <c r="K63" s="2"/>
      <c r="L63" s="2"/>
      <c r="M63" s="2">
        <f t="shared" si="7"/>
        <v>0</v>
      </c>
      <c r="N63" s="2"/>
      <c r="O63" s="2"/>
      <c r="P63" s="2"/>
      <c r="Q63" s="2"/>
      <c r="R63" s="7"/>
      <c r="T63" s="3">
        <v>0</v>
      </c>
      <c r="V63" s="4"/>
      <c r="AE63" s="4">
        <f t="shared" si="8"/>
        <v>0</v>
      </c>
      <c r="AG63" s="26"/>
      <c r="AH63" s="35" t="str">
        <f t="shared" si="4"/>
        <v>&lt;tr&gt;&lt;td headers='icon'&gt;&lt;img src=https://snowdome.github.io/tagatame/mementos/resources/TS_GLUTTONY_NEICA_01.png height=32&gt;&lt;/td&gt;&lt;td headers='name'&gt;パニックイースター&lt;/td&gt;&lt;td headers='rank'&gt;5&lt;/td&gt;&lt;td headers='remark'&gt;限定&lt;/td&gt;&lt;td headers='origin'&gt;グラトニー＝フォス
Glttony Foss&lt;/td&gt;&lt;td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63" s="35" t="str">
        <f t="shared" si="9"/>
        <v>document.getElementById('m061').innerHTML = (b1*0+b2*0+b0*0) + (s1*0+s2*0+s3*0+s4*0+s5*0+s6*0+s7*0+s0*0) + (e01*0+e02*0+e03*0+e04*0+e05*0+e06*0+e07*0+e08*0+e09*0+e10*0+e11*0+e12*0+e13*0+e14*0);</v>
      </c>
      <c r="AJ63" s="24" t="str">
        <f t="shared" si="5"/>
        <v>m061</v>
      </c>
      <c r="AK63" s="26"/>
      <c r="AL63" s="26"/>
    </row>
    <row r="64" spans="1:38" s="3" customFormat="1" ht="37.049999999999997" customHeight="1" x14ac:dyDescent="0.3">
      <c r="A64" s="3" t="s">
        <v>158</v>
      </c>
      <c r="C64" s="3" t="s">
        <v>158</v>
      </c>
      <c r="D64" s="6" t="s">
        <v>159</v>
      </c>
      <c r="E64" s="3">
        <v>5</v>
      </c>
      <c r="G64" s="17" t="s">
        <v>155</v>
      </c>
      <c r="H64" s="8" t="s">
        <v>92</v>
      </c>
      <c r="I64" s="4">
        <f t="shared" si="6"/>
        <v>90</v>
      </c>
      <c r="J64" s="2"/>
      <c r="K64" s="2">
        <v>30</v>
      </c>
      <c r="L64" s="2">
        <v>30</v>
      </c>
      <c r="M64" s="2">
        <f t="shared" si="7"/>
        <v>30</v>
      </c>
      <c r="N64" s="2"/>
      <c r="O64" s="2"/>
      <c r="P64" s="2"/>
      <c r="Q64" s="2">
        <v>10</v>
      </c>
      <c r="R64" s="7"/>
      <c r="S64" s="5" t="s">
        <v>17</v>
      </c>
      <c r="T64" s="3">
        <v>30</v>
      </c>
      <c r="V64" s="4"/>
      <c r="X64" s="3">
        <v>30</v>
      </c>
      <c r="Y64" s="3">
        <v>30</v>
      </c>
      <c r="AE64" s="4">
        <f t="shared" si="8"/>
        <v>30</v>
      </c>
      <c r="AG64" s="26"/>
      <c r="AH64" s="35" t="str">
        <f t="shared" si="4"/>
        <v>&lt;tr&gt;&lt;td headers='icon'&gt;&lt;img src=https://snowdome.github.io/tagatame/mementos/resources/TS_GLUTTONY_RAURA_01.png height=32&gt;&lt;/td&gt;&lt;td headers='name'&gt;雷光よりも鮮烈な&lt;/td&gt;&lt;td headers='rank'&gt;5&lt;/td&gt;&lt;td headers='remark'&gt;&lt;/td&gt;&lt;td headers='origin'&gt;グラトニー＝フォス
Glttony Foss&lt;/td&gt;&lt;td headers='group'&gt;シャドウメサイヤ&lt;/td&gt;&lt;td headers='score' id='m062'&gt;90&lt;/td&gt;&lt;td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headers='嫉妬'&gt;30&lt;/td&gt;&lt;td headers='怠惰'&gt;30&lt;/td&gt;&lt;td headers='色欲'&gt;&lt;/td&gt;&lt;td headers='暴食'&gt;&lt;/td&gt;&lt;td headers='憤怒'&gt;&lt;/td&gt;&lt;td headers='強欲'&gt;&lt;/td&gt;&lt;td headers='傲慢'&gt;&lt;/td&gt;&lt;/tr&gt;</v>
      </c>
      <c r="AI64" s="35" t="str">
        <f t="shared" si="9"/>
        <v>document.getElementById('m062').innerHTML = (b1*30+b2*30+b0*30) + (s1*30+s2*30+s3*0+s4*0+s5*0+s6*0+s7*0+s0*30) + (e01*0+e02*0+e03*30+e04*0+e05*0+e06*0+e07*0+e08*0+e09*0+e10*0+e11*0+e12*0+e13*0+e14*0);</v>
      </c>
      <c r="AJ64" s="24" t="str">
        <f t="shared" si="5"/>
        <v>m062</v>
      </c>
      <c r="AK64" s="26"/>
      <c r="AL64" s="26"/>
    </row>
    <row r="65" spans="1:38" s="3" customFormat="1" ht="37.049999999999997" customHeight="1" x14ac:dyDescent="0.3">
      <c r="A65" s="3" t="s">
        <v>160</v>
      </c>
      <c r="C65" s="3" t="s">
        <v>160</v>
      </c>
      <c r="D65" s="6" t="s">
        <v>466</v>
      </c>
      <c r="E65" s="3">
        <v>5</v>
      </c>
      <c r="G65" s="17" t="s">
        <v>155</v>
      </c>
      <c r="H65" s="8"/>
      <c r="I65" s="4">
        <f t="shared" si="6"/>
        <v>0</v>
      </c>
      <c r="J65" s="2"/>
      <c r="K65" s="2"/>
      <c r="L65" s="2"/>
      <c r="M65" s="2">
        <f t="shared" si="7"/>
        <v>0</v>
      </c>
      <c r="N65" s="2"/>
      <c r="O65" s="2"/>
      <c r="P65" s="2"/>
      <c r="Q65" s="2"/>
      <c r="R65" s="7"/>
      <c r="T65" s="3">
        <v>0</v>
      </c>
      <c r="V65" s="4"/>
      <c r="AE65" s="4">
        <f t="shared" si="8"/>
        <v>0</v>
      </c>
      <c r="AG65" s="26"/>
      <c r="AH65" s="35" t="str">
        <f t="shared" si="4"/>
        <v>&lt;tr&gt;&lt;td headers='icon'&gt;&lt;img src=https://snowdome.github.io/tagatame/mementos/resources/TS_GLUTTONY_TEONA_01.png height=32&gt;&lt;/td&gt;&lt;td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65" s="35" t="str">
        <f t="shared" si="9"/>
        <v>document.getElementById('m063').innerHTML = (b1*0+b2*0+b0*0) + (s1*0+s2*0+s3*0+s4*0+s5*0+s6*0+s7*0+s0*0) + (e01*0+e02*0+e03*0+e04*0+e05*0+e06*0+e07*0+e08*0+e09*0+e10*0+e11*0+e12*0+e13*0+e14*0);</v>
      </c>
      <c r="AJ65" s="24" t="str">
        <f t="shared" si="5"/>
        <v>m063</v>
      </c>
      <c r="AK65" s="26"/>
      <c r="AL65" s="26"/>
    </row>
    <row r="66" spans="1:38" s="3" customFormat="1" ht="37.049999999999997" customHeight="1" x14ac:dyDescent="0.3">
      <c r="A66" s="3" t="s">
        <v>161</v>
      </c>
      <c r="C66" s="3" t="s">
        <v>161</v>
      </c>
      <c r="D66" s="6" t="s">
        <v>467</v>
      </c>
      <c r="E66" s="3">
        <v>5</v>
      </c>
      <c r="F66" s="3" t="s">
        <v>40</v>
      </c>
      <c r="G66" s="17" t="s">
        <v>155</v>
      </c>
      <c r="H66" s="8"/>
      <c r="I66" s="4">
        <f t="shared" si="6"/>
        <v>0</v>
      </c>
      <c r="J66" s="2"/>
      <c r="K66" s="2"/>
      <c r="L66" s="2"/>
      <c r="M66" s="2">
        <f t="shared" si="7"/>
        <v>0</v>
      </c>
      <c r="N66" s="2"/>
      <c r="O66" s="2"/>
      <c r="P66" s="2"/>
      <c r="Q66" s="2"/>
      <c r="R66" s="7"/>
      <c r="T66" s="3">
        <v>0</v>
      </c>
      <c r="V66" s="4"/>
      <c r="AE66" s="4">
        <f t="shared" si="8"/>
        <v>0</v>
      </c>
      <c r="AG66" s="26"/>
      <c r="AH66" s="35" t="str">
        <f t="shared" si="4"/>
        <v>&lt;tr&gt;&lt;td headers='icon'&gt;&lt;img src=https://snowdome.github.io/tagatame/mementos/resources/TS_GREED_EMMEL_01.png height=32&gt;&lt;/td&gt;&lt;td headers='name'&gt;慈しむ愛、ゆえに&lt;/td&gt;&lt;td headers='rank'&gt;5&lt;/td&gt;&lt;td headers='remark'&gt;限定&lt;/td&gt;&lt;td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66" s="35" t="str">
        <f t="shared" si="9"/>
        <v>document.getElementById('m064').innerHTML = (b1*0+b2*0+b0*0) + (s1*0+s2*0+s3*0+s4*0+s5*0+s6*0+s7*0+s0*0) + (e01*0+e02*0+e03*0+e04*0+e05*0+e06*0+e07*0+e08*0+e09*0+e10*0+e11*0+e12*0+e13*0+e14*0);</v>
      </c>
      <c r="AJ66" s="24" t="str">
        <f t="shared" si="5"/>
        <v>m064</v>
      </c>
      <c r="AK66" s="26"/>
      <c r="AL66" s="26"/>
    </row>
    <row r="67" spans="1:38" s="3" customFormat="1" ht="37.049999999999997" customHeight="1" x14ac:dyDescent="0.3">
      <c r="A67" s="3" t="s">
        <v>474</v>
      </c>
      <c r="D67" s="6" t="s">
        <v>473</v>
      </c>
      <c r="E67" s="3">
        <v>5</v>
      </c>
      <c r="F67" s="3" t="s">
        <v>40</v>
      </c>
      <c r="G67" s="17" t="s">
        <v>155</v>
      </c>
      <c r="H67" s="8"/>
      <c r="I67" s="4"/>
      <c r="J67" s="2"/>
      <c r="K67" s="2"/>
      <c r="L67" s="2"/>
      <c r="M67" s="2"/>
      <c r="N67" s="2"/>
      <c r="O67" s="2"/>
      <c r="P67" s="2"/>
      <c r="Q67" s="2"/>
      <c r="R67" s="7"/>
      <c r="V67" s="4"/>
      <c r="AE67" s="4"/>
      <c r="AG67" s="26"/>
      <c r="AH67" s="35" t="str">
        <f t="shared" si="4"/>
        <v>&lt;tr&gt;&lt;td headers='icon'&gt;&lt;img src=https://snowdome.github.io/tagatame/mementos/resources/TS_GREED_EMMEL_02.png height=32&gt;&lt;/td&gt;&lt;td headers='name'&gt;願い、光の風に吹かれて&lt;/td&gt;&lt;td headers='rank'&gt;5&lt;/td&gt;&lt;td headers='remark'&gt;限定&lt;/td&gt;&lt;td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67" s="35" t="str">
        <f t="shared" ref="AI67:AI98" si="10">"document.getElementById('"&amp;AJ67&amp;"').innerHTML = (b1*"&amp;TEXT(K67,0)&amp;"+b2*"&amp;TEXT(L67,0)&amp;"+b0*"&amp;TEXT(M67,0)&amp;") + (s1*"&amp;TEXT(X67,0)&amp;"+s2*"&amp;TEXT(Y67,0)&amp;"+s3*"&amp;TEXT(Z67,0)&amp;"+s4*"&amp;TEXT(AA67,0)&amp;"+s5*"&amp;TEXT(AB67,0)&amp;"+s6*"&amp;TEXT(AC67,0)&amp;"+s7*"&amp;TEXT(AD67,0)&amp;"+s0*"&amp;TEXT(AE67,0)&amp;") + (e01*"&amp;IF(S67="斬撃",T67,0)&amp;"+e02*"&amp;IF(S67="刺突",T67,0)&amp;"+e03*"&amp;IF(S67="打撃",T67,0)&amp;"+e04*"&amp;IF(S67="射撃",T67,0)&amp;"+e05*"&amp;IF(S67="魔法",T67,0)&amp;"+e06*"&amp;IF(S67="無区分",T67,0)&amp;"+e07*"&amp;IF(U67="反撃",V67,0)&amp;"+e08*"&amp;IF(U67="闇属性特効",V67,0)&amp;"+e09*"&amp;IF(U67="単体",V67,0)&amp;"+e10*"&amp;IF(U67="範囲",V67,0)&amp;"+e11*"&amp;IF(U67="人",V67,0)&amp;"+e12*"&amp;IF(U67="異族",V67,0)&amp;"+e13*"&amp;IF(S67="バジュラ",V67,0)&amp;"+e14*"&amp;IF(S67="魔動人形",V67,0)&amp;");"</f>
        <v>document.getElementById('m065').innerHTML = (b1*0+b2*0+b0*0) + (s1*0+s2*0+s3*0+s4*0+s5*0+s6*0+s7*0+s0*0) + (e01*0+e02*0+e03*0+e04*0+e05*0+e06*0+e07*0+e08*0+e09*0+e10*0+e11*0+e12*0+e13*0+e14*0);</v>
      </c>
      <c r="AJ67" s="24" t="str">
        <f t="shared" si="5"/>
        <v>m065</v>
      </c>
      <c r="AK67" s="26"/>
      <c r="AL67" s="26"/>
    </row>
    <row r="68" spans="1:38" s="3" customFormat="1" ht="37.049999999999997" customHeight="1" x14ac:dyDescent="0.3">
      <c r="A68" s="3" t="s">
        <v>162</v>
      </c>
      <c r="C68" s="3" t="s">
        <v>162</v>
      </c>
      <c r="D68" s="6" t="s">
        <v>468</v>
      </c>
      <c r="E68" s="3">
        <v>5</v>
      </c>
      <c r="F68" s="3" t="s">
        <v>40</v>
      </c>
      <c r="G68" s="20" t="s">
        <v>163</v>
      </c>
      <c r="H68" s="8"/>
      <c r="I68" s="4">
        <f t="shared" ref="I68:I89" si="11">SUMPRODUCT(J$1:AE$1,J68:AE68)</f>
        <v>0</v>
      </c>
      <c r="J68" s="2"/>
      <c r="K68" s="2"/>
      <c r="L68" s="2"/>
      <c r="M68" s="2">
        <f t="shared" ref="M68:M89" si="12">MAX(K68:L68)</f>
        <v>0</v>
      </c>
      <c r="N68" s="2"/>
      <c r="O68" s="2"/>
      <c r="P68" s="2"/>
      <c r="Q68" s="2"/>
      <c r="R68" s="7"/>
      <c r="T68" s="3">
        <v>0</v>
      </c>
      <c r="V68" s="4"/>
      <c r="AE68" s="4">
        <f t="shared" ref="AE68:AE89" si="13">MAX(X68:AD68)</f>
        <v>0</v>
      </c>
      <c r="AG68" s="26"/>
      <c r="AH68" s="35" t="str">
        <f t="shared" ref="AH68:AH131" si="14">"&lt;tr&gt;&lt;td headers='icon'&gt;&lt;img src=https://snowdome.github.io/tagatame/mementos/resources/"&amp;A68&amp;" height=32&gt;&lt;/td&gt;&lt;td headers='name'&gt;"&amp;D68&amp;"&lt;/td&gt;&lt;td headers='rank'&gt;"&amp;E68&amp;"&lt;/td&gt;&lt;td headers='remark'&gt;"&amp;F68&amp;"&lt;/td&gt;&lt;td headers='origin'&gt;"&amp;G68&amp;"&lt;/td&gt;&lt;td headers='group'&gt;"&amp;H68&amp;"&lt;/td&gt;&lt;td headers='score' id='"&amp;AJ68&amp;"'&gt;"&amp;TEXT(I68,0)&amp;"&lt;/td&gt;&lt;td headers='HP'&gt;"&amp;J68&amp;"&lt;/td&gt;&lt;td headers='patk'&gt;"&amp;K68&amp;"&lt;/td&gt;&lt;td headers='matk'&gt;"&amp;L68&amp;"&lt;/td&gt;&lt;td headers='pdef'&gt;"&amp;N68&amp;"&lt;/td&gt;&lt;td headers='mdef'&gt;"&amp;O68&amp;"&lt;/td&gt;&lt;td headers='dex'&gt;"&amp;P68&amp;"&lt;/td&gt;&lt;td headers='agi'&gt;"&amp;Q68&amp;"&lt;/td&gt;&lt;td headers='luck'&gt;"&amp;R68&amp;"&lt;/td&gt;&lt;td headers='a.type'&gt;"&amp;S68&amp;"&lt;/td&gt;&lt;td headers='a.bonus'&gt;"&amp;T68&amp;"&lt;/td&gt;&lt;td headers='special'&gt;"&amp;U68&amp;"&lt;/td&gt;&lt;td headers='sp.bonus'&gt;"&amp;V68&amp;"&lt;/td&gt;&lt;td headers='others'&gt;"&amp;W68&amp;"&lt;/td&gt;&lt;td headers='嫉妬'&gt;"&amp;X68&amp;"&lt;/td&gt;&lt;td headers='怠惰'&gt;"&amp;Y68&amp;"&lt;/td&gt;&lt;td headers='色欲'&gt;"&amp;Z68&amp;"&lt;/td&gt;&lt;td headers='暴食'&gt;"&amp;AA68&amp;"&lt;/td&gt;&lt;td headers='憤怒'&gt;"&amp;AB68&amp;"&lt;/td&gt;&lt;td headers='強欲'&gt;"&amp;AC68&amp;"&lt;/td&gt;&lt;td headers='傲慢'&gt;"&amp;AD68&amp;"&lt;/td&gt;&lt;/tr&gt;"</f>
        <v>&lt;tr&gt;&lt;td headers='icon'&gt;&lt;img src=https://snowdome.github.io/tagatame/mementos/resources/TS_GREED_KU_IENA_01.png height=32&gt;&lt;/td&gt;&lt;td headers='name'&gt;練磨、創造、その果て&lt;/td&gt;&lt;td headers='rank'&gt;5&lt;/td&gt;&lt;td headers='remark'&gt;限定&lt;/td&gt;&lt;td headers='origin'&gt;グリードダイク
Greed Dike&lt;/td&gt;&lt;td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68" s="35" t="str">
        <f t="shared" si="10"/>
        <v>document.getElementById('m066').innerHTML = (b1*0+b2*0+b0*0) + (s1*0+s2*0+s3*0+s4*0+s5*0+s6*0+s7*0+s0*0) + (e01*0+e02*0+e03*0+e04*0+e05*0+e06*0+e07*0+e08*0+e09*0+e10*0+e11*0+e12*0+e13*0+e14*0);</v>
      </c>
      <c r="AJ68" s="24" t="str">
        <f t="shared" ref="AJ68:AJ131" si="15">"m"&amp;TEXT(ROW()-2,"000")</f>
        <v>m066</v>
      </c>
      <c r="AK68" s="26"/>
      <c r="AL68" s="26"/>
    </row>
    <row r="69" spans="1:38" s="3" customFormat="1" ht="37.049999999999997" customHeight="1" x14ac:dyDescent="0.3">
      <c r="A69" s="3" t="s">
        <v>164</v>
      </c>
      <c r="C69" s="3" t="s">
        <v>164</v>
      </c>
      <c r="D69" s="6" t="s">
        <v>469</v>
      </c>
      <c r="E69" s="3">
        <v>5</v>
      </c>
      <c r="G69" s="20" t="s">
        <v>163</v>
      </c>
      <c r="H69" s="8"/>
      <c r="I69" s="4">
        <f t="shared" si="11"/>
        <v>0</v>
      </c>
      <c r="J69" s="2"/>
      <c r="K69" s="2"/>
      <c r="L69" s="2"/>
      <c r="M69" s="2">
        <f t="shared" si="12"/>
        <v>0</v>
      </c>
      <c r="N69" s="2"/>
      <c r="O69" s="2"/>
      <c r="P69" s="2"/>
      <c r="Q69" s="2"/>
      <c r="R69" s="7"/>
      <c r="T69" s="3">
        <v>0</v>
      </c>
      <c r="V69" s="4"/>
      <c r="AE69" s="4">
        <f t="shared" si="13"/>
        <v>0</v>
      </c>
      <c r="AG69" s="26"/>
      <c r="AH69" s="35" t="str">
        <f t="shared" si="14"/>
        <v>&lt;tr&gt;&lt;td headers='icon'&gt;&lt;img src=https://snowdome.github.io/tagatame/mementos/resources/TS_GREED_LUCILLE_01.png height=32&gt;&lt;/td&gt;&lt;td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69" s="35" t="str">
        <f t="shared" si="10"/>
        <v>document.getElementById('m067').innerHTML = (b1*0+b2*0+b0*0) + (s1*0+s2*0+s3*0+s4*0+s5*0+s6*0+s7*0+s0*0) + (e01*0+e02*0+e03*0+e04*0+e05*0+e06*0+e07*0+e08*0+e09*0+e10*0+e11*0+e12*0+e13*0+e14*0);</v>
      </c>
      <c r="AJ69" s="24" t="str">
        <f t="shared" si="15"/>
        <v>m067</v>
      </c>
      <c r="AK69" s="26"/>
      <c r="AL69" s="26"/>
    </row>
    <row r="70" spans="1:38" s="3" customFormat="1" ht="37.049999999999997" customHeight="1" x14ac:dyDescent="0.3">
      <c r="A70" s="3" t="s">
        <v>165</v>
      </c>
      <c r="C70" s="3" t="s">
        <v>165</v>
      </c>
      <c r="D70" s="6" t="s">
        <v>470</v>
      </c>
      <c r="E70" s="3">
        <v>5</v>
      </c>
      <c r="F70" s="3" t="s">
        <v>40</v>
      </c>
      <c r="G70" s="20" t="s">
        <v>163</v>
      </c>
      <c r="H70" s="8"/>
      <c r="I70" s="4">
        <f t="shared" si="11"/>
        <v>0</v>
      </c>
      <c r="J70" s="2"/>
      <c r="K70" s="2"/>
      <c r="L70" s="2"/>
      <c r="M70" s="2">
        <f t="shared" si="12"/>
        <v>0</v>
      </c>
      <c r="N70" s="2"/>
      <c r="O70" s="2"/>
      <c r="P70" s="2"/>
      <c r="Q70" s="2"/>
      <c r="R70" s="7"/>
      <c r="T70" s="3">
        <v>0</v>
      </c>
      <c r="V70" s="4"/>
      <c r="AE70" s="4">
        <f t="shared" si="13"/>
        <v>0</v>
      </c>
      <c r="AG70" s="26"/>
      <c r="AH70" s="35" t="str">
        <f t="shared" si="14"/>
        <v>&lt;tr&gt;&lt;td headers='icon'&gt;&lt;img src=https://snowdome.github.io/tagatame/mementos/resources/TS_GREED_MEIFAN_01.png height=32&gt;&lt;/td&gt;&lt;td headers='name'&gt;パニックハロウィン&lt;/td&gt;&lt;td headers='rank'&gt;5&lt;/td&gt;&lt;td headers='remark'&gt;限定&lt;/td&gt;&lt;td headers='origin'&gt;グリードダイク
Greed Dike&lt;/td&gt;&lt;td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70" s="35" t="str">
        <f t="shared" si="10"/>
        <v>document.getElementById('m068').innerHTML = (b1*0+b2*0+b0*0) + (s1*0+s2*0+s3*0+s4*0+s5*0+s6*0+s7*0+s0*0) + (e01*0+e02*0+e03*0+e04*0+e05*0+e06*0+e07*0+e08*0+e09*0+e10*0+e11*0+e12*0+e13*0+e14*0);</v>
      </c>
      <c r="AJ70" s="24" t="str">
        <f t="shared" si="15"/>
        <v>m068</v>
      </c>
      <c r="AK70" s="26"/>
      <c r="AL70" s="26"/>
    </row>
    <row r="71" spans="1:38" s="3" customFormat="1" ht="37.049999999999997" customHeight="1" x14ac:dyDescent="0.3">
      <c r="A71" s="3" t="s">
        <v>166</v>
      </c>
      <c r="C71" s="3" t="s">
        <v>166</v>
      </c>
      <c r="D71" s="6" t="s">
        <v>471</v>
      </c>
      <c r="E71" s="3">
        <v>5</v>
      </c>
      <c r="G71" s="20" t="s">
        <v>163</v>
      </c>
      <c r="H71" s="8"/>
      <c r="I71" s="4">
        <f t="shared" si="11"/>
        <v>0</v>
      </c>
      <c r="J71" s="2"/>
      <c r="K71" s="2"/>
      <c r="L71" s="2"/>
      <c r="M71" s="2">
        <f t="shared" si="12"/>
        <v>0</v>
      </c>
      <c r="N71" s="2"/>
      <c r="O71" s="2"/>
      <c r="P71" s="2"/>
      <c r="Q71" s="2"/>
      <c r="R71" s="7"/>
      <c r="T71" s="3">
        <v>0</v>
      </c>
      <c r="V71" s="4"/>
      <c r="AE71" s="4">
        <f t="shared" si="13"/>
        <v>0</v>
      </c>
      <c r="AG71" s="26"/>
      <c r="AH71" s="35" t="str">
        <f t="shared" si="14"/>
        <v>&lt;tr&gt;&lt;td headers='icon'&gt;&lt;img src=https://snowdome.github.io/tagatame/mementos/resources/TS_GREED_ORION_01.png height=32&gt;&lt;/td&gt;&lt;td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71" s="35" t="str">
        <f t="shared" si="10"/>
        <v>document.getElementById('m069').innerHTML = (b1*0+b2*0+b0*0) + (s1*0+s2*0+s3*0+s4*0+s5*0+s6*0+s7*0+s0*0) + (e01*0+e02*0+e03*0+e04*0+e05*0+e06*0+e07*0+e08*0+e09*0+e10*0+e11*0+e12*0+e13*0+e14*0);</v>
      </c>
      <c r="AJ71" s="24" t="str">
        <f t="shared" si="15"/>
        <v>m069</v>
      </c>
      <c r="AK71" s="26"/>
      <c r="AL71" s="26"/>
    </row>
    <row r="72" spans="1:38" s="3" customFormat="1" ht="37.049999999999997" customHeight="1" x14ac:dyDescent="0.3">
      <c r="A72" s="3" t="s">
        <v>167</v>
      </c>
      <c r="C72" s="3" t="s">
        <v>167</v>
      </c>
      <c r="D72" s="6" t="s">
        <v>168</v>
      </c>
      <c r="E72" s="3">
        <v>5</v>
      </c>
      <c r="F72" s="3" t="s">
        <v>36</v>
      </c>
      <c r="G72" s="20" t="s">
        <v>163</v>
      </c>
      <c r="H72" s="8" t="s">
        <v>169</v>
      </c>
      <c r="I72" s="4">
        <f t="shared" si="11"/>
        <v>50</v>
      </c>
      <c r="J72" s="2">
        <v>30</v>
      </c>
      <c r="K72" s="2">
        <v>20</v>
      </c>
      <c r="L72" s="2"/>
      <c r="M72" s="2">
        <f t="shared" si="12"/>
        <v>20</v>
      </c>
      <c r="N72" s="2"/>
      <c r="O72" s="2"/>
      <c r="P72" s="2"/>
      <c r="Q72" s="2"/>
      <c r="R72" s="7"/>
      <c r="T72" s="3">
        <v>0</v>
      </c>
      <c r="V72" s="4"/>
      <c r="W72" s="3" t="s">
        <v>485</v>
      </c>
      <c r="Y72" s="3">
        <v>30</v>
      </c>
      <c r="AE72" s="4">
        <f t="shared" si="13"/>
        <v>30</v>
      </c>
      <c r="AG72" s="26"/>
      <c r="AH72" s="35" t="str">
        <f t="shared" si="14"/>
        <v>&lt;tr&gt;&lt;td headers='icon'&gt;&lt;img src=https://snowdome.github.io/tagatame/mementos/resources/TS_GREED_RISHEN_01.png height=32&gt;&lt;/td&gt;&lt;td headers='name'&gt;船上の厄膳料理&lt;/td&gt;&lt;td headers='rank'&gt;5&lt;/td&gt;&lt;td headers='remark'&gt;活動&lt;/td&gt;&lt;td headers='origin'&gt;グリードダイク
Greed Dike&lt;/td&gt;&lt;td headers='group'&gt;海賊団&lt;/td&gt;&lt;td headers='score' id='m070'&gt;50&lt;/td&gt;&lt;td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headers='others'&gt;範囲耐性+10&lt;/td&gt;&lt;td headers='嫉妬'&gt;&lt;/td&gt;&lt;td headers='怠惰'&gt;30&lt;/td&gt;&lt;td headers='色欲'&gt;&lt;/td&gt;&lt;td headers='暴食'&gt;&lt;/td&gt;&lt;td headers='憤怒'&gt;&lt;/td&gt;&lt;td headers='強欲'&gt;&lt;/td&gt;&lt;td headers='傲慢'&gt;&lt;/td&gt;&lt;/tr&gt;</v>
      </c>
      <c r="AI72" s="35" t="str">
        <f t="shared" si="10"/>
        <v>document.getElementById('m070').innerHTML = (b1*20+b2*0+b0*20) + (s1*0+s2*30+s3*0+s4*0+s5*0+s6*0+s7*0+s0*30) + (e01*0+e02*0+e03*0+e04*0+e05*0+e06*0+e07*0+e08*0+e09*0+e10*0+e11*0+e12*0+e13*0+e14*0);</v>
      </c>
      <c r="AJ72" s="24" t="str">
        <f t="shared" si="15"/>
        <v>m070</v>
      </c>
      <c r="AK72" s="26"/>
      <c r="AL72" s="26"/>
    </row>
    <row r="73" spans="1:38" s="3" customFormat="1" ht="37.049999999999997" customHeight="1" x14ac:dyDescent="0.3">
      <c r="A73" s="3" t="s">
        <v>170</v>
      </c>
      <c r="C73" s="3" t="s">
        <v>170</v>
      </c>
      <c r="D73" s="6" t="s">
        <v>171</v>
      </c>
      <c r="E73" s="3">
        <v>5</v>
      </c>
      <c r="G73" s="20" t="s">
        <v>163</v>
      </c>
      <c r="H73" s="8" t="s">
        <v>169</v>
      </c>
      <c r="I73" s="4">
        <f t="shared" si="11"/>
        <v>110</v>
      </c>
      <c r="J73" s="2"/>
      <c r="K73" s="2">
        <v>40</v>
      </c>
      <c r="L73" s="2"/>
      <c r="M73" s="2">
        <f t="shared" si="12"/>
        <v>40</v>
      </c>
      <c r="N73" s="2"/>
      <c r="O73" s="2"/>
      <c r="P73" s="2">
        <v>30</v>
      </c>
      <c r="Q73" s="2">
        <v>10</v>
      </c>
      <c r="R73" s="7"/>
      <c r="S73" s="3" t="s">
        <v>20</v>
      </c>
      <c r="T73" s="3">
        <v>30</v>
      </c>
      <c r="V73" s="4"/>
      <c r="Y73" s="3">
        <v>40</v>
      </c>
      <c r="AC73" s="3">
        <v>20</v>
      </c>
      <c r="AE73" s="4">
        <f t="shared" si="13"/>
        <v>40</v>
      </c>
      <c r="AG73" s="26"/>
      <c r="AH73" s="35" t="str">
        <f t="shared" si="14"/>
        <v>&lt;tr&gt;&lt;td headers='icon'&gt;&lt;img src=https://snowdome.github.io/tagatame/mementos/resources/TS_GREED_SHENMEI_01.png height=32&gt;&lt;/td&gt;&lt;td headers='name'&gt;お宝は海図のその先に&lt;/td&gt;&lt;td headers='rank'&gt;5&lt;/td&gt;&lt;td headers='remark'&gt;&lt;/td&gt;&lt;td headers='origin'&gt;グリードダイク
Greed Dike&lt;/td&gt;&lt;td headers='group'&gt;海賊団&lt;/td&gt;&lt;td headers='score' id='m071'&gt;110&lt;/td&gt;&lt;td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headers='嫉妬'&gt;&lt;/td&gt;&lt;td headers='怠惰'&gt;40&lt;/td&gt;&lt;td headers='色欲'&gt;&lt;/td&gt;&lt;td headers='暴食'&gt;&lt;/td&gt;&lt;td headers='憤怒'&gt;&lt;/td&gt;&lt;td headers='強欲'&gt;20&lt;/td&gt;&lt;td headers='傲慢'&gt;&lt;/td&gt;&lt;/tr&gt;</v>
      </c>
      <c r="AI73" s="35" t="str">
        <f t="shared" si="10"/>
        <v>document.getElementById('m071').innerHTML = (b1*40+b2*0+b0*40) + (s1*0+s2*40+s3*0+s4*0+s5*0+s6*20+s7*0+s0*40) + (e01*0+e02*0+e03*0+e04*0+e05*0+e06*30+e07*0+e08*0+e09*0+e10*0+e11*0+e12*0+e13*0+e14*0);</v>
      </c>
      <c r="AJ73" s="24" t="str">
        <f t="shared" si="15"/>
        <v>m071</v>
      </c>
      <c r="AK73" s="26"/>
      <c r="AL73" s="26"/>
    </row>
    <row r="74" spans="1:38" s="3" customFormat="1" ht="37.049999999999997" customHeight="1" x14ac:dyDescent="0.3">
      <c r="A74" s="3" t="s">
        <v>172</v>
      </c>
      <c r="C74" s="3" t="s">
        <v>172</v>
      </c>
      <c r="D74" s="6" t="s">
        <v>212</v>
      </c>
      <c r="E74" s="3">
        <v>5</v>
      </c>
      <c r="G74" s="17" t="s">
        <v>49</v>
      </c>
      <c r="H74" s="8"/>
      <c r="I74" s="4">
        <f t="shared" si="11"/>
        <v>0</v>
      </c>
      <c r="J74" s="2"/>
      <c r="K74" s="2"/>
      <c r="L74" s="2"/>
      <c r="M74" s="2">
        <f t="shared" si="12"/>
        <v>0</v>
      </c>
      <c r="N74" s="2"/>
      <c r="O74" s="2"/>
      <c r="P74" s="2"/>
      <c r="Q74" s="2"/>
      <c r="R74" s="7"/>
      <c r="T74" s="3">
        <v>0</v>
      </c>
      <c r="V74" s="4"/>
      <c r="AE74" s="4">
        <f t="shared" si="13"/>
        <v>0</v>
      </c>
      <c r="AG74" s="26"/>
      <c r="AH74" s="35" t="str">
        <f t="shared" si="14"/>
        <v>&lt;tr&gt;&lt;td headers='icon'&gt;&lt;img src=https://snowdome.github.io/tagatame/mementos/resources/TS_LIESBET_EDGAR_01.png height=32&gt;&lt;/td&gt;&lt;td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74" s="35" t="str">
        <f t="shared" si="10"/>
        <v>document.getElementById('m072').innerHTML = (b1*0+b2*0+b0*0) + (s1*0+s2*0+s3*0+s4*0+s5*0+s6*0+s7*0+s0*0) + (e01*0+e02*0+e03*0+e04*0+e05*0+e06*0+e07*0+e08*0+e09*0+e10*0+e11*0+e12*0+e13*0+e14*0);</v>
      </c>
      <c r="AJ74" s="24" t="str">
        <f t="shared" si="15"/>
        <v>m072</v>
      </c>
      <c r="AK74" s="26"/>
      <c r="AL74" s="26"/>
    </row>
    <row r="75" spans="1:38" s="3" customFormat="1" ht="37.049999999999997" customHeight="1" x14ac:dyDescent="0.3">
      <c r="A75" s="3" t="s">
        <v>173</v>
      </c>
      <c r="C75" s="3" t="s">
        <v>173</v>
      </c>
      <c r="D75" s="6" t="s">
        <v>174</v>
      </c>
      <c r="E75" s="3">
        <v>5</v>
      </c>
      <c r="G75" s="17" t="s">
        <v>175</v>
      </c>
      <c r="H75" s="8" t="s">
        <v>176</v>
      </c>
      <c r="I75" s="4">
        <f t="shared" si="11"/>
        <v>50</v>
      </c>
      <c r="J75" s="2">
        <v>30</v>
      </c>
      <c r="K75" s="2"/>
      <c r="L75" s="2"/>
      <c r="M75" s="2">
        <f t="shared" si="12"/>
        <v>0</v>
      </c>
      <c r="N75" s="2">
        <v>50</v>
      </c>
      <c r="O75" s="2"/>
      <c r="P75" s="2"/>
      <c r="Q75" s="2"/>
      <c r="R75" s="7"/>
      <c r="S75" s="5" t="s">
        <v>17</v>
      </c>
      <c r="T75" s="3">
        <v>20</v>
      </c>
      <c r="V75" s="4"/>
      <c r="Z75" s="3">
        <v>30</v>
      </c>
      <c r="AD75" s="3">
        <v>30</v>
      </c>
      <c r="AE75" s="4">
        <f t="shared" si="13"/>
        <v>30</v>
      </c>
      <c r="AG75" s="26"/>
      <c r="AH75" s="35" t="str">
        <f t="shared" si="14"/>
        <v>&lt;tr&gt;&lt;td headers='icon'&gt;&lt;img src=https://snowdome.github.io/tagatame/mementos/resources/TS_LOST_ACHAD_01.png height=32&gt;&lt;/td&gt;&lt;td headers='name'&gt;私が見つけた太陽&lt;/td&gt;&lt;td headers='rank'&gt;5&lt;/td&gt;&lt;td headers='remark'&gt;&lt;/td&gt;&lt;td headers='origin'&gt;ロストブルー
Lost Blue&lt;/td&gt;&lt;td headers='group'&gt;十戒衆&lt;/td&gt;&lt;td headers='score' id='m073'&gt;50&lt;/td&gt;&lt;td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headers='強欲'&gt;&lt;/td&gt;&lt;td headers='傲慢'&gt;30&lt;/td&gt;&lt;/tr&gt;</v>
      </c>
      <c r="AI75" s="35" t="str">
        <f t="shared" si="10"/>
        <v>document.getElementById('m073').innerHTML = (b1*0+b2*0+b0*0) + (s1*0+s2*0+s3*30+s4*0+s5*0+s6*0+s7*30+s0*30) + (e01*0+e02*0+e03*20+e04*0+e05*0+e06*0+e07*0+e08*0+e09*0+e10*0+e11*0+e12*0+e13*0+e14*0);</v>
      </c>
      <c r="AJ75" s="24" t="str">
        <f t="shared" si="15"/>
        <v>m073</v>
      </c>
      <c r="AK75" s="26"/>
      <c r="AL75" s="26"/>
    </row>
    <row r="76" spans="1:38" s="3" customFormat="1" ht="37.049999999999997" customHeight="1" x14ac:dyDescent="0.3">
      <c r="A76" s="3" t="s">
        <v>177</v>
      </c>
      <c r="C76" s="3" t="s">
        <v>177</v>
      </c>
      <c r="D76" s="6" t="s">
        <v>178</v>
      </c>
      <c r="E76" s="3">
        <v>5</v>
      </c>
      <c r="F76" s="3" t="s">
        <v>40</v>
      </c>
      <c r="G76" s="17" t="s">
        <v>175</v>
      </c>
      <c r="H76" s="8" t="s">
        <v>176</v>
      </c>
      <c r="I76" s="4">
        <f t="shared" si="11"/>
        <v>90</v>
      </c>
      <c r="J76" s="2">
        <v>30</v>
      </c>
      <c r="K76" s="2">
        <v>50</v>
      </c>
      <c r="L76" s="2"/>
      <c r="M76" s="2">
        <f t="shared" si="12"/>
        <v>50</v>
      </c>
      <c r="N76" s="2"/>
      <c r="O76" s="2"/>
      <c r="P76" s="2"/>
      <c r="Q76" s="2"/>
      <c r="R76" s="7"/>
      <c r="T76" s="3">
        <v>0</v>
      </c>
      <c r="V76" s="4"/>
      <c r="W76" s="5" t="s">
        <v>502</v>
      </c>
      <c r="AC76" s="3">
        <v>20</v>
      </c>
      <c r="AD76" s="3">
        <v>40</v>
      </c>
      <c r="AE76" s="4">
        <f t="shared" si="13"/>
        <v>40</v>
      </c>
      <c r="AG76" s="26"/>
      <c r="AH76" s="35" t="str">
        <f t="shared" si="14"/>
        <v>&lt;tr&gt;&lt;td headers='icon'&gt;&lt;img src=https://snowdome.github.io/tagatame/mementos/resources/TS_LOST_ACHAD_02.png height=32&gt;&lt;/td&gt;&lt;td headers='name'&gt;戒めなき青に包まれて&lt;/td&gt;&lt;td headers='rank'&gt;5&lt;/td&gt;&lt;td headers='remark'&gt;限定&lt;/td&gt;&lt;td headers='origin'&gt;ロストブルー
Lost Blue&lt;/td&gt;&lt;td headers='group'&gt;十戒衆&lt;/td&gt;&lt;td headers='score' id='m074'&gt;90&lt;/td&gt;&lt;td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headers='others'&gt;MP上限+10, 範囲耐性+10&lt;/td&gt;&lt;td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I76" s="35" t="str">
        <f t="shared" si="10"/>
        <v>document.getElementById('m074').innerHTML = (b1*50+b2*0+b0*50) + (s1*0+s2*0+s3*0+s4*0+s5*0+s6*20+s7*40+s0*40) + (e01*0+e02*0+e03*0+e04*0+e05*0+e06*0+e07*0+e08*0+e09*0+e10*0+e11*0+e12*0+e13*0+e14*0);</v>
      </c>
      <c r="AJ76" s="24" t="str">
        <f t="shared" si="15"/>
        <v>m074</v>
      </c>
      <c r="AK76" s="26"/>
      <c r="AL76" s="26"/>
    </row>
    <row r="77" spans="1:38" s="3" customFormat="1" ht="37.049999999999997" customHeight="1" x14ac:dyDescent="0.3">
      <c r="A77" s="3" t="s">
        <v>179</v>
      </c>
      <c r="C77" s="3" t="s">
        <v>179</v>
      </c>
      <c r="D77" s="6" t="s">
        <v>180</v>
      </c>
      <c r="E77" s="3">
        <v>5</v>
      </c>
      <c r="F77" s="3" t="s">
        <v>40</v>
      </c>
      <c r="G77" s="17" t="s">
        <v>175</v>
      </c>
      <c r="H77" s="8" t="s">
        <v>176</v>
      </c>
      <c r="I77" s="4">
        <f t="shared" si="11"/>
        <v>70</v>
      </c>
      <c r="J77" s="2">
        <v>60</v>
      </c>
      <c r="K77" s="2">
        <v>20</v>
      </c>
      <c r="L77" s="2"/>
      <c r="M77" s="2">
        <f t="shared" si="12"/>
        <v>20</v>
      </c>
      <c r="N77" s="2"/>
      <c r="O77" s="2"/>
      <c r="P77" s="2"/>
      <c r="Q77" s="2"/>
      <c r="R77" s="7"/>
      <c r="S77" s="5" t="s">
        <v>17</v>
      </c>
      <c r="T77" s="3">
        <v>20</v>
      </c>
      <c r="V77" s="4"/>
      <c r="Z77" s="3">
        <v>30</v>
      </c>
      <c r="AD77" s="3">
        <v>30</v>
      </c>
      <c r="AE77" s="4">
        <f t="shared" si="13"/>
        <v>30</v>
      </c>
      <c r="AG77" s="26"/>
      <c r="AH77" s="35" t="str">
        <f t="shared" si="14"/>
        <v>&lt;tr&gt;&lt;td headers='icon'&gt;&lt;img src=https://snowdome.github.io/tagatame/mementos/resources/TS_LOST_ACHAD_03.png height=32&gt;&lt;/td&gt;&lt;td headers='name'&gt;ひとり、じゃなくて&lt;/td&gt;&lt;td headers='rank'&gt;5&lt;/td&gt;&lt;td headers='remark'&gt;限定&lt;/td&gt;&lt;td headers='origin'&gt;ロストブルー
Lost Blue&lt;/td&gt;&lt;td headers='group'&gt;十戒衆&lt;/td&gt;&lt;td headers='score' id='m075'&gt;70&lt;/td&gt;&lt;td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headers='強欲'&gt;&lt;/td&gt;&lt;td headers='傲慢'&gt;30&lt;/td&gt;&lt;/tr&gt;</v>
      </c>
      <c r="AI77" s="35" t="str">
        <f t="shared" si="10"/>
        <v>document.getElementById('m075').innerHTML = (b1*20+b2*0+b0*20) + (s1*0+s2*0+s3*30+s4*0+s5*0+s6*0+s7*30+s0*30) + (e01*0+e02*0+e03*20+e04*0+e05*0+e06*0+e07*0+e08*0+e09*0+e10*0+e11*0+e12*0+e13*0+e14*0);</v>
      </c>
      <c r="AJ77" s="24" t="str">
        <f t="shared" si="15"/>
        <v>m075</v>
      </c>
      <c r="AK77" s="26"/>
      <c r="AL77" s="26"/>
    </row>
    <row r="78" spans="1:38" s="3" customFormat="1" ht="37.049999999999997" customHeight="1" x14ac:dyDescent="0.3">
      <c r="A78" s="3" t="s">
        <v>181</v>
      </c>
      <c r="C78" s="3" t="s">
        <v>181</v>
      </c>
      <c r="D78" s="6" t="s">
        <v>182</v>
      </c>
      <c r="E78" s="3">
        <v>5</v>
      </c>
      <c r="G78" s="17" t="s">
        <v>175</v>
      </c>
      <c r="H78" s="8" t="s">
        <v>176</v>
      </c>
      <c r="I78" s="4">
        <f t="shared" si="11"/>
        <v>90</v>
      </c>
      <c r="J78" s="2">
        <v>50</v>
      </c>
      <c r="K78" s="2"/>
      <c r="L78" s="2">
        <v>20</v>
      </c>
      <c r="M78" s="2">
        <f t="shared" si="12"/>
        <v>20</v>
      </c>
      <c r="N78" s="2"/>
      <c r="O78" s="2"/>
      <c r="P78" s="2"/>
      <c r="Q78" s="2"/>
      <c r="R78" s="7"/>
      <c r="S78" s="3" t="s">
        <v>15</v>
      </c>
      <c r="T78" s="3">
        <v>30</v>
      </c>
      <c r="V78" s="4"/>
      <c r="AC78" s="3">
        <v>20</v>
      </c>
      <c r="AD78" s="3">
        <v>40</v>
      </c>
      <c r="AE78" s="4">
        <f t="shared" si="13"/>
        <v>40</v>
      </c>
      <c r="AG78" s="26"/>
      <c r="AH78" s="35" t="str">
        <f t="shared" si="14"/>
        <v>&lt;tr&gt;&lt;td headers='icon'&gt;&lt;img src=https://snowdome.github.io/tagatame/mementos/resources/TS_LOST_DREI_01.png height=32&gt;&lt;/td&gt;&lt;td headers='name'&gt;剪定、収穫、その開花&lt;/td&gt;&lt;td headers='rank'&gt;5&lt;/td&gt;&lt;td headers='remark'&gt;&lt;/td&gt;&lt;td headers='origin'&gt;ロストブルー
Lost Blue&lt;/td&gt;&lt;td headers='group'&gt;十戒衆&lt;/td&gt;&lt;td headers='score' id='m076'&gt;90&lt;/td&gt;&lt;td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I78" s="35" t="str">
        <f t="shared" si="10"/>
        <v>document.getElementById('m076').innerHTML = (b1*0+b2*20+b0*20) + (s1*0+s2*0+s3*0+s4*0+s5*0+s6*20+s7*40+s0*40) + (e01*30+e02*0+e03*0+e04*0+e05*0+e06*0+e07*0+e08*0+e09*0+e10*0+e11*0+e12*0+e13*0+e14*0);</v>
      </c>
      <c r="AJ78" s="24" t="str">
        <f t="shared" si="15"/>
        <v>m076</v>
      </c>
      <c r="AK78" s="26"/>
      <c r="AL78" s="26"/>
    </row>
    <row r="79" spans="1:38" s="3" customFormat="1" ht="37.049999999999997" customHeight="1" x14ac:dyDescent="0.3">
      <c r="A79" s="3" t="s">
        <v>183</v>
      </c>
      <c r="C79" s="3" t="s">
        <v>183</v>
      </c>
      <c r="D79" s="6" t="s">
        <v>184</v>
      </c>
      <c r="E79" s="3">
        <v>5</v>
      </c>
      <c r="G79" s="17" t="s">
        <v>175</v>
      </c>
      <c r="H79" s="8" t="s">
        <v>176</v>
      </c>
      <c r="I79" s="4">
        <f t="shared" si="11"/>
        <v>90</v>
      </c>
      <c r="J79" s="2">
        <v>30</v>
      </c>
      <c r="K79" s="2"/>
      <c r="L79" s="2">
        <v>30</v>
      </c>
      <c r="M79" s="2">
        <f t="shared" si="12"/>
        <v>30</v>
      </c>
      <c r="N79" s="2"/>
      <c r="O79" s="2"/>
      <c r="P79" s="2"/>
      <c r="Q79" s="2"/>
      <c r="R79" s="7"/>
      <c r="S79" s="3" t="s">
        <v>19</v>
      </c>
      <c r="T79" s="3">
        <v>20</v>
      </c>
      <c r="V79" s="4"/>
      <c r="W79" s="5" t="s">
        <v>489</v>
      </c>
      <c r="Z79" s="3">
        <v>20</v>
      </c>
      <c r="AD79" s="3">
        <v>40</v>
      </c>
      <c r="AE79" s="4">
        <f t="shared" si="13"/>
        <v>40</v>
      </c>
      <c r="AG79" s="26"/>
      <c r="AH79" s="35" t="str">
        <f t="shared" si="14"/>
        <v>&lt;tr&gt;&lt;td headers='icon'&gt;&lt;img src=https://snowdome.github.io/tagatame/mementos/resources/TS_LOST_FURY_01.png height=32&gt;&lt;/td&gt;&lt;td headers='name'&gt;理想の行き着いた果て&lt;/td&gt;&lt;td headers='rank'&gt;5&lt;/td&gt;&lt;td headers='remark'&gt;&lt;/td&gt;&lt;td headers='origin'&gt;ロストブルー
Lost Blue&lt;/td&gt;&lt;td headers='group'&gt;十戒衆&lt;/td&gt;&lt;td headers='score' id='m077'&gt;90&lt;/td&gt;&lt;td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headers='嫉妬'&gt;&lt;/td&gt;&lt;td headers='怠惰'&gt;&lt;/td&gt;&lt;td headers='色欲'&gt;20&lt;/td&gt;&lt;td headers='暴食'&gt;&lt;/td&gt;&lt;td headers='憤怒'&gt;&lt;/td&gt;&lt;td headers='強欲'&gt;&lt;/td&gt;&lt;td headers='傲慢'&gt;40&lt;/td&gt;&lt;/tr&gt;</v>
      </c>
      <c r="AI79" s="35" t="str">
        <f t="shared" si="10"/>
        <v>document.getElementById('m077').innerHTML = (b1*0+b2*30+b0*30) + (s1*0+s2*0+s3*20+s4*0+s5*0+s6*0+s7*40+s0*40) + (e01*0+e02*0+e03*0+e04*0+e05*20+e06*0+e07*0+e08*0+e09*0+e10*0+e11*0+e12*0+e13*0+e14*0);</v>
      </c>
      <c r="AJ79" s="24" t="str">
        <f t="shared" si="15"/>
        <v>m077</v>
      </c>
      <c r="AK79" s="26"/>
      <c r="AL79" s="26"/>
    </row>
    <row r="80" spans="1:38" s="3" customFormat="1" ht="37.049999999999997" customHeight="1" x14ac:dyDescent="0.3">
      <c r="A80" s="3" t="s">
        <v>185</v>
      </c>
      <c r="C80" s="3" t="s">
        <v>185</v>
      </c>
      <c r="D80" s="6" t="s">
        <v>186</v>
      </c>
      <c r="E80" s="3">
        <v>5</v>
      </c>
      <c r="G80" s="17" t="s">
        <v>175</v>
      </c>
      <c r="H80" s="8" t="s">
        <v>176</v>
      </c>
      <c r="I80" s="4">
        <f t="shared" si="11"/>
        <v>60</v>
      </c>
      <c r="J80" s="2">
        <v>70</v>
      </c>
      <c r="K80" s="2"/>
      <c r="L80" s="2"/>
      <c r="M80" s="2">
        <f t="shared" si="12"/>
        <v>0</v>
      </c>
      <c r="N80" s="2"/>
      <c r="O80" s="2"/>
      <c r="P80" s="2"/>
      <c r="Q80" s="2">
        <v>5</v>
      </c>
      <c r="R80" s="7"/>
      <c r="S80" s="5" t="s">
        <v>17</v>
      </c>
      <c r="T80" s="3">
        <v>20</v>
      </c>
      <c r="V80" s="4"/>
      <c r="AA80" s="3">
        <v>20</v>
      </c>
      <c r="AD80" s="3">
        <v>40</v>
      </c>
      <c r="AE80" s="4">
        <f t="shared" si="13"/>
        <v>40</v>
      </c>
      <c r="AG80" s="26"/>
      <c r="AH80" s="35" t="str">
        <f t="shared" si="14"/>
        <v>&lt;tr&gt;&lt;td headers='icon'&gt;&lt;img src=https://snowdome.github.io/tagatame/mementos/resources/TS_LOST_NOIN_01.png height=32&gt;&lt;/td&gt;&lt;td headers='name'&gt;一夜の生き血を喰らい&lt;/td&gt;&lt;td headers='rank'&gt;5&lt;/td&gt;&lt;td headers='remark'&gt;&lt;/td&gt;&lt;td headers='origin'&gt;ロストブルー
Lost Blue&lt;/td&gt;&lt;td headers='group'&gt;十戒衆&lt;/td&gt;&lt;td headers='score' id='m078'&gt;60&lt;/td&gt;&lt;td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headers='色欲'&gt;&lt;/td&gt;&lt;td headers='暴食'&gt;20&lt;/td&gt;&lt;td headers='憤怒'&gt;&lt;/td&gt;&lt;td headers='強欲'&gt;&lt;/td&gt;&lt;td headers='傲慢'&gt;40&lt;/td&gt;&lt;/tr&gt;</v>
      </c>
      <c r="AI80" s="35" t="str">
        <f t="shared" si="10"/>
        <v>document.getElementById('m078').innerHTML = (b1*0+b2*0+b0*0) + (s1*0+s2*0+s3*0+s4*20+s5*0+s6*0+s7*40+s0*40) + (e01*0+e02*0+e03*20+e04*0+e05*0+e06*0+e07*0+e08*0+e09*0+e10*0+e11*0+e12*0+e13*0+e14*0);</v>
      </c>
      <c r="AJ80" s="24" t="str">
        <f t="shared" si="15"/>
        <v>m078</v>
      </c>
      <c r="AK80" s="26"/>
      <c r="AL80" s="26"/>
    </row>
    <row r="81" spans="1:38" s="3" customFormat="1" ht="37.049999999999997" customHeight="1" x14ac:dyDescent="0.3">
      <c r="A81" s="3" t="s">
        <v>187</v>
      </c>
      <c r="C81" s="3" t="s">
        <v>187</v>
      </c>
      <c r="D81" s="6" t="s">
        <v>188</v>
      </c>
      <c r="E81" s="3">
        <v>5</v>
      </c>
      <c r="G81" s="17" t="s">
        <v>175</v>
      </c>
      <c r="H81" s="8" t="s">
        <v>176</v>
      </c>
      <c r="I81" s="4">
        <f t="shared" si="11"/>
        <v>90</v>
      </c>
      <c r="J81" s="2">
        <v>40</v>
      </c>
      <c r="K81" s="2">
        <v>30</v>
      </c>
      <c r="L81" s="2">
        <v>30</v>
      </c>
      <c r="M81" s="2">
        <f t="shared" si="12"/>
        <v>30</v>
      </c>
      <c r="N81" s="2"/>
      <c r="O81" s="2"/>
      <c r="P81" s="2"/>
      <c r="Q81" s="2"/>
      <c r="R81" s="7"/>
      <c r="T81" s="3">
        <v>0</v>
      </c>
      <c r="V81" s="4"/>
      <c r="AD81" s="3">
        <v>60</v>
      </c>
      <c r="AE81" s="4">
        <f t="shared" si="13"/>
        <v>60</v>
      </c>
      <c r="AG81" s="26"/>
      <c r="AH81" s="35" t="str">
        <f t="shared" si="14"/>
        <v>&lt;tr&gt;&lt;td headers='icon'&gt;&lt;img src=https://snowdome.github.io/tagatame/mementos/resources/TS_LOST_THOL_01.png height=32&gt;&lt;/td&gt;&lt;td headers='name'&gt;真理への戒めと記録&lt;/td&gt;&lt;td headers='rank'&gt;5&lt;/td&gt;&lt;td headers='remark'&gt;&lt;/td&gt;&lt;td headers='origin'&gt;ロストブルー
Lost Blue&lt;/td&gt;&lt;td headers='group'&gt;十戒衆&lt;/td&gt;&lt;td headers='score' id='m079'&gt;90&lt;/td&gt;&lt;td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I81" s="35" t="str">
        <f t="shared" si="10"/>
        <v>document.getElementById('m079').innerHTML = (b1*30+b2*30+b0*30) + (s1*0+s2*0+s3*0+s4*0+s5*0+s6*0+s7*60+s0*60) + (e01*0+e02*0+e03*0+e04*0+e05*0+e06*0+e07*0+e08*0+e09*0+e10*0+e11*0+e12*0+e13*0+e14*0);</v>
      </c>
      <c r="AJ81" s="24" t="str">
        <f t="shared" si="15"/>
        <v>m079</v>
      </c>
      <c r="AK81" s="26"/>
      <c r="AL81" s="26"/>
    </row>
    <row r="82" spans="1:38" s="3" customFormat="1" ht="37.049999999999997" customHeight="1" x14ac:dyDescent="0.3">
      <c r="A82" s="3" t="s">
        <v>189</v>
      </c>
      <c r="C82" s="3" t="s">
        <v>189</v>
      </c>
      <c r="D82" s="6" t="s">
        <v>190</v>
      </c>
      <c r="E82" s="3">
        <v>5</v>
      </c>
      <c r="G82" s="17" t="s">
        <v>175</v>
      </c>
      <c r="H82" s="8" t="s">
        <v>176</v>
      </c>
      <c r="I82" s="4">
        <f t="shared" si="11"/>
        <v>90</v>
      </c>
      <c r="J82" s="2">
        <v>30</v>
      </c>
      <c r="K82" s="2"/>
      <c r="L82" s="2">
        <v>50</v>
      </c>
      <c r="M82" s="2">
        <f t="shared" si="12"/>
        <v>50</v>
      </c>
      <c r="N82" s="2"/>
      <c r="O82" s="2"/>
      <c r="P82" s="2"/>
      <c r="Q82" s="2">
        <v>5</v>
      </c>
      <c r="R82" s="7"/>
      <c r="T82" s="3">
        <v>0</v>
      </c>
      <c r="V82" s="4"/>
      <c r="W82" s="5" t="s">
        <v>494</v>
      </c>
      <c r="X82" s="3">
        <v>20</v>
      </c>
      <c r="AD82" s="3">
        <v>40</v>
      </c>
      <c r="AE82" s="4">
        <f t="shared" si="13"/>
        <v>40</v>
      </c>
      <c r="AG82" s="26"/>
      <c r="AH82" s="35" t="str">
        <f t="shared" si="14"/>
        <v>&lt;tr&gt;&lt;td headers='icon'&gt;&lt;img src=https://snowdome.github.io/tagatame/mementos/resources/TS_LOST_VIER_01.png height=32&gt;&lt;/td&gt;&lt;td headers='name'&gt;空腹アンサンブル&lt;/td&gt;&lt;td headers='rank'&gt;5&lt;/td&gt;&lt;td headers='remark'&gt;&lt;/td&gt;&lt;td headers='origin'&gt;ロストブルー
Lost Blue&lt;/td&gt;&lt;td headers='group'&gt;十戒衆&lt;/td&gt;&lt;td headers='score' id='m080'&gt;90&lt;/td&gt;&lt;td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headers='a.bonus'&gt;0&lt;/td&gt;&lt;td headers='special'&gt;&lt;/td&gt;&lt;td headers='sp.bonus'&gt;&lt;/td&gt;&lt;td headers='others'&gt;水属性耐性+10&lt;/td&gt;&lt;td headers='嫉妬'&gt;20&lt;/td&gt;&lt;td headers='怠惰'&gt;&lt;/td&gt;&lt;td headers='色欲'&gt;&lt;/td&gt;&lt;td headers='暴食'&gt;&lt;/td&gt;&lt;td headers='憤怒'&gt;&lt;/td&gt;&lt;td headers='強欲'&gt;&lt;/td&gt;&lt;td headers='傲慢'&gt;40&lt;/td&gt;&lt;/tr&gt;</v>
      </c>
      <c r="AI82" s="35" t="str">
        <f t="shared" si="10"/>
        <v>document.getElementById('m080').innerHTML = (b1*0+b2*50+b0*50) + (s1*20+s2*0+s3*0+s4*0+s5*0+s6*0+s7*40+s0*40) + (e01*0+e02*0+e03*0+e04*0+e05*0+e06*0+e07*0+e08*0+e09*0+e10*0+e11*0+e12*0+e13*0+e14*0);</v>
      </c>
      <c r="AJ82" s="24" t="str">
        <f t="shared" si="15"/>
        <v>m080</v>
      </c>
      <c r="AK82" s="26"/>
      <c r="AL82" s="26"/>
    </row>
    <row r="83" spans="1:38" s="3" customFormat="1" ht="37.049999999999997" customHeight="1" x14ac:dyDescent="0.3">
      <c r="A83" s="3" t="s">
        <v>191</v>
      </c>
      <c r="C83" s="3" t="s">
        <v>191</v>
      </c>
      <c r="D83" s="6" t="s">
        <v>192</v>
      </c>
      <c r="E83" s="3">
        <v>5</v>
      </c>
      <c r="G83" s="17" t="s">
        <v>175</v>
      </c>
      <c r="H83" s="8" t="s">
        <v>176</v>
      </c>
      <c r="I83" s="4">
        <f t="shared" si="11"/>
        <v>70</v>
      </c>
      <c r="J83" s="2">
        <v>40</v>
      </c>
      <c r="K83" s="2">
        <v>20</v>
      </c>
      <c r="L83" s="2"/>
      <c r="M83" s="2">
        <f t="shared" si="12"/>
        <v>20</v>
      </c>
      <c r="N83" s="2"/>
      <c r="O83" s="2"/>
      <c r="P83" s="2"/>
      <c r="Q83" s="2"/>
      <c r="R83" s="7"/>
      <c r="S83" s="3" t="s">
        <v>15</v>
      </c>
      <c r="T83" s="3">
        <v>20</v>
      </c>
      <c r="V83" s="4"/>
      <c r="W83" s="3" t="s">
        <v>498</v>
      </c>
      <c r="AB83" s="3">
        <v>30</v>
      </c>
      <c r="AD83" s="3">
        <v>30</v>
      </c>
      <c r="AE83" s="4">
        <f t="shared" si="13"/>
        <v>30</v>
      </c>
      <c r="AG83" s="26"/>
      <c r="AH83" s="35" t="str">
        <f t="shared" si="14"/>
        <v>&lt;tr&gt;&lt;td headers='icon'&gt;&lt;img src=https://snowdome.github.io/tagatame/mementos/resources/TS_LOST_ZENN_01.png height=32&gt;&lt;/td&gt;&lt;td headers='name'&gt;鏡に映る隔絶の灯火&lt;/td&gt;&lt;td headers='rank'&gt;5&lt;/td&gt;&lt;td headers='remark'&gt;&lt;/td&gt;&lt;td headers='origin'&gt;ロストブルー
Lost Blue&lt;/td&gt;&lt;td headers='group'&gt;十戒衆&lt;/td&gt;&lt;td headers='score' id='m081'&gt;70&lt;/td&gt;&lt;td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headers='others'&gt;回避+10&lt;/td&gt;&lt;td headers='嫉妬'&gt;&lt;/td&gt;&lt;td headers='怠惰'&gt;&lt;/td&gt;&lt;td headers='色欲'&gt;&lt;/td&gt;&lt;td headers='暴食'&gt;&lt;/td&gt;&lt;td headers='憤怒'&gt;30&lt;/td&gt;&lt;td headers='強欲'&gt;&lt;/td&gt;&lt;td headers='傲慢'&gt;30&lt;/td&gt;&lt;/tr&gt;</v>
      </c>
      <c r="AI83" s="35" t="str">
        <f t="shared" si="10"/>
        <v>document.getElementById('m081').innerHTML = (b1*20+b2*0+b0*20) + (s1*0+s2*0+s3*0+s4*0+s5*30+s6*0+s7*30+s0*30) + (e01*20+e02*0+e03*0+e04*0+e05*0+e06*0+e07*0+e08*0+e09*0+e10*0+e11*0+e12*0+e13*0+e14*0);</v>
      </c>
      <c r="AJ83" s="24" t="str">
        <f t="shared" si="15"/>
        <v>m081</v>
      </c>
      <c r="AK83" s="26"/>
      <c r="AL83" s="26"/>
    </row>
    <row r="84" spans="1:38" s="3" customFormat="1" ht="37.049999999999997" customHeight="1" x14ac:dyDescent="0.3">
      <c r="A84" s="3" t="s">
        <v>193</v>
      </c>
      <c r="C84" s="3" t="s">
        <v>193</v>
      </c>
      <c r="D84" s="6" t="s">
        <v>194</v>
      </c>
      <c r="E84" s="3">
        <v>5</v>
      </c>
      <c r="G84" s="17" t="s">
        <v>175</v>
      </c>
      <c r="H84" s="8" t="s">
        <v>176</v>
      </c>
      <c r="I84" s="4">
        <f t="shared" si="11"/>
        <v>80</v>
      </c>
      <c r="J84" s="2">
        <v>20</v>
      </c>
      <c r="K84" s="2"/>
      <c r="L84" s="2">
        <v>40</v>
      </c>
      <c r="M84" s="2">
        <f t="shared" si="12"/>
        <v>40</v>
      </c>
      <c r="N84" s="2"/>
      <c r="O84" s="2"/>
      <c r="P84" s="2"/>
      <c r="Q84" s="2"/>
      <c r="R84" s="7"/>
      <c r="T84" s="3">
        <v>0</v>
      </c>
      <c r="V84" s="4"/>
      <c r="W84" s="5" t="s">
        <v>503</v>
      </c>
      <c r="AC84" s="3">
        <v>20</v>
      </c>
      <c r="AD84" s="3">
        <v>40</v>
      </c>
      <c r="AE84" s="4">
        <f t="shared" si="13"/>
        <v>40</v>
      </c>
      <c r="AG84" s="26"/>
      <c r="AH84" s="35" t="str">
        <f t="shared" si="14"/>
        <v>&lt;tr&gt;&lt;td headers='icon'&gt;&lt;img src=https://snowdome.github.io/tagatame/mementos/resources/TS_LOST_ZWEI_01.png height=32&gt;&lt;/td&gt;&lt;td headers='name'&gt;九杯分の命&lt;/td&gt;&lt;td headers='rank'&gt;5&lt;/td&gt;&lt;td headers='remark'&gt;&lt;/td&gt;&lt;td headers='origin'&gt;ロストブルー
Lost Blue&lt;/td&gt;&lt;td headers='group'&gt;十戒衆&lt;/td&gt;&lt;td headers='score' id='m082'&gt;80&lt;/td&gt;&lt;td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headers='others'&gt;MP上限+20, 回避+10&lt;/td&gt;&lt;td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I84" s="35" t="str">
        <f t="shared" si="10"/>
        <v>document.getElementById('m082').innerHTML = (b1*0+b2*40+b0*40) + (s1*0+s2*0+s3*0+s4*0+s5*0+s6*20+s7*40+s0*40) + (e01*0+e02*0+e03*0+e04*0+e05*0+e06*0+e07*0+e08*0+e09*0+e10*0+e11*0+e12*0+e13*0+e14*0);</v>
      </c>
      <c r="AJ84" s="24" t="str">
        <f t="shared" si="15"/>
        <v>m082</v>
      </c>
      <c r="AK84" s="26"/>
      <c r="AL84" s="26"/>
    </row>
    <row r="85" spans="1:38" s="3" customFormat="1" ht="37.049999999999997" customHeight="1" x14ac:dyDescent="0.3">
      <c r="A85" s="3" t="s">
        <v>195</v>
      </c>
      <c r="C85" s="3" t="s">
        <v>195</v>
      </c>
      <c r="D85" s="6" t="s">
        <v>196</v>
      </c>
      <c r="E85" s="3">
        <v>5</v>
      </c>
      <c r="G85" s="17" t="s">
        <v>175</v>
      </c>
      <c r="H85" s="8" t="s">
        <v>176</v>
      </c>
      <c r="I85" s="4">
        <f t="shared" si="11"/>
        <v>90</v>
      </c>
      <c r="J85" s="2"/>
      <c r="K85" s="2">
        <v>30</v>
      </c>
      <c r="L85" s="2"/>
      <c r="M85" s="2">
        <f t="shared" si="12"/>
        <v>30</v>
      </c>
      <c r="N85" s="2"/>
      <c r="O85" s="2"/>
      <c r="P85" s="2"/>
      <c r="Q85" s="2">
        <v>10</v>
      </c>
      <c r="R85" s="7"/>
      <c r="S85" s="3" t="s">
        <v>15</v>
      </c>
      <c r="T85" s="3">
        <v>40</v>
      </c>
      <c r="V85" s="4"/>
      <c r="W85" s="3" t="s">
        <v>498</v>
      </c>
      <c r="Z85" s="3">
        <v>20</v>
      </c>
      <c r="AB85" s="3">
        <v>20</v>
      </c>
      <c r="AD85" s="3">
        <v>20</v>
      </c>
      <c r="AE85" s="4">
        <f t="shared" si="13"/>
        <v>20</v>
      </c>
      <c r="AG85" s="26"/>
      <c r="AH85" s="35" t="str">
        <f t="shared" si="14"/>
        <v>&lt;tr&gt;&lt;td headers='icon'&gt;&lt;img src=https://snowdome.github.io/tagatame/mementos/resources/TS_LOST_ZYVA_01.png height=32&gt;&lt;/td&gt;&lt;td headers='name'&gt;白き花、黒き花&lt;/td&gt;&lt;td headers='rank'&gt;5&lt;/td&gt;&lt;td headers='remark'&gt;&lt;/td&gt;&lt;td headers='origin'&gt;ロストブルー
Lost Blue&lt;/td&gt;&lt;td headers='group'&gt;十戒衆&lt;/td&gt;&lt;td headers='score' id='m083'&gt;90&lt;/td&gt;&lt;td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headers='嫉妬'&gt;&lt;/td&gt;&lt;td headers='怠惰'&gt;&lt;/td&gt;&lt;td headers='色欲'&gt;20&lt;/td&gt;&lt;td headers='暴食'&gt;&lt;/td&gt;&lt;td headers='憤怒'&gt;20&lt;/td&gt;&lt;td headers='強欲'&gt;&lt;/td&gt;&lt;td headers='傲慢'&gt;20&lt;/td&gt;&lt;/tr&gt;</v>
      </c>
      <c r="AI85" s="35" t="str">
        <f t="shared" si="10"/>
        <v>document.getElementById('m083').innerHTML = (b1*30+b2*0+b0*30) + (s1*0+s2*0+s3*20+s4*0+s5*20+s6*0+s7*20+s0*20) + (e01*40+e02*0+e03*0+e04*0+e05*0+e06*0+e07*0+e08*0+e09*0+e10*0+e11*0+e12*0+e13*0+e14*0);</v>
      </c>
      <c r="AJ85" s="24" t="str">
        <f t="shared" si="15"/>
        <v>m083</v>
      </c>
      <c r="AK85" s="26"/>
      <c r="AL85" s="26"/>
    </row>
    <row r="86" spans="1:38" s="3" customFormat="1" ht="37.049999999999997" customHeight="1" x14ac:dyDescent="0.3">
      <c r="A86" s="3" t="s">
        <v>197</v>
      </c>
      <c r="C86" s="3" t="s">
        <v>197</v>
      </c>
      <c r="D86" s="6" t="s">
        <v>198</v>
      </c>
      <c r="E86" s="3">
        <v>5</v>
      </c>
      <c r="F86" s="3" t="s">
        <v>40</v>
      </c>
      <c r="G86" s="17" t="s">
        <v>49</v>
      </c>
      <c r="H86" s="8"/>
      <c r="I86" s="4">
        <f t="shared" si="11"/>
        <v>0</v>
      </c>
      <c r="J86" s="2"/>
      <c r="K86" s="2"/>
      <c r="L86" s="2"/>
      <c r="M86" s="2">
        <f t="shared" si="12"/>
        <v>0</v>
      </c>
      <c r="N86" s="2"/>
      <c r="O86" s="2"/>
      <c r="P86" s="2"/>
      <c r="Q86" s="2"/>
      <c r="R86" s="7"/>
      <c r="T86" s="3">
        <v>0</v>
      </c>
      <c r="V86" s="4"/>
      <c r="AE86" s="4">
        <f t="shared" si="13"/>
        <v>0</v>
      </c>
      <c r="AG86" s="26"/>
      <c r="AH86" s="35" t="str">
        <f t="shared" si="14"/>
        <v>&lt;tr&gt;&lt;td headers='icon'&gt;&lt;img src=https://snowdome.github.io/tagatame/mementos/resources/TS_LUST_ALMA_01.png height=32&gt;&lt;/td&gt;&lt;td headers='name'&gt;アルマは楽しそう、でも…&lt;/td&gt;&lt;td headers='rank'&gt;5&lt;/td&gt;&lt;td headers='remark'&gt;限定&lt;/td&gt;&lt;td headers='origin'&gt;ルストブルグ
Lustburg&lt;/td&gt;&lt;td headers='group'&gt;&lt;/td&gt;&lt;td headers='score' id='m084'&gt;0&lt;/td&gt;&lt;td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86" s="35" t="str">
        <f t="shared" si="10"/>
        <v>document.getElementById('m084').innerHTML = (b1*0+b2*0+b0*0) + (s1*0+s2*0+s3*0+s4*0+s5*0+s6*0+s7*0+s0*0) + (e01*0+e02*0+e03*0+e04*0+e05*0+e06*0+e07*0+e08*0+e09*0+e10*0+e11*0+e12*0+e13*0+e14*0);</v>
      </c>
      <c r="AJ86" s="24" t="str">
        <f t="shared" si="15"/>
        <v>m084</v>
      </c>
      <c r="AK86" s="26"/>
      <c r="AL86" s="26"/>
    </row>
    <row r="87" spans="1:38" s="3" customFormat="1" ht="37.049999999999997" customHeight="1" x14ac:dyDescent="0.3">
      <c r="A87" s="3" t="s">
        <v>199</v>
      </c>
      <c r="C87" s="3" t="s">
        <v>199</v>
      </c>
      <c r="D87" s="6" t="s">
        <v>200</v>
      </c>
      <c r="E87" s="3">
        <v>5</v>
      </c>
      <c r="F87" s="3" t="s">
        <v>40</v>
      </c>
      <c r="G87" s="17" t="s">
        <v>49</v>
      </c>
      <c r="H87" s="8"/>
      <c r="I87" s="4">
        <f t="shared" si="11"/>
        <v>0</v>
      </c>
      <c r="J87" s="2"/>
      <c r="K87" s="2"/>
      <c r="L87" s="2"/>
      <c r="M87" s="2">
        <f t="shared" si="12"/>
        <v>0</v>
      </c>
      <c r="N87" s="2"/>
      <c r="O87" s="2"/>
      <c r="P87" s="2"/>
      <c r="Q87" s="2"/>
      <c r="R87" s="7"/>
      <c r="T87" s="3">
        <v>0</v>
      </c>
      <c r="V87" s="4"/>
      <c r="AE87" s="4">
        <f t="shared" si="13"/>
        <v>0</v>
      </c>
      <c r="AG87" s="26"/>
      <c r="AH87" s="35" t="str">
        <f t="shared" si="14"/>
        <v>&lt;tr&gt;&lt;td headers='icon'&gt;&lt;img src=https://snowdome.github.io/tagatame/mementos/resources/TS_LUST_ALMA_02.png height=32&gt;&lt;/td&gt;&lt;td headers='name'&gt;特訓サマービーチ&lt;/td&gt;&lt;td headers='rank'&gt;5&lt;/td&gt;&lt;td headers='remark'&gt;限定&lt;/td&gt;&lt;td headers='origin'&gt;ルストブルグ
Lustburg&lt;/td&gt;&lt;td headers='group'&gt;&lt;/td&gt;&lt;td headers='score' id='m085'&gt;0&lt;/td&gt;&lt;td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87" s="35" t="str">
        <f t="shared" si="10"/>
        <v>document.getElementById('m085').innerHTML = (b1*0+b2*0+b0*0) + (s1*0+s2*0+s3*0+s4*0+s5*0+s6*0+s7*0+s0*0) + (e01*0+e02*0+e03*0+e04*0+e05*0+e06*0+e07*0+e08*0+e09*0+e10*0+e11*0+e12*0+e13*0+e14*0);</v>
      </c>
      <c r="AJ87" s="24" t="str">
        <f t="shared" si="15"/>
        <v>m085</v>
      </c>
      <c r="AK87" s="26"/>
      <c r="AL87" s="26"/>
    </row>
    <row r="88" spans="1:38" s="3" customFormat="1" ht="37.049999999999997" customHeight="1" x14ac:dyDescent="0.3">
      <c r="A88" s="3" t="s">
        <v>201</v>
      </c>
      <c r="C88" s="3" t="s">
        <v>201</v>
      </c>
      <c r="D88" s="6" t="s">
        <v>202</v>
      </c>
      <c r="E88" s="3">
        <v>5</v>
      </c>
      <c r="F88" s="3" t="s">
        <v>40</v>
      </c>
      <c r="G88" s="17" t="s">
        <v>49</v>
      </c>
      <c r="H88" s="8"/>
      <c r="I88" s="4">
        <f t="shared" si="11"/>
        <v>0</v>
      </c>
      <c r="J88" s="2"/>
      <c r="K88" s="2"/>
      <c r="L88" s="2"/>
      <c r="M88" s="2">
        <f t="shared" si="12"/>
        <v>0</v>
      </c>
      <c r="N88" s="2"/>
      <c r="O88" s="2"/>
      <c r="P88" s="2"/>
      <c r="Q88" s="2"/>
      <c r="R88" s="7"/>
      <c r="T88" s="3">
        <v>0</v>
      </c>
      <c r="V88" s="4"/>
      <c r="AE88" s="4">
        <f t="shared" si="13"/>
        <v>0</v>
      </c>
      <c r="AG88" s="26"/>
      <c r="AH88" s="35" t="str">
        <f t="shared" si="14"/>
        <v>&lt;tr&gt;&lt;td headers='icon'&gt;&lt;img src=https://snowdome.github.io/tagatame/mementos/resources/TS_LUST_AMBROSIA_01.png height=32&gt;&lt;/td&gt;&lt;td headers='name'&gt;罪、その地に積もりて&lt;/td&gt;&lt;td headers='rank'&gt;5&lt;/td&gt;&lt;td headers='remark'&gt;限定&lt;/td&gt;&lt;td headers='origin'&gt;ルストブルグ
Lustburg&lt;/td&gt;&lt;td headers='group'&gt;&lt;/td&gt;&lt;td headers='score' id='m086'&gt;0&lt;/td&gt;&lt;td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88" s="35" t="str">
        <f t="shared" si="10"/>
        <v>document.getElementById('m086').innerHTML = (b1*0+b2*0+b0*0) + (s1*0+s2*0+s3*0+s4*0+s5*0+s6*0+s7*0+s0*0) + (e01*0+e02*0+e03*0+e04*0+e05*0+e06*0+e07*0+e08*0+e09*0+e10*0+e11*0+e12*0+e13*0+e14*0);</v>
      </c>
      <c r="AJ88" s="24" t="str">
        <f t="shared" si="15"/>
        <v>m086</v>
      </c>
      <c r="AK88" s="26"/>
      <c r="AL88" s="26"/>
    </row>
    <row r="89" spans="1:38" s="3" customFormat="1" ht="37.049999999999997" customHeight="1" x14ac:dyDescent="0.3">
      <c r="A89" s="3" t="s">
        <v>203</v>
      </c>
      <c r="C89" s="3" t="s">
        <v>203</v>
      </c>
      <c r="D89" s="6" t="s">
        <v>204</v>
      </c>
      <c r="E89" s="3">
        <v>5</v>
      </c>
      <c r="G89" s="17" t="s">
        <v>49</v>
      </c>
      <c r="H89" s="8"/>
      <c r="I89" s="4">
        <f t="shared" si="11"/>
        <v>0</v>
      </c>
      <c r="J89" s="2"/>
      <c r="K89" s="2"/>
      <c r="L89" s="2"/>
      <c r="M89" s="2">
        <f t="shared" si="12"/>
        <v>0</v>
      </c>
      <c r="N89" s="2"/>
      <c r="O89" s="2"/>
      <c r="P89" s="2"/>
      <c r="Q89" s="2"/>
      <c r="R89" s="7"/>
      <c r="T89" s="3">
        <v>0</v>
      </c>
      <c r="V89" s="4"/>
      <c r="AE89" s="4">
        <f t="shared" si="13"/>
        <v>0</v>
      </c>
      <c r="AG89" s="26"/>
      <c r="AH89" s="35" t="str">
        <f t="shared" si="14"/>
        <v>&lt;tr&gt;&lt;td headers='icon'&gt;&lt;img src=https://snowdome.github.io/tagatame/mementos/resources/TS_LUST_EMA_01.png height=32&gt;&lt;/td&gt;&lt;td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89" s="35" t="str">
        <f t="shared" si="10"/>
        <v>document.getElementById('m087').innerHTML = (b1*0+b2*0+b0*0) + (s1*0+s2*0+s3*0+s4*0+s5*0+s6*0+s7*0+s0*0) + (e01*0+e02*0+e03*0+e04*0+e05*0+e06*0+e07*0+e08*0+e09*0+e10*0+e11*0+e12*0+e13*0+e14*0);</v>
      </c>
      <c r="AJ89" s="24" t="str">
        <f t="shared" si="15"/>
        <v>m087</v>
      </c>
      <c r="AK89" s="26"/>
      <c r="AL89" s="26"/>
    </row>
    <row r="90" spans="1:38" s="3" customFormat="1" ht="37.049999999999997" customHeight="1" x14ac:dyDescent="0.3">
      <c r="A90" s="3" t="s">
        <v>455</v>
      </c>
      <c r="C90" s="3" t="s">
        <v>205</v>
      </c>
      <c r="D90" s="6" t="s">
        <v>472</v>
      </c>
      <c r="E90" s="3">
        <v>5</v>
      </c>
      <c r="F90" s="3" t="s">
        <v>40</v>
      </c>
      <c r="G90" s="17" t="s">
        <v>49</v>
      </c>
      <c r="H90" s="8"/>
      <c r="I90" s="4"/>
      <c r="J90" s="2"/>
      <c r="K90" s="2"/>
      <c r="L90" s="2"/>
      <c r="M90" s="2"/>
      <c r="N90" s="2"/>
      <c r="O90" s="2"/>
      <c r="P90" s="2"/>
      <c r="Q90" s="2"/>
      <c r="R90" s="7"/>
      <c r="V90" s="4"/>
      <c r="AE90" s="4"/>
      <c r="AG90" s="26"/>
      <c r="AH90" s="35" t="str">
        <f t="shared" si="14"/>
        <v>&lt;tr&gt;&lt;td headers='icon'&gt;&lt;img src=https://snowdome.github.io/tagatame/mementos/resources/TS_LUST_EMA_02.png height=32&gt;&lt;/td&gt;&lt;td headers='name'&gt;幸運な春の一片&lt;/td&gt;&lt;td headers='rank'&gt;5&lt;/td&gt;&lt;td headers='remark'&gt;限定&lt;/td&gt;&lt;td headers='origin'&gt;ルストブルグ
Lustburg&lt;/td&gt;&lt;td headers='group'&gt;&lt;/td&gt;&lt;td headers='score' id='m088'&gt;0&lt;/td&gt;&lt;td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90" s="35" t="str">
        <f t="shared" si="10"/>
        <v>document.getElementById('m088').innerHTML = (b1*0+b2*0+b0*0) + (s1*0+s2*0+s3*0+s4*0+s5*0+s6*0+s7*0+s0*0) + (e01*0+e02*0+e03*0+e04*0+e05*0+e06*0+e07*0+e08*0+e09*0+e10*0+e11*0+e12*0+e13*0+e14*0);</v>
      </c>
      <c r="AJ90" s="24" t="str">
        <f t="shared" si="15"/>
        <v>m088</v>
      </c>
      <c r="AK90" s="26"/>
      <c r="AL90" s="26"/>
    </row>
    <row r="91" spans="1:38" s="3" customFormat="1" ht="37.049999999999997" customHeight="1" x14ac:dyDescent="0.3">
      <c r="A91" s="3" t="s">
        <v>205</v>
      </c>
      <c r="C91" s="3" t="s">
        <v>207</v>
      </c>
      <c r="D91" s="6" t="s">
        <v>206</v>
      </c>
      <c r="E91" s="3">
        <v>5</v>
      </c>
      <c r="G91" s="17" t="s">
        <v>49</v>
      </c>
      <c r="H91" s="8"/>
      <c r="I91" s="4">
        <f t="shared" ref="I91:I124" si="16">SUMPRODUCT(J$1:AE$1,J91:AE91)</f>
        <v>0</v>
      </c>
      <c r="J91" s="2"/>
      <c r="K91" s="2"/>
      <c r="L91" s="2"/>
      <c r="M91" s="2">
        <f t="shared" ref="M91:M124" si="17">MAX(K91:L91)</f>
        <v>0</v>
      </c>
      <c r="N91" s="2"/>
      <c r="O91" s="2"/>
      <c r="P91" s="2"/>
      <c r="Q91" s="2"/>
      <c r="R91" s="7"/>
      <c r="T91" s="3">
        <v>0</v>
      </c>
      <c r="V91" s="4"/>
      <c r="AE91" s="4">
        <f t="shared" ref="AE91:AE124" si="18">MAX(X91:AD91)</f>
        <v>0</v>
      </c>
      <c r="AG91" s="26"/>
      <c r="AH91" s="35" t="str">
        <f t="shared" si="14"/>
        <v>&lt;tr&gt;&lt;td headers='icon'&gt;&lt;img src=https://snowdome.github.io/tagatame/mementos/resources/TS_LUST_LAVINA_01.png height=32&gt;&lt;/td&gt;&lt;td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id='m089'&gt;0&lt;/td&gt;&lt;td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91" s="35" t="str">
        <f t="shared" si="10"/>
        <v>document.getElementById('m089').innerHTML = (b1*0+b2*0+b0*0) + (s1*0+s2*0+s3*0+s4*0+s5*0+s6*0+s7*0+s0*0) + (e01*0+e02*0+e03*0+e04*0+e05*0+e06*0+e07*0+e08*0+e09*0+e10*0+e11*0+e12*0+e13*0+e14*0);</v>
      </c>
      <c r="AJ91" s="24" t="str">
        <f t="shared" si="15"/>
        <v>m089</v>
      </c>
      <c r="AK91" s="26"/>
      <c r="AL91" s="26"/>
    </row>
    <row r="92" spans="1:38" s="3" customFormat="1" ht="37.049999999999997" customHeight="1" x14ac:dyDescent="0.3">
      <c r="A92" s="3" t="s">
        <v>207</v>
      </c>
      <c r="C92" s="3" t="s">
        <v>209</v>
      </c>
      <c r="D92" s="6" t="s">
        <v>208</v>
      </c>
      <c r="E92" s="3">
        <v>5</v>
      </c>
      <c r="F92" s="3" t="s">
        <v>40</v>
      </c>
      <c r="G92" s="17" t="s">
        <v>49</v>
      </c>
      <c r="H92" s="8"/>
      <c r="I92" s="4">
        <f t="shared" si="16"/>
        <v>0</v>
      </c>
      <c r="J92" s="2"/>
      <c r="K92" s="2"/>
      <c r="L92" s="2"/>
      <c r="M92" s="2">
        <f t="shared" si="17"/>
        <v>0</v>
      </c>
      <c r="N92" s="2"/>
      <c r="O92" s="2"/>
      <c r="P92" s="2"/>
      <c r="Q92" s="2"/>
      <c r="R92" s="7"/>
      <c r="T92" s="3">
        <v>0</v>
      </c>
      <c r="V92" s="4"/>
      <c r="AE92" s="4">
        <f t="shared" si="18"/>
        <v>0</v>
      </c>
      <c r="AG92" s="26"/>
      <c r="AH92" s="35" t="str">
        <f t="shared" si="14"/>
        <v>&lt;tr&gt;&lt;td headers='icon'&gt;&lt;img src=https://snowdome.github.io/tagatame/mementos/resources/TS_LUST_LAVINA_02.png height=32&gt;&lt;/td&gt;&lt;td headers='name'&gt;パーティは雪解けの後に&lt;/td&gt;&lt;td headers='rank'&gt;5&lt;/td&gt;&lt;td headers='remark'&gt;限定&lt;/td&gt;&lt;td headers='origin'&gt;ルストブルグ
Lustburg&lt;/td&gt;&lt;td headers='group'&gt;&lt;/td&gt;&lt;td headers='score' id='m090'&gt;0&lt;/td&gt;&lt;td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92" s="35" t="str">
        <f t="shared" si="10"/>
        <v>document.getElementById('m090').innerHTML = (b1*0+b2*0+b0*0) + (s1*0+s2*0+s3*0+s4*0+s5*0+s6*0+s7*0+s0*0) + (e01*0+e02*0+e03*0+e04*0+e05*0+e06*0+e07*0+e08*0+e09*0+e10*0+e11*0+e12*0+e13*0+e14*0);</v>
      </c>
      <c r="AJ92" s="24" t="str">
        <f t="shared" si="15"/>
        <v>m090</v>
      </c>
      <c r="AK92" s="26"/>
      <c r="AL92" s="26"/>
    </row>
    <row r="93" spans="1:38" s="3" customFormat="1" ht="37.049999999999997" customHeight="1" x14ac:dyDescent="0.3">
      <c r="A93" s="3" t="s">
        <v>209</v>
      </c>
      <c r="C93" s="3" t="s">
        <v>211</v>
      </c>
      <c r="D93" s="6" t="s">
        <v>210</v>
      </c>
      <c r="E93" s="3">
        <v>5</v>
      </c>
      <c r="F93" s="3" t="s">
        <v>40</v>
      </c>
      <c r="G93" s="17" t="s">
        <v>49</v>
      </c>
      <c r="H93" s="8"/>
      <c r="I93" s="4">
        <f t="shared" si="16"/>
        <v>0</v>
      </c>
      <c r="J93" s="2"/>
      <c r="K93" s="2"/>
      <c r="L93" s="2"/>
      <c r="M93" s="2">
        <f t="shared" si="17"/>
        <v>0</v>
      </c>
      <c r="N93" s="2"/>
      <c r="O93" s="2"/>
      <c r="P93" s="2"/>
      <c r="Q93" s="2"/>
      <c r="R93" s="7"/>
      <c r="T93" s="3">
        <v>0</v>
      </c>
      <c r="V93" s="4"/>
      <c r="AE93" s="4">
        <f t="shared" si="18"/>
        <v>0</v>
      </c>
      <c r="AG93" s="26"/>
      <c r="AH93" s="35" t="str">
        <f t="shared" si="14"/>
        <v>&lt;tr&gt;&lt;td headers='icon'&gt;&lt;img src=https://snowdome.github.io/tagatame/mementos/resources/TS_LUST_MORE_01.png height=32&gt;&lt;/td&gt;&lt;td headers='name'&gt;出撃、狂気のキューピッド&lt;/td&gt;&lt;td headers='rank'&gt;5&lt;/td&gt;&lt;td headers='remark'&gt;限定&lt;/td&gt;&lt;td headers='origin'&gt;ルストブルグ
Lustburg&lt;/td&gt;&lt;td headers='group'&gt;&lt;/td&gt;&lt;td headers='score' id='m091'&gt;0&lt;/td&gt;&lt;td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93" s="35" t="str">
        <f t="shared" si="10"/>
        <v>document.getElementById('m091').innerHTML = (b1*0+b2*0+b0*0) + (s1*0+s2*0+s3*0+s4*0+s5*0+s6*0+s7*0+s0*0) + (e01*0+e02*0+e03*0+e04*0+e05*0+e06*0+e07*0+e08*0+e09*0+e10*0+e11*0+e12*0+e13*0+e14*0);</v>
      </c>
      <c r="AJ93" s="24" t="str">
        <f t="shared" si="15"/>
        <v>m091</v>
      </c>
      <c r="AK93" s="26"/>
      <c r="AL93" s="26"/>
    </row>
    <row r="94" spans="1:38" s="3" customFormat="1" ht="37.049999999999997" customHeight="1" x14ac:dyDescent="0.3">
      <c r="A94" s="3" t="s">
        <v>211</v>
      </c>
      <c r="C94" s="3" t="s">
        <v>213</v>
      </c>
      <c r="D94" s="6" t="s">
        <v>212</v>
      </c>
      <c r="E94" s="3">
        <v>5</v>
      </c>
      <c r="F94" s="3" t="s">
        <v>40</v>
      </c>
      <c r="G94" s="17" t="s">
        <v>49</v>
      </c>
      <c r="H94" s="8"/>
      <c r="I94" s="4">
        <f t="shared" si="16"/>
        <v>0</v>
      </c>
      <c r="J94" s="2"/>
      <c r="K94" s="2"/>
      <c r="L94" s="2"/>
      <c r="M94" s="2">
        <f t="shared" si="17"/>
        <v>0</v>
      </c>
      <c r="N94" s="2"/>
      <c r="O94" s="2"/>
      <c r="P94" s="2"/>
      <c r="Q94" s="2"/>
      <c r="R94" s="7"/>
      <c r="T94" s="3">
        <v>0</v>
      </c>
      <c r="V94" s="4"/>
      <c r="AE94" s="4">
        <f t="shared" si="18"/>
        <v>0</v>
      </c>
      <c r="AG94" s="26"/>
      <c r="AH94" s="35" t="str">
        <f t="shared" si="14"/>
        <v>&lt;tr&gt;&lt;td headers='icon'&gt;&lt;img src=https://snowdome.github.io/tagatame/mementos/resources/TS_LUST_NIKUSU_01.png height=32&gt;&lt;/td&gt;&lt;td headers='name'&gt;雪上に刻まれた希望&lt;/td&gt;&lt;td headers='rank'&gt;5&lt;/td&gt;&lt;td headers='remark'&gt;限定&lt;/td&gt;&lt;td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94" s="35" t="str">
        <f t="shared" si="10"/>
        <v>document.getElementById('m092').innerHTML = (b1*0+b2*0+b0*0) + (s1*0+s2*0+s3*0+s4*0+s5*0+s6*0+s7*0+s0*0) + (e01*0+e02*0+e03*0+e04*0+e05*0+e06*0+e07*0+e08*0+e09*0+e10*0+e11*0+e12*0+e13*0+e14*0);</v>
      </c>
      <c r="AJ94" s="24" t="str">
        <f t="shared" si="15"/>
        <v>m092</v>
      </c>
      <c r="AK94" s="26"/>
      <c r="AL94" s="26"/>
    </row>
    <row r="95" spans="1:38" s="3" customFormat="1" ht="37.049999999999997" customHeight="1" x14ac:dyDescent="0.3">
      <c r="A95" s="3" t="s">
        <v>213</v>
      </c>
      <c r="C95" s="3" t="s">
        <v>215</v>
      </c>
      <c r="D95" s="6" t="s">
        <v>214</v>
      </c>
      <c r="E95" s="3">
        <v>5</v>
      </c>
      <c r="F95" s="3" t="s">
        <v>40</v>
      </c>
      <c r="G95" s="17" t="s">
        <v>49</v>
      </c>
      <c r="H95" s="8" t="s">
        <v>69</v>
      </c>
      <c r="I95" s="4">
        <f t="shared" si="16"/>
        <v>60</v>
      </c>
      <c r="J95" s="2">
        <v>60</v>
      </c>
      <c r="K95" s="2"/>
      <c r="L95" s="2">
        <v>30</v>
      </c>
      <c r="M95" s="2">
        <f t="shared" si="17"/>
        <v>30</v>
      </c>
      <c r="N95" s="2"/>
      <c r="O95" s="2"/>
      <c r="P95" s="2"/>
      <c r="Q95" s="2"/>
      <c r="R95" s="7"/>
      <c r="T95" s="3">
        <v>0</v>
      </c>
      <c r="V95" s="4"/>
      <c r="W95" s="3" t="s">
        <v>499</v>
      </c>
      <c r="Z95" s="3">
        <v>30</v>
      </c>
      <c r="AC95" s="3">
        <v>30</v>
      </c>
      <c r="AE95" s="4">
        <f t="shared" si="18"/>
        <v>30</v>
      </c>
      <c r="AG95" s="26"/>
      <c r="AH95" s="35" t="str">
        <f t="shared" si="14"/>
        <v>&lt;tr&gt;&lt;td headers='icon'&gt;&lt;img src=https://snowdome.github.io/tagatame/mementos/resources/TS_LUST_OTHIMA_01.png height=32&gt;&lt;/td&gt;&lt;td headers='name'&gt;終わりない宴&lt;/td&gt;&lt;td headers='rank'&gt;5&lt;/td&gt;&lt;td headers='remark'&gt;限定&lt;/td&gt;&lt;td headers='origin'&gt;ルストブルグ
Lustburg&lt;/td&gt;&lt;td headers='group'&gt;聖教騎士団&lt;/td&gt;&lt;td headers='score' id='m093'&gt;60&lt;/td&gt;&lt;td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headers='others'&gt;回避+5&lt;/td&gt;&lt;td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I95" s="35" t="str">
        <f t="shared" si="10"/>
        <v>document.getElementById('m093').innerHTML = (b1*0+b2*30+b0*30) + (s1*0+s2*0+s3*30+s4*0+s5*0+s6*30+s7*0+s0*30) + (e01*0+e02*0+e03*0+e04*0+e05*0+e06*0+e07*0+e08*0+e09*0+e10*0+e11*0+e12*0+e13*0+e14*0);</v>
      </c>
      <c r="AJ95" s="24" t="str">
        <f t="shared" si="15"/>
        <v>m093</v>
      </c>
      <c r="AK95" s="26"/>
      <c r="AL95" s="26"/>
    </row>
    <row r="96" spans="1:38" s="3" customFormat="1" ht="37.049999999999997" customHeight="1" x14ac:dyDescent="0.3">
      <c r="A96" s="3" t="s">
        <v>215</v>
      </c>
      <c r="C96" s="3" t="s">
        <v>217</v>
      </c>
      <c r="D96" s="6" t="s">
        <v>216</v>
      </c>
      <c r="E96" s="3">
        <v>5</v>
      </c>
      <c r="F96" s="3" t="s">
        <v>36</v>
      </c>
      <c r="G96" s="17" t="s">
        <v>49</v>
      </c>
      <c r="H96" s="8"/>
      <c r="I96" s="4">
        <f t="shared" si="16"/>
        <v>0</v>
      </c>
      <c r="J96" s="2"/>
      <c r="K96" s="2"/>
      <c r="L96" s="2"/>
      <c r="M96" s="2">
        <f t="shared" si="17"/>
        <v>0</v>
      </c>
      <c r="N96" s="2"/>
      <c r="O96" s="2"/>
      <c r="P96" s="2"/>
      <c r="Q96" s="2"/>
      <c r="R96" s="7"/>
      <c r="T96" s="3">
        <v>0</v>
      </c>
      <c r="V96" s="4"/>
      <c r="AE96" s="4">
        <f t="shared" si="18"/>
        <v>0</v>
      </c>
      <c r="AG96" s="26"/>
      <c r="AH96" s="35" t="str">
        <f t="shared" si="14"/>
        <v>&lt;tr&gt;&lt;td headers='icon'&gt;&lt;img src=https://snowdome.github.io/tagatame/mementos/resources/TS_LUST_REBECCA_01.png height=32&gt;&lt;/td&gt;&lt;td headers='name'&gt;レベッカは完璧、でも…&lt;/td&gt;&lt;td headers='rank'&gt;5&lt;/td&gt;&lt;td headers='remark'&gt;活動&lt;/td&gt;&lt;td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96" s="35" t="str">
        <f t="shared" si="10"/>
        <v>document.getElementById('m094').innerHTML = (b1*0+b2*0+b0*0) + (s1*0+s2*0+s3*0+s4*0+s5*0+s6*0+s7*0+s0*0) + (e01*0+e02*0+e03*0+e04*0+e05*0+e06*0+e07*0+e08*0+e09*0+e10*0+e11*0+e12*0+e13*0+e14*0);</v>
      </c>
      <c r="AJ96" s="24" t="str">
        <f t="shared" si="15"/>
        <v>m094</v>
      </c>
      <c r="AK96" s="26"/>
      <c r="AL96" s="26"/>
    </row>
    <row r="97" spans="1:38" s="3" customFormat="1" ht="37.049999999999997" customHeight="1" x14ac:dyDescent="0.3">
      <c r="A97" s="3" t="s">
        <v>217</v>
      </c>
      <c r="C97" s="3" t="s">
        <v>219</v>
      </c>
      <c r="D97" s="6" t="s">
        <v>218</v>
      </c>
      <c r="E97" s="3">
        <v>5</v>
      </c>
      <c r="F97" s="3" t="s">
        <v>40</v>
      </c>
      <c r="G97" s="17" t="s">
        <v>49</v>
      </c>
      <c r="H97" s="8"/>
      <c r="I97" s="4">
        <f t="shared" si="16"/>
        <v>0</v>
      </c>
      <c r="J97" s="2"/>
      <c r="K97" s="2"/>
      <c r="L97" s="2"/>
      <c r="M97" s="2">
        <f t="shared" si="17"/>
        <v>0</v>
      </c>
      <c r="N97" s="2"/>
      <c r="O97" s="2"/>
      <c r="P97" s="2"/>
      <c r="Q97" s="2"/>
      <c r="R97" s="7"/>
      <c r="T97" s="3">
        <v>0</v>
      </c>
      <c r="V97" s="4"/>
      <c r="AE97" s="4">
        <f t="shared" si="18"/>
        <v>0</v>
      </c>
      <c r="AG97" s="26"/>
      <c r="AH97" s="35" t="str">
        <f t="shared" si="14"/>
        <v>&lt;tr&gt;&lt;td headers='icon'&gt;&lt;img src=https://snowdome.github.io/tagatame/mementos/resources/TS_LUST_REBECCA_02.png height=32&gt;&lt;/td&gt;&lt;td headers='name'&gt;特訓サマーシュート&lt;/td&gt;&lt;td headers='rank'&gt;5&lt;/td&gt;&lt;td headers='remark'&gt;限定&lt;/td&gt;&lt;td headers='origin'&gt;ルストブルグ
Lustburg&lt;/td&gt;&lt;td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97" s="35" t="str">
        <f t="shared" si="10"/>
        <v>document.getElementById('m095').innerHTML = (b1*0+b2*0+b0*0) + (s1*0+s2*0+s3*0+s4*0+s5*0+s6*0+s7*0+s0*0) + (e01*0+e02*0+e03*0+e04*0+e05*0+e06*0+e07*0+e08*0+e09*0+e10*0+e11*0+e12*0+e13*0+e14*0);</v>
      </c>
      <c r="AJ97" s="24" t="str">
        <f t="shared" si="15"/>
        <v>m095</v>
      </c>
      <c r="AK97" s="26"/>
      <c r="AL97" s="26"/>
    </row>
    <row r="98" spans="1:38" s="3" customFormat="1" ht="37.049999999999997" customHeight="1" x14ac:dyDescent="0.3">
      <c r="A98" s="3" t="s">
        <v>219</v>
      </c>
      <c r="C98" s="3" t="s">
        <v>221</v>
      </c>
      <c r="D98" s="6" t="s">
        <v>220</v>
      </c>
      <c r="E98" s="3">
        <v>5</v>
      </c>
      <c r="G98" s="17" t="s">
        <v>49</v>
      </c>
      <c r="H98" s="8"/>
      <c r="I98" s="4">
        <f t="shared" si="16"/>
        <v>0</v>
      </c>
      <c r="J98" s="2"/>
      <c r="K98" s="2"/>
      <c r="L98" s="2"/>
      <c r="M98" s="2">
        <f t="shared" si="17"/>
        <v>0</v>
      </c>
      <c r="N98" s="2"/>
      <c r="O98" s="2"/>
      <c r="P98" s="2"/>
      <c r="Q98" s="2"/>
      <c r="R98" s="7"/>
      <c r="T98" s="3">
        <v>0</v>
      </c>
      <c r="V98" s="4"/>
      <c r="AE98" s="4">
        <f t="shared" si="18"/>
        <v>0</v>
      </c>
      <c r="AG98" s="26"/>
      <c r="AH98" s="35" t="str">
        <f t="shared" si="14"/>
        <v>&lt;tr&gt;&lt;td headers='icon'&gt;&lt;img src=https://snowdome.github.io/tagatame/mementos/resources/TS_LUST_ROFIA_01.png height=32&gt;&lt;/td&gt;&lt;td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98" s="35" t="str">
        <f t="shared" si="10"/>
        <v>document.getElementById('m096').innerHTML = (b1*0+b2*0+b0*0) + (s1*0+s2*0+s3*0+s4*0+s5*0+s6*0+s7*0+s0*0) + (e01*0+e02*0+e03*0+e04*0+e05*0+e06*0+e07*0+e08*0+e09*0+e10*0+e11*0+e12*0+e13*0+e14*0);</v>
      </c>
      <c r="AJ98" s="24" t="str">
        <f t="shared" si="15"/>
        <v>m096</v>
      </c>
      <c r="AK98" s="26"/>
      <c r="AL98" s="26"/>
    </row>
    <row r="99" spans="1:38" s="3" customFormat="1" ht="37.049999999999997" customHeight="1" x14ac:dyDescent="0.3">
      <c r="A99" s="3" t="s">
        <v>221</v>
      </c>
      <c r="C99" s="3" t="s">
        <v>223</v>
      </c>
      <c r="D99" s="6" t="s">
        <v>222</v>
      </c>
      <c r="E99" s="3">
        <v>5</v>
      </c>
      <c r="G99" s="17" t="s">
        <v>49</v>
      </c>
      <c r="H99" s="8"/>
      <c r="I99" s="4">
        <f t="shared" si="16"/>
        <v>0</v>
      </c>
      <c r="J99" s="2"/>
      <c r="K99" s="2"/>
      <c r="L99" s="2"/>
      <c r="M99" s="2">
        <f t="shared" si="17"/>
        <v>0</v>
      </c>
      <c r="N99" s="2"/>
      <c r="O99" s="2"/>
      <c r="P99" s="2"/>
      <c r="Q99" s="2"/>
      <c r="R99" s="7"/>
      <c r="T99" s="3">
        <v>0</v>
      </c>
      <c r="V99" s="4"/>
      <c r="AE99" s="4">
        <f t="shared" si="18"/>
        <v>0</v>
      </c>
      <c r="AG99" s="26"/>
      <c r="AH99" s="35" t="str">
        <f t="shared" si="14"/>
        <v>&lt;tr&gt;&lt;td headers='icon'&gt;&lt;img src=https://snowdome.github.io/tagatame/mementos/resources/TS_LUST_SOPHIA_01.png height=32&gt;&lt;/td&gt;&lt;td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99" s="35" t="str">
        <f t="shared" ref="AI99:AI130" si="19">"document.getElementById('"&amp;AJ99&amp;"').innerHTML = (b1*"&amp;TEXT(K99,0)&amp;"+b2*"&amp;TEXT(L99,0)&amp;"+b0*"&amp;TEXT(M99,0)&amp;") + (s1*"&amp;TEXT(X99,0)&amp;"+s2*"&amp;TEXT(Y99,0)&amp;"+s3*"&amp;TEXT(Z99,0)&amp;"+s4*"&amp;TEXT(AA99,0)&amp;"+s5*"&amp;TEXT(AB99,0)&amp;"+s6*"&amp;TEXT(AC99,0)&amp;"+s7*"&amp;TEXT(AD99,0)&amp;"+s0*"&amp;TEXT(AE99,0)&amp;") + (e01*"&amp;IF(S99="斬撃",T99,0)&amp;"+e02*"&amp;IF(S99="刺突",T99,0)&amp;"+e03*"&amp;IF(S99="打撃",T99,0)&amp;"+e04*"&amp;IF(S99="射撃",T99,0)&amp;"+e05*"&amp;IF(S99="魔法",T99,0)&amp;"+e06*"&amp;IF(S99="無区分",T99,0)&amp;"+e07*"&amp;IF(U99="反撃",V99,0)&amp;"+e08*"&amp;IF(U99="闇属性特効",V99,0)&amp;"+e09*"&amp;IF(U99="単体",V99,0)&amp;"+e10*"&amp;IF(U99="範囲",V99,0)&amp;"+e11*"&amp;IF(U99="人",V99,0)&amp;"+e12*"&amp;IF(U99="異族",V99,0)&amp;"+e13*"&amp;IF(S99="バジュラ",V99,0)&amp;"+e14*"&amp;IF(S99="魔動人形",V99,0)&amp;");"</f>
        <v>document.getElementById('m097').innerHTML = (b1*0+b2*0+b0*0) + (s1*0+s2*0+s3*0+s4*0+s5*0+s6*0+s7*0+s0*0) + (e01*0+e02*0+e03*0+e04*0+e05*0+e06*0+e07*0+e08*0+e09*0+e10*0+e11*0+e12*0+e13*0+e14*0);</v>
      </c>
      <c r="AJ99" s="24" t="str">
        <f t="shared" si="15"/>
        <v>m097</v>
      </c>
      <c r="AK99" s="26"/>
      <c r="AL99" s="26"/>
    </row>
    <row r="100" spans="1:38" s="3" customFormat="1" ht="37.049999999999997" customHeight="1" x14ac:dyDescent="0.3">
      <c r="A100" s="3" t="s">
        <v>223</v>
      </c>
      <c r="C100" s="3" t="s">
        <v>225</v>
      </c>
      <c r="D100" s="6" t="s">
        <v>224</v>
      </c>
      <c r="E100" s="3">
        <v>5</v>
      </c>
      <c r="F100" s="3" t="s">
        <v>40</v>
      </c>
      <c r="G100" s="17" t="s">
        <v>49</v>
      </c>
      <c r="H100" s="8"/>
      <c r="I100" s="4">
        <f t="shared" si="16"/>
        <v>0</v>
      </c>
      <c r="J100" s="2"/>
      <c r="K100" s="2"/>
      <c r="L100" s="2"/>
      <c r="M100" s="2">
        <f t="shared" si="17"/>
        <v>0</v>
      </c>
      <c r="N100" s="2"/>
      <c r="O100" s="2"/>
      <c r="P100" s="2"/>
      <c r="Q100" s="2"/>
      <c r="R100" s="7"/>
      <c r="T100" s="3">
        <v>0</v>
      </c>
      <c r="V100" s="4"/>
      <c r="AE100" s="4">
        <f t="shared" si="18"/>
        <v>0</v>
      </c>
      <c r="AG100" s="26"/>
      <c r="AH100" s="35" t="str">
        <f t="shared" si="14"/>
        <v>&lt;tr&gt;&lt;td headers='icon'&gt;&lt;img src=https://snowdome.github.io/tagatame/mementos/resources/TS_LUST_ST_MELA_01.png height=32&gt;&lt;/td&gt;&lt;td headers='name'&gt;刻の架け橋&lt;/td&gt;&lt;td headers='rank'&gt;5&lt;/td&gt;&lt;td headers='remark'&gt;限定&lt;/td&gt;&lt;td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00" s="35" t="str">
        <f t="shared" si="19"/>
        <v>document.getElementById('m098').innerHTML = (b1*0+b2*0+b0*0) + (s1*0+s2*0+s3*0+s4*0+s5*0+s6*0+s7*0+s0*0) + (e01*0+e02*0+e03*0+e04*0+e05*0+e06*0+e07*0+e08*0+e09*0+e10*0+e11*0+e12*0+e13*0+e14*0);</v>
      </c>
      <c r="AJ100" s="24" t="str">
        <f t="shared" si="15"/>
        <v>m098</v>
      </c>
      <c r="AK100" s="26"/>
      <c r="AL100" s="26"/>
    </row>
    <row r="101" spans="1:38" s="3" customFormat="1" ht="37.049999999999997" customHeight="1" x14ac:dyDescent="0.3">
      <c r="A101" s="3" t="s">
        <v>225</v>
      </c>
      <c r="C101" s="3" t="s">
        <v>227</v>
      </c>
      <c r="D101" s="6" t="s">
        <v>226</v>
      </c>
      <c r="E101" s="3">
        <v>5</v>
      </c>
      <c r="F101" s="3" t="s">
        <v>40</v>
      </c>
      <c r="G101" s="17" t="s">
        <v>49</v>
      </c>
      <c r="H101" s="8"/>
      <c r="I101" s="4">
        <f t="shared" si="16"/>
        <v>0</v>
      </c>
      <c r="J101" s="2"/>
      <c r="K101" s="2"/>
      <c r="L101" s="2"/>
      <c r="M101" s="2">
        <f t="shared" si="17"/>
        <v>0</v>
      </c>
      <c r="N101" s="2"/>
      <c r="O101" s="2"/>
      <c r="P101" s="2"/>
      <c r="Q101" s="2"/>
      <c r="R101" s="7"/>
      <c r="T101" s="3">
        <v>0</v>
      </c>
      <c r="V101" s="4"/>
      <c r="AE101" s="4">
        <f t="shared" si="18"/>
        <v>0</v>
      </c>
      <c r="AG101" s="26"/>
      <c r="AH101" s="35" t="str">
        <f t="shared" si="14"/>
        <v>&lt;tr&gt;&lt;td headers='icon'&gt;&lt;img src=https://snowdome.github.io/tagatame/mementos/resources/TS_LUST_ST_MELA_DARK_01.png height=32&gt;&lt;/td&gt;&lt;td headers='name'&gt;無限の罪、その身に&lt;/td&gt;&lt;td headers='rank'&gt;5&lt;/td&gt;&lt;td headers='remark'&gt;限定&lt;/td&gt;&lt;td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01" s="35" t="str">
        <f t="shared" si="19"/>
        <v>document.getElementById('m099').innerHTML = (b1*0+b2*0+b0*0) + (s1*0+s2*0+s3*0+s4*0+s5*0+s6*0+s7*0+s0*0) + (e01*0+e02*0+e03*0+e04*0+e05*0+e06*0+e07*0+e08*0+e09*0+e10*0+e11*0+e12*0+e13*0+e14*0);</v>
      </c>
      <c r="AJ101" s="24" t="str">
        <f t="shared" si="15"/>
        <v>m099</v>
      </c>
      <c r="AK101" s="26"/>
      <c r="AL101" s="26"/>
    </row>
    <row r="102" spans="1:38" s="3" customFormat="1" ht="37.049999999999997" customHeight="1" x14ac:dyDescent="0.3">
      <c r="A102" s="3" t="s">
        <v>227</v>
      </c>
      <c r="C102" s="3" t="s">
        <v>229</v>
      </c>
      <c r="D102" s="6" t="s">
        <v>228</v>
      </c>
      <c r="E102" s="3">
        <v>5</v>
      </c>
      <c r="F102" s="3" t="s">
        <v>40</v>
      </c>
      <c r="G102" s="17" t="s">
        <v>49</v>
      </c>
      <c r="H102" s="8"/>
      <c r="I102" s="4">
        <f t="shared" si="16"/>
        <v>0</v>
      </c>
      <c r="J102" s="2"/>
      <c r="K102" s="2"/>
      <c r="L102" s="2"/>
      <c r="M102" s="2">
        <f t="shared" si="17"/>
        <v>0</v>
      </c>
      <c r="N102" s="2"/>
      <c r="O102" s="2"/>
      <c r="P102" s="2"/>
      <c r="Q102" s="2"/>
      <c r="R102" s="7"/>
      <c r="T102" s="3">
        <v>0</v>
      </c>
      <c r="V102" s="4"/>
      <c r="AE102" s="4">
        <f t="shared" si="18"/>
        <v>0</v>
      </c>
      <c r="AG102" s="26"/>
      <c r="AH102" s="35" t="str">
        <f t="shared" si="14"/>
        <v>&lt;tr&gt;&lt;td headers='icon'&gt;&lt;img src=https://snowdome.github.io/tagatame/mementos/resources/TS_LUST_ST_NIKUSU_DARK_01.png height=32&gt;&lt;/td&gt;&lt;td headers='name'&gt;歪な刻は氷の檻に沈んで&lt;/td&gt;&lt;td headers='rank'&gt;5&lt;/td&gt;&lt;td headers='remark'&gt;限定&lt;/td&gt;&lt;td headers='origin'&gt;ルストブルグ
Lustburg&lt;/td&gt;&lt;td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02" s="35" t="str">
        <f t="shared" si="19"/>
        <v>document.getElementById('m100').innerHTML = (b1*0+b2*0+b0*0) + (s1*0+s2*0+s3*0+s4*0+s5*0+s6*0+s7*0+s0*0) + (e01*0+e02*0+e03*0+e04*0+e05*0+e06*0+e07*0+e08*0+e09*0+e10*0+e11*0+e12*0+e13*0+e14*0);</v>
      </c>
      <c r="AJ102" s="24" t="str">
        <f t="shared" si="15"/>
        <v>m100</v>
      </c>
      <c r="AK102" s="26"/>
      <c r="AL102" s="26"/>
    </row>
    <row r="103" spans="1:38" s="3" customFormat="1" ht="37.049999999999997" customHeight="1" x14ac:dyDescent="0.3">
      <c r="A103" s="3" t="s">
        <v>229</v>
      </c>
      <c r="C103" s="3" t="s">
        <v>231</v>
      </c>
      <c r="D103" s="6" t="s">
        <v>230</v>
      </c>
      <c r="E103" s="3">
        <v>5</v>
      </c>
      <c r="G103" s="17" t="s">
        <v>49</v>
      </c>
      <c r="H103" s="8" t="s">
        <v>69</v>
      </c>
      <c r="I103" s="4">
        <f t="shared" si="16"/>
        <v>90</v>
      </c>
      <c r="J103" s="2"/>
      <c r="K103" s="2">
        <v>30</v>
      </c>
      <c r="L103" s="2"/>
      <c r="M103" s="2">
        <f t="shared" si="17"/>
        <v>30</v>
      </c>
      <c r="N103" s="2"/>
      <c r="O103" s="2"/>
      <c r="P103" s="2"/>
      <c r="Q103" s="2">
        <v>10</v>
      </c>
      <c r="R103" s="7"/>
      <c r="S103" s="3" t="s">
        <v>15</v>
      </c>
      <c r="T103" s="3">
        <v>40</v>
      </c>
      <c r="V103" s="4"/>
      <c r="W103" s="3" t="s">
        <v>498</v>
      </c>
      <c r="X103" s="3">
        <v>20</v>
      </c>
      <c r="Z103" s="3">
        <v>20</v>
      </c>
      <c r="AC103" s="3">
        <v>20</v>
      </c>
      <c r="AE103" s="4">
        <f t="shared" si="18"/>
        <v>20</v>
      </c>
      <c r="AG103" s="26"/>
      <c r="AH103" s="35" t="str">
        <f t="shared" si="14"/>
        <v>&lt;tr&gt;&lt;td headers='icon'&gt;&lt;img src=https://snowdome.github.io/tagatame/mementos/resources/TS_LUST_YAULAS_01.png height=32&gt;&lt;/td&gt;&lt;td headers='name'&gt;華麗じゃない剣&lt;/td&gt;&lt;td headers='rank'&gt;5&lt;/td&gt;&lt;td headers='remark'&gt;&lt;/td&gt;&lt;td headers='origin'&gt;ルストブルグ
Lustburg&lt;/td&gt;&lt;td headers='group'&gt;聖教騎士団&lt;/td&gt;&lt;td headers='score' id='m101'&gt;90&lt;/td&gt;&lt;td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headers='嫉妬'&gt;20&lt;/td&gt;&lt;td headers='怠惰'&gt;&lt;/td&gt;&lt;td headers='色欲'&gt;20&lt;/td&gt;&lt;td headers='暴食'&gt;&lt;/td&gt;&lt;td headers='憤怒'&gt;&lt;/td&gt;&lt;td headers='強欲'&gt;20&lt;/td&gt;&lt;td headers='傲慢'&gt;&lt;/td&gt;&lt;/tr&gt;</v>
      </c>
      <c r="AI103" s="35" t="str">
        <f t="shared" si="19"/>
        <v>document.getElementById('m101').innerHTML = (b1*30+b2*0+b0*30) + (s1*20+s2*0+s3*20+s4*0+s5*0+s6*20+s7*0+s0*20) + (e01*40+e02*0+e03*0+e04*0+e05*0+e06*0+e07*0+e08*0+e09*0+e10*0+e11*0+e12*0+e13*0+e14*0);</v>
      </c>
      <c r="AJ103" s="24" t="str">
        <f t="shared" si="15"/>
        <v>m101</v>
      </c>
      <c r="AK103" s="26"/>
      <c r="AL103" s="26"/>
    </row>
    <row r="104" spans="1:38" s="3" customFormat="1" ht="37.049999999999997" customHeight="1" x14ac:dyDescent="0.3">
      <c r="A104" s="3" t="s">
        <v>231</v>
      </c>
      <c r="C104" s="3" t="s">
        <v>234</v>
      </c>
      <c r="D104" s="6" t="s">
        <v>232</v>
      </c>
      <c r="E104" s="3">
        <v>5</v>
      </c>
      <c r="F104" s="3" t="s">
        <v>36</v>
      </c>
      <c r="G104" s="15" t="s">
        <v>37</v>
      </c>
      <c r="H104" s="8" t="s">
        <v>233</v>
      </c>
      <c r="I104" s="4">
        <f t="shared" si="16"/>
        <v>50</v>
      </c>
      <c r="J104" s="2">
        <v>20</v>
      </c>
      <c r="K104" s="2">
        <v>30</v>
      </c>
      <c r="L104" s="2"/>
      <c r="M104" s="2">
        <f t="shared" si="17"/>
        <v>30</v>
      </c>
      <c r="N104" s="2"/>
      <c r="O104" s="2"/>
      <c r="P104" s="2"/>
      <c r="Q104" s="2"/>
      <c r="R104" s="7"/>
      <c r="T104" s="3">
        <v>0</v>
      </c>
      <c r="V104" s="4"/>
      <c r="Z104" s="3">
        <v>10</v>
      </c>
      <c r="AB104" s="3">
        <v>20</v>
      </c>
      <c r="AE104" s="4">
        <f t="shared" si="18"/>
        <v>20</v>
      </c>
      <c r="AG104" s="26"/>
      <c r="AH104" s="35" t="str">
        <f t="shared" si="14"/>
        <v>&lt;tr&gt;&lt;td headers='icon'&gt;&lt;img src=https://snowdome.github.io/tagatame/mementos/resources/TS_MCF_ALTO_01.png height=32&gt;&lt;/td&gt;&lt;td headers='name'&gt;トライアングラー&lt;/td&gt;&lt;td headers='rank'&gt;5&lt;/td&gt;&lt;td headers='remark'&gt;活動&lt;/td&gt;&lt;td headers='origin'&gt;その他
Other&lt;/td&gt;&lt;td headers='group'&gt;マクロスフロンティア&lt;/td&gt;&lt;td headers='score' id='m102'&gt;50&lt;/td&gt;&lt;td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headers='色欲'&gt;10&lt;/td&gt;&lt;td headers='暴食'&gt;&lt;/td&gt;&lt;td headers='憤怒'&gt;20&lt;/td&gt;&lt;td headers='強欲'&gt;&lt;/td&gt;&lt;td headers='傲慢'&gt;&lt;/td&gt;&lt;/tr&gt;</v>
      </c>
      <c r="AI104" s="35" t="str">
        <f t="shared" si="19"/>
        <v>document.getElementById('m102').innerHTML = (b1*30+b2*0+b0*30) + (s1*0+s2*0+s3*10+s4*0+s5*20+s6*0+s7*0+s0*20) + (e01*0+e02*0+e03*0+e04*0+e05*0+e06*0+e07*0+e08*0+e09*0+e10*0+e11*0+e12*0+e13*0+e14*0);</v>
      </c>
      <c r="AJ104" s="24" t="str">
        <f t="shared" si="15"/>
        <v>m102</v>
      </c>
      <c r="AK104" s="26"/>
      <c r="AL104" s="26"/>
    </row>
    <row r="105" spans="1:38" s="3" customFormat="1" ht="37.049999999999997" customHeight="1" x14ac:dyDescent="0.3">
      <c r="A105" s="3" t="s">
        <v>234</v>
      </c>
      <c r="C105" s="3" t="s">
        <v>236</v>
      </c>
      <c r="D105" s="6" t="s">
        <v>235</v>
      </c>
      <c r="E105" s="3">
        <v>5</v>
      </c>
      <c r="F105" s="3" t="s">
        <v>40</v>
      </c>
      <c r="G105" s="15" t="s">
        <v>37</v>
      </c>
      <c r="H105" s="8" t="s">
        <v>233</v>
      </c>
      <c r="I105" s="4">
        <f t="shared" si="16"/>
        <v>130</v>
      </c>
      <c r="J105" s="2"/>
      <c r="K105" s="2">
        <v>30</v>
      </c>
      <c r="L105" s="2">
        <v>30</v>
      </c>
      <c r="M105" s="2">
        <f t="shared" si="17"/>
        <v>30</v>
      </c>
      <c r="N105" s="2"/>
      <c r="O105" s="2"/>
      <c r="P105" s="2"/>
      <c r="Q105" s="2"/>
      <c r="R105" s="7"/>
      <c r="T105" s="3">
        <v>0</v>
      </c>
      <c r="U105" s="3" t="s">
        <v>26</v>
      </c>
      <c r="V105" s="4">
        <v>40</v>
      </c>
      <c r="Z105" s="3">
        <v>60</v>
      </c>
      <c r="AE105" s="4">
        <f t="shared" si="18"/>
        <v>60</v>
      </c>
      <c r="AG105" s="26"/>
      <c r="AH105" s="35" t="str">
        <f t="shared" si="14"/>
        <v>&lt;tr&gt;&lt;td headers='icon'&gt;&lt;img src=https://snowdome.github.io/tagatame/mementos/resources/TS_MCF_RANKA_01.png height=32&gt;&lt;/td&gt;&lt;td headers='name'&gt;夢追う歌姫&lt;/td&gt;&lt;td headers='rank'&gt;5&lt;/td&gt;&lt;td headers='remark'&gt;限定&lt;/td&gt;&lt;td headers='origin'&gt;その他
Other&lt;/td&gt;&lt;td headers='group'&gt;マクロスフロンティア&lt;/td&gt;&lt;td headers='score' id='m103'&gt;130&lt;/td&gt;&lt;td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headers='special'&gt;バジュラ&lt;/td&gt;&lt;td headers='sp.bonus'&gt;40&lt;/td&gt;&lt;td headers='others'&gt;&lt;/td&gt;&lt;td headers='嫉妬'&gt;&lt;/td&gt;&lt;td headers='怠惰'&gt;&lt;/td&gt;&lt;td headers='色欲'&gt;60&lt;/td&gt;&lt;td headers='暴食'&gt;&lt;/td&gt;&lt;td headers='憤怒'&gt;&lt;/td&gt;&lt;td headers='強欲'&gt;&lt;/td&gt;&lt;td headers='傲慢'&gt;&lt;/td&gt;&lt;/tr&gt;</v>
      </c>
      <c r="AI105" s="35" t="str">
        <f t="shared" si="19"/>
        <v>document.getElementById('m103').innerHTML = (b1*30+b2*30+b0*30) + (s1*0+s2*0+s3*60+s4*0+s5*0+s6*0+s7*0+s0*60) + (e01*0+e02*0+e03*0+e04*0+e05*0+e06*0+e07*0+e08*0+e09*0+e10*0+e11*0+e12*0+e13*0+e14*0);</v>
      </c>
      <c r="AJ105" s="24" t="str">
        <f t="shared" si="15"/>
        <v>m103</v>
      </c>
      <c r="AK105" s="26"/>
      <c r="AL105" s="26"/>
    </row>
    <row r="106" spans="1:38" s="3" customFormat="1" ht="37.049999999999997" customHeight="1" x14ac:dyDescent="0.3">
      <c r="A106" s="3" t="s">
        <v>236</v>
      </c>
      <c r="C106" s="3" t="s">
        <v>238</v>
      </c>
      <c r="D106" s="6" t="s">
        <v>237</v>
      </c>
      <c r="E106" s="3">
        <v>5</v>
      </c>
      <c r="F106" s="3" t="s">
        <v>40</v>
      </c>
      <c r="G106" s="15" t="s">
        <v>37</v>
      </c>
      <c r="H106" s="8" t="s">
        <v>233</v>
      </c>
      <c r="I106" s="4">
        <f t="shared" si="16"/>
        <v>140</v>
      </c>
      <c r="J106" s="2">
        <v>20</v>
      </c>
      <c r="K106" s="2">
        <v>40</v>
      </c>
      <c r="L106" s="2"/>
      <c r="M106" s="2">
        <f t="shared" si="17"/>
        <v>40</v>
      </c>
      <c r="N106" s="2"/>
      <c r="O106" s="2"/>
      <c r="P106" s="2"/>
      <c r="Q106" s="2"/>
      <c r="R106" s="7"/>
      <c r="T106" s="3">
        <v>0</v>
      </c>
      <c r="U106" s="3" t="s">
        <v>26</v>
      </c>
      <c r="V106" s="4">
        <v>40</v>
      </c>
      <c r="AB106" s="3">
        <v>60</v>
      </c>
      <c r="AE106" s="4">
        <f t="shared" si="18"/>
        <v>60</v>
      </c>
      <c r="AG106" s="26"/>
      <c r="AH106" s="35" t="str">
        <f t="shared" si="14"/>
        <v>&lt;tr&gt;&lt;td headers='icon'&gt;&lt;img src=https://snowdome.github.io/tagatame/mementos/resources/TS_MCF_SHERYL_01.png height=32&gt;&lt;/td&gt;&lt;td headers='name'&gt;銀河舞う妖精&lt;/td&gt;&lt;td headers='rank'&gt;5&lt;/td&gt;&lt;td headers='remark'&gt;限定&lt;/td&gt;&lt;td headers='origin'&gt;その他
Other&lt;/td&gt;&lt;td headers='group'&gt;マクロスフロンティア&lt;/td&gt;&lt;td headers='score' id='m104'&gt;140&lt;/td&gt;&lt;td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headers='special'&gt;バジュラ&lt;/td&gt;&lt;td headers='sp.bonus'&gt;40&lt;/td&gt;&lt;td headers='others'&gt;&lt;/td&gt;&lt;td headers='嫉妬'&gt;&lt;/td&gt;&lt;td headers='怠惰'&gt;&lt;/td&gt;&lt;td headers='色欲'&gt;&lt;/td&gt;&lt;td headers='暴食'&gt;&lt;/td&gt;&lt;td headers='憤怒'&gt;60&lt;/td&gt;&lt;td headers='強欲'&gt;&lt;/td&gt;&lt;td headers='傲慢'&gt;&lt;/td&gt;&lt;/tr&gt;</v>
      </c>
      <c r="AI106" s="35" t="str">
        <f t="shared" si="19"/>
        <v>document.getElementById('m104').innerHTML = (b1*40+b2*0+b0*40) + (s1*0+s2*0+s3*0+s4*0+s5*60+s6*0+s7*0+s0*60) + (e01*0+e02*0+e03*0+e04*0+e05*0+e06*0+e07*0+e08*0+e09*0+e10*0+e11*0+e12*0+e13*0+e14*0);</v>
      </c>
      <c r="AJ106" s="24" t="str">
        <f t="shared" si="15"/>
        <v>m104</v>
      </c>
      <c r="AK106" s="26"/>
      <c r="AL106" s="26"/>
    </row>
    <row r="107" spans="1:38" s="3" customFormat="1" ht="37.049999999999997" customHeight="1" x14ac:dyDescent="0.3">
      <c r="A107" s="3" t="s">
        <v>238</v>
      </c>
      <c r="C107" s="3" t="s">
        <v>241</v>
      </c>
      <c r="D107" s="6" t="s">
        <v>239</v>
      </c>
      <c r="E107" s="3">
        <v>5</v>
      </c>
      <c r="G107" s="17" t="s">
        <v>509</v>
      </c>
      <c r="H107" s="8" t="s">
        <v>69</v>
      </c>
      <c r="I107" s="4">
        <f t="shared" si="16"/>
        <v>80</v>
      </c>
      <c r="J107" s="2">
        <v>40</v>
      </c>
      <c r="K107" s="2">
        <v>40</v>
      </c>
      <c r="L107" s="2"/>
      <c r="M107" s="2">
        <f t="shared" si="17"/>
        <v>40</v>
      </c>
      <c r="N107" s="2"/>
      <c r="O107" s="2"/>
      <c r="P107" s="2"/>
      <c r="Q107" s="2">
        <v>5</v>
      </c>
      <c r="R107" s="7"/>
      <c r="T107" s="3">
        <v>0</v>
      </c>
      <c r="V107" s="4"/>
      <c r="W107" s="3" t="s">
        <v>485</v>
      </c>
      <c r="Z107" s="3">
        <v>20</v>
      </c>
      <c r="AD107" s="3">
        <v>40</v>
      </c>
      <c r="AE107" s="4">
        <f t="shared" si="18"/>
        <v>40</v>
      </c>
      <c r="AG107" s="26"/>
      <c r="AH107" s="35" t="str">
        <f t="shared" si="14"/>
        <v>&lt;tr&gt;&lt;td headers='icon'&gt;&lt;img src=https://snowdome.github.io/tagatame/mementos/resources/TS_NORTH_CADANOVA_01.png height=32&gt;&lt;/td&gt;&lt;td headers='name'&gt;在りし日の二人と憧れと&lt;/td&gt;&lt;td headers='rank'&gt;5&lt;/td&gt;&lt;td headers='remark'&gt;&lt;/td&gt;&lt;td headers='origin'&gt;ノーザンブライドレリーフ
Northern Pride&lt;/td&gt;&lt;td headers='group'&gt;聖教騎士団&lt;/td&gt;&lt;td headers='score' id='m105'&gt;80&lt;/td&gt;&lt;td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headers='a.bonus'&gt;0&lt;/td&gt;&lt;td headers='special'&gt;&lt;/td&gt;&lt;td headers='sp.bonus'&gt;&lt;/td&gt;&lt;td headers='others'&gt;範囲耐性+10&lt;/td&gt;&lt;td headers='嫉妬'&gt;&lt;/td&gt;&lt;td headers='怠惰'&gt;&lt;/td&gt;&lt;td headers='色欲'&gt;20&lt;/td&gt;&lt;td headers='暴食'&gt;&lt;/td&gt;&lt;td headers='憤怒'&gt;&lt;/td&gt;&lt;td headers='強欲'&gt;&lt;/td&gt;&lt;td headers='傲慢'&gt;40&lt;/td&gt;&lt;/tr&gt;</v>
      </c>
      <c r="AI107" s="35" t="str">
        <f t="shared" si="19"/>
        <v>document.getElementById('m105').innerHTML = (b1*40+b2*0+b0*40) + (s1*0+s2*0+s3*20+s4*0+s5*0+s6*0+s7*40+s0*40) + (e01*0+e02*0+e03*0+e04*0+e05*0+e06*0+e07*0+e08*0+e09*0+e10*0+e11*0+e12*0+e13*0+e14*0);</v>
      </c>
      <c r="AJ107" s="24" t="str">
        <f t="shared" si="15"/>
        <v>m105</v>
      </c>
      <c r="AK107" s="26"/>
      <c r="AL107" s="26"/>
    </row>
    <row r="108" spans="1:38" s="3" customFormat="1" ht="37.049999999999997" customHeight="1" x14ac:dyDescent="0.3">
      <c r="A108" s="3" t="s">
        <v>241</v>
      </c>
      <c r="C108" s="3" t="s">
        <v>243</v>
      </c>
      <c r="D108" s="6" t="s">
        <v>242</v>
      </c>
      <c r="E108" s="3">
        <v>5</v>
      </c>
      <c r="F108" s="3" t="s">
        <v>36</v>
      </c>
      <c r="G108" s="17" t="s">
        <v>509</v>
      </c>
      <c r="H108" s="8"/>
      <c r="I108" s="4">
        <f t="shared" si="16"/>
        <v>0</v>
      </c>
      <c r="J108" s="2"/>
      <c r="K108" s="2"/>
      <c r="L108" s="2"/>
      <c r="M108" s="2">
        <f t="shared" si="17"/>
        <v>0</v>
      </c>
      <c r="N108" s="2"/>
      <c r="O108" s="2"/>
      <c r="P108" s="2"/>
      <c r="Q108" s="2"/>
      <c r="R108" s="7"/>
      <c r="T108" s="3">
        <v>0</v>
      </c>
      <c r="V108" s="4"/>
      <c r="AE108" s="4">
        <f t="shared" si="18"/>
        <v>0</v>
      </c>
      <c r="AG108" s="26"/>
      <c r="AH108" s="35" t="str">
        <f t="shared" si="14"/>
        <v>&lt;tr&gt;&lt;td headers='icon'&gt;&lt;img src=https://snowdome.github.io/tagatame/mementos/resources/TS_NORTH_GUILDFORD_01.png height=32&gt;&lt;/td&gt;&lt;td headers='name'&gt;異端なき秩序の徒&lt;/td&gt;&lt;td headers='rank'&gt;5&lt;/td&gt;&lt;td headers='remark'&gt;活動&lt;/td&gt;&lt;td headers='origin'&gt;ノーザンブライドレリーフ
Northern Pride&lt;/td&gt;&lt;td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08" s="35" t="str">
        <f t="shared" si="19"/>
        <v>document.getElementById('m106').innerHTML = (b1*0+b2*0+b0*0) + (s1*0+s2*0+s3*0+s4*0+s5*0+s6*0+s7*0+s0*0) + (e01*0+e02*0+e03*0+e04*0+e05*0+e06*0+e07*0+e08*0+e09*0+e10*0+e11*0+e12*0+e13*0+e14*0);</v>
      </c>
      <c r="AJ108" s="24" t="str">
        <f t="shared" si="15"/>
        <v>m106</v>
      </c>
      <c r="AK108" s="26"/>
      <c r="AL108" s="26"/>
    </row>
    <row r="109" spans="1:38" s="3" customFormat="1" ht="37.049999999999997" customHeight="1" x14ac:dyDescent="0.3">
      <c r="A109" s="3" t="s">
        <v>243</v>
      </c>
      <c r="C109" s="3" t="s">
        <v>245</v>
      </c>
      <c r="D109" s="6" t="s">
        <v>244</v>
      </c>
      <c r="E109" s="3">
        <v>5</v>
      </c>
      <c r="G109" s="17" t="s">
        <v>509</v>
      </c>
      <c r="H109" s="8" t="s">
        <v>69</v>
      </c>
      <c r="I109" s="4">
        <f t="shared" si="16"/>
        <v>80</v>
      </c>
      <c r="J109" s="2">
        <v>40</v>
      </c>
      <c r="K109" s="2">
        <v>20</v>
      </c>
      <c r="L109" s="2">
        <v>20</v>
      </c>
      <c r="M109" s="2">
        <f t="shared" si="17"/>
        <v>20</v>
      </c>
      <c r="N109" s="2"/>
      <c r="O109" s="2"/>
      <c r="P109" s="2"/>
      <c r="Q109" s="2"/>
      <c r="R109" s="7"/>
      <c r="T109" s="3">
        <v>0</v>
      </c>
      <c r="V109" s="4"/>
      <c r="AD109" s="3">
        <v>60</v>
      </c>
      <c r="AE109" s="4">
        <f t="shared" si="18"/>
        <v>60</v>
      </c>
      <c r="AG109" s="26"/>
      <c r="AH109" s="35" t="str">
        <f t="shared" si="14"/>
        <v>&lt;tr&gt;&lt;td headers='icon'&gt;&lt;img src=https://snowdome.github.io/tagatame/mementos/resources/TS_NORTH_RAKINA_01.png height=32&gt;&lt;/td&gt;&lt;td headers='name'&gt;“傲慢”への祈り&lt;/td&gt;&lt;td headers='rank'&gt;5&lt;/td&gt;&lt;td headers='remark'&gt;&lt;/td&gt;&lt;td headers='origin'&gt;ノーザンブライドレリーフ
Northern Pride&lt;/td&gt;&lt;td headers='group'&gt;聖教騎士団&lt;/td&gt;&lt;td headers='score' id='m107'&gt;80&lt;/td&gt;&lt;td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I109" s="35" t="str">
        <f t="shared" si="19"/>
        <v>document.getElementById('m107').innerHTML = (b1*20+b2*20+b0*20) + (s1*0+s2*0+s3*0+s4*0+s5*0+s6*0+s7*60+s0*60) + (e01*0+e02*0+e03*0+e04*0+e05*0+e06*0+e07*0+e08*0+e09*0+e10*0+e11*0+e12*0+e13*0+e14*0);</v>
      </c>
      <c r="AJ109" s="24" t="str">
        <f t="shared" si="15"/>
        <v>m107</v>
      </c>
      <c r="AK109" s="26"/>
      <c r="AL109" s="26"/>
    </row>
    <row r="110" spans="1:38" s="3" customFormat="1" ht="37.049999999999997" customHeight="1" x14ac:dyDescent="0.3">
      <c r="A110" s="3" t="s">
        <v>245</v>
      </c>
      <c r="C110" s="3" t="s">
        <v>247</v>
      </c>
      <c r="D110" s="6" t="s">
        <v>246</v>
      </c>
      <c r="E110" s="3">
        <v>5</v>
      </c>
      <c r="G110" s="17" t="s">
        <v>509</v>
      </c>
      <c r="H110" s="8"/>
      <c r="I110" s="4">
        <f t="shared" si="16"/>
        <v>0</v>
      </c>
      <c r="J110" s="2"/>
      <c r="K110" s="2"/>
      <c r="L110" s="2"/>
      <c r="M110" s="2">
        <f t="shared" si="17"/>
        <v>0</v>
      </c>
      <c r="N110" s="2"/>
      <c r="O110" s="2"/>
      <c r="P110" s="2"/>
      <c r="Q110" s="2"/>
      <c r="R110" s="7"/>
      <c r="T110" s="3">
        <v>0</v>
      </c>
      <c r="V110" s="4"/>
      <c r="AE110" s="4">
        <f t="shared" si="18"/>
        <v>0</v>
      </c>
      <c r="AG110" s="26"/>
      <c r="AH110" s="35" t="str">
        <f t="shared" si="14"/>
        <v>&lt;tr&gt;&lt;td headers='icon'&gt;&lt;img src=https://snowdome.github.io/tagatame/mementos/resources/TS_NORTH_TORITOH_01.png height=32&gt;&lt;/td&gt;&lt;td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10" s="35" t="str">
        <f t="shared" si="19"/>
        <v>document.getElementById('m108').innerHTML = (b1*0+b2*0+b0*0) + (s1*0+s2*0+s3*0+s4*0+s5*0+s6*0+s7*0+s0*0) + (e01*0+e02*0+e03*0+e04*0+e05*0+e06*0+e07*0+e08*0+e09*0+e10*0+e11*0+e12*0+e13*0+e14*0);</v>
      </c>
      <c r="AJ110" s="24" t="str">
        <f t="shared" si="15"/>
        <v>m108</v>
      </c>
      <c r="AK110" s="26"/>
      <c r="AL110" s="26"/>
    </row>
    <row r="111" spans="1:38" s="3" customFormat="1" ht="37.049999999999997" customHeight="1" x14ac:dyDescent="0.3">
      <c r="A111" s="3" t="s">
        <v>247</v>
      </c>
      <c r="C111" s="3" t="s">
        <v>249</v>
      </c>
      <c r="D111" s="6" t="s">
        <v>248</v>
      </c>
      <c r="E111" s="3">
        <v>4</v>
      </c>
      <c r="G111" s="15" t="s">
        <v>37</v>
      </c>
      <c r="H111" s="8"/>
      <c r="I111" s="4">
        <f t="shared" si="16"/>
        <v>0</v>
      </c>
      <c r="J111" s="2"/>
      <c r="K111" s="2"/>
      <c r="L111" s="2"/>
      <c r="M111" s="2">
        <f t="shared" si="17"/>
        <v>0</v>
      </c>
      <c r="N111" s="2"/>
      <c r="O111" s="2"/>
      <c r="P111" s="2"/>
      <c r="Q111" s="2"/>
      <c r="R111" s="7"/>
      <c r="T111" s="3">
        <v>0</v>
      </c>
      <c r="V111" s="4"/>
      <c r="AE111" s="4">
        <f t="shared" si="18"/>
        <v>0</v>
      </c>
      <c r="AG111" s="26"/>
      <c r="AH111" s="35" t="str">
        <f t="shared" si="14"/>
        <v>&lt;tr&gt;&lt;td headers='icon'&gt;&lt;img src=https://snowdome.github.io/tagatame/mementos/resources/TS_OTHER_WAGINAO_01.png height=32&gt;&lt;/td&gt;&lt;td headers='name'&gt;隔たりを破る純心&lt;/td&gt;&lt;td headers='rank'&gt;4&lt;/td&gt;&lt;td headers='remark'&gt;&lt;/td&gt;&lt;td headers='origin'&gt;その他
Other&lt;/td&gt;&lt;td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11" s="35" t="str">
        <f t="shared" si="19"/>
        <v>document.getElementById('m109').innerHTML = (b1*0+b2*0+b0*0) + (s1*0+s2*0+s3*0+s4*0+s5*0+s6*0+s7*0+s0*0) + (e01*0+e02*0+e03*0+e04*0+e05*0+e06*0+e07*0+e08*0+e09*0+e10*0+e11*0+e12*0+e13*0+e14*0);</v>
      </c>
      <c r="AJ111" s="24" t="str">
        <f t="shared" si="15"/>
        <v>m109</v>
      </c>
      <c r="AK111" s="26"/>
      <c r="AL111" s="26"/>
    </row>
    <row r="112" spans="1:38" s="3" customFormat="1" ht="37.049999999999997" customHeight="1" x14ac:dyDescent="0.3">
      <c r="A112" s="3" t="s">
        <v>249</v>
      </c>
      <c r="C112" s="3" t="s">
        <v>252</v>
      </c>
      <c r="D112" s="6" t="s">
        <v>250</v>
      </c>
      <c r="E112" s="3">
        <v>5</v>
      </c>
      <c r="F112" s="3" t="s">
        <v>40</v>
      </c>
      <c r="G112" s="15" t="s">
        <v>37</v>
      </c>
      <c r="H112" s="8" t="s">
        <v>251</v>
      </c>
      <c r="I112" s="4">
        <f t="shared" si="16"/>
        <v>90</v>
      </c>
      <c r="J112" s="2">
        <v>30</v>
      </c>
      <c r="K112" s="2">
        <v>20</v>
      </c>
      <c r="L112" s="2"/>
      <c r="M112" s="2">
        <f t="shared" si="17"/>
        <v>20</v>
      </c>
      <c r="N112" s="2"/>
      <c r="O112" s="2"/>
      <c r="P112" s="2"/>
      <c r="Q112" s="2"/>
      <c r="R112" s="7"/>
      <c r="T112" s="3">
        <v>0</v>
      </c>
      <c r="U112" s="3" t="s">
        <v>25</v>
      </c>
      <c r="V112" s="4">
        <v>50</v>
      </c>
      <c r="X112" s="3">
        <v>20</v>
      </c>
      <c r="Y112" s="3">
        <v>20</v>
      </c>
      <c r="AC112" s="3">
        <v>20</v>
      </c>
      <c r="AE112" s="4">
        <f t="shared" si="18"/>
        <v>20</v>
      </c>
      <c r="AG112" s="26"/>
      <c r="AH112" s="35" t="str">
        <f t="shared" si="14"/>
        <v>&lt;tr&gt;&lt;td headers='icon'&gt;&lt;img src=https://snowdome.github.io/tagatame/mementos/resources/TS_POK_01.png height=32&gt;&lt;/td&gt;&lt;td headers='name'&gt;理を破る者たちの休息&lt;/td&gt;&lt;td headers='rank'&gt;5&lt;/td&gt;&lt;td headers='remark'&gt;限定&lt;/td&gt;&lt;td headers='origin'&gt;その他
Other&lt;/td&gt;&lt;td headers='group'&gt;FgG&lt;/td&gt;&lt;td headers='score' id='m110'&gt;90&lt;/td&gt;&lt;td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headers='special'&gt;異族&lt;/td&gt;&lt;td headers='sp.bonus'&gt;50&lt;/td&gt;&lt;td headers='others'&gt;&lt;/td&gt;&lt;td headers='嫉妬'&gt;20&lt;/td&gt;&lt;td headers='怠惰'&gt;20&lt;/td&gt;&lt;td headers='色欲'&gt;&lt;/td&gt;&lt;td headers='暴食'&gt;&lt;/td&gt;&lt;td headers='憤怒'&gt;&lt;/td&gt;&lt;td headers='強欲'&gt;20&lt;/td&gt;&lt;td headers='傲慢'&gt;&lt;/td&gt;&lt;/tr&gt;</v>
      </c>
      <c r="AI112" s="35" t="str">
        <f t="shared" si="19"/>
        <v>document.getElementById('m110').innerHTML = (b1*20+b2*0+b0*20) + (s1*20+s2*20+s3*0+s4*0+s5*0+s6*20+s7*0+s0*20) + (e01*0+e02*0+e03*0+e04*0+e05*0+e06*0+e07*0+e08*0+e09*0+e10*0+e11*0+e12*50+e13*0+e14*0);</v>
      </c>
      <c r="AJ112" s="24" t="str">
        <f t="shared" si="15"/>
        <v>m110</v>
      </c>
      <c r="AK112" s="26"/>
      <c r="AL112" s="26"/>
    </row>
    <row r="113" spans="1:38" s="3" customFormat="1" ht="37.049999999999997" customHeight="1" x14ac:dyDescent="0.3">
      <c r="A113" s="3" t="s">
        <v>252</v>
      </c>
      <c r="C113" s="3" t="s">
        <v>254</v>
      </c>
      <c r="D113" s="6" t="s">
        <v>253</v>
      </c>
      <c r="E113" s="3">
        <v>5</v>
      </c>
      <c r="F113" s="3" t="s">
        <v>36</v>
      </c>
      <c r="G113" s="15" t="s">
        <v>37</v>
      </c>
      <c r="H113" s="8" t="s">
        <v>251</v>
      </c>
      <c r="I113" s="4">
        <f t="shared" si="16"/>
        <v>50</v>
      </c>
      <c r="J113" s="2">
        <v>30</v>
      </c>
      <c r="K113" s="2">
        <v>30</v>
      </c>
      <c r="L113" s="2"/>
      <c r="M113" s="2">
        <f t="shared" si="17"/>
        <v>30</v>
      </c>
      <c r="N113" s="2"/>
      <c r="O113" s="2"/>
      <c r="P113" s="2"/>
      <c r="Q113" s="2"/>
      <c r="R113" s="7"/>
      <c r="T113" s="3">
        <v>0</v>
      </c>
      <c r="V113" s="4"/>
      <c r="AB113" s="3">
        <v>10</v>
      </c>
      <c r="AD113" s="3">
        <v>20</v>
      </c>
      <c r="AE113" s="4">
        <f t="shared" si="18"/>
        <v>20</v>
      </c>
      <c r="AG113" s="26"/>
      <c r="AH113" s="35" t="str">
        <f t="shared" si="14"/>
        <v>&lt;tr&gt;&lt;td headers='icon'&gt;&lt;img src=https://snowdome.github.io/tagatame/mementos/resources/TS_POK_ARUMASU_01.png height=32&gt;&lt;/td&gt;&lt;td headers='name'&gt;決して折れない不屈の剣&lt;/td&gt;&lt;td headers='rank'&gt;5&lt;/td&gt;&lt;td headers='remark'&gt;活動&lt;/td&gt;&lt;td headers='origin'&gt;その他
Other&lt;/td&gt;&lt;td headers='group'&gt;FgG&lt;/td&gt;&lt;td headers='score' id='m111'&gt;50&lt;/td&gt;&lt;td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headers='憤怒'&gt;10&lt;/td&gt;&lt;td headers='強欲'&gt;&lt;/td&gt;&lt;td headers='傲慢'&gt;20&lt;/td&gt;&lt;/tr&gt;</v>
      </c>
      <c r="AI113" s="35" t="str">
        <f t="shared" si="19"/>
        <v>document.getElementById('m111').innerHTML = (b1*30+b2*0+b0*30) + (s1*0+s2*0+s3*0+s4*0+s5*10+s6*0+s7*20+s0*20) + (e01*0+e02*0+e03*0+e04*0+e05*0+e06*0+e07*0+e08*0+e09*0+e10*0+e11*0+e12*0+e13*0+e14*0);</v>
      </c>
      <c r="AJ113" s="24" t="str">
        <f t="shared" si="15"/>
        <v>m111</v>
      </c>
      <c r="AK113" s="26"/>
      <c r="AL113" s="26"/>
    </row>
    <row r="114" spans="1:38" s="3" customFormat="1" ht="37.049999999999997" customHeight="1" x14ac:dyDescent="0.3">
      <c r="A114" s="3" t="s">
        <v>254</v>
      </c>
      <c r="C114" s="3" t="s">
        <v>256</v>
      </c>
      <c r="D114" s="6" t="s">
        <v>255</v>
      </c>
      <c r="E114" s="3">
        <v>5</v>
      </c>
      <c r="F114" s="3" t="s">
        <v>40</v>
      </c>
      <c r="G114" s="15" t="s">
        <v>37</v>
      </c>
      <c r="H114" s="8" t="s">
        <v>251</v>
      </c>
      <c r="I114" s="4">
        <f t="shared" si="16"/>
        <v>60</v>
      </c>
      <c r="J114" s="2">
        <v>40</v>
      </c>
      <c r="K114" s="2">
        <v>30</v>
      </c>
      <c r="L114" s="2"/>
      <c r="M114" s="2">
        <f t="shared" si="17"/>
        <v>30</v>
      </c>
      <c r="N114" s="2"/>
      <c r="O114" s="2"/>
      <c r="P114" s="2">
        <v>20</v>
      </c>
      <c r="Q114" s="2">
        <v>10</v>
      </c>
      <c r="R114" s="7"/>
      <c r="T114" s="3">
        <v>0</v>
      </c>
      <c r="V114" s="4"/>
      <c r="Z114" s="3">
        <v>30</v>
      </c>
      <c r="AC114" s="3">
        <v>30</v>
      </c>
      <c r="AE114" s="4">
        <f t="shared" si="18"/>
        <v>30</v>
      </c>
      <c r="AG114" s="26"/>
      <c r="AH114" s="35" t="str">
        <f t="shared" si="14"/>
        <v>&lt;tr&gt;&lt;td headers='icon'&gt;&lt;img src=https://snowdome.github.io/tagatame/mementos/resources/TS_POK_FAILNAUGHT_01.png height=32&gt;&lt;/td&gt;&lt;td headers='name'&gt;闇に浮かぶ優しき笑み&lt;/td&gt;&lt;td headers='rank'&gt;5&lt;/td&gt;&lt;td headers='remark'&gt;限定&lt;/td&gt;&lt;td headers='origin'&gt;その他
Other&lt;/td&gt;&lt;td headers='group'&gt;FgG&lt;/td&gt;&lt;td headers='score' id='m112'&gt;60&lt;/td&gt;&lt;td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I114" s="35" t="str">
        <f t="shared" si="19"/>
        <v>document.getElementById('m112').innerHTML = (b1*30+b2*0+b0*30) + (s1*0+s2*0+s3*30+s4*0+s5*0+s6*30+s7*0+s0*30) + (e01*0+e02*0+e03*0+e04*0+e05*0+e06*0+e07*0+e08*0+e09*0+e10*0+e11*0+e12*0+e13*0+e14*0);</v>
      </c>
      <c r="AJ114" s="24" t="str">
        <f t="shared" si="15"/>
        <v>m112</v>
      </c>
      <c r="AK114" s="26"/>
      <c r="AL114" s="26"/>
    </row>
    <row r="115" spans="1:38" s="3" customFormat="1" ht="37.049999999999997" customHeight="1" x14ac:dyDescent="0.3">
      <c r="A115" s="3" t="s">
        <v>256</v>
      </c>
      <c r="C115" s="3" t="s">
        <v>258</v>
      </c>
      <c r="D115" s="6" t="s">
        <v>257</v>
      </c>
      <c r="E115" s="3">
        <v>5</v>
      </c>
      <c r="F115" s="3" t="s">
        <v>40</v>
      </c>
      <c r="G115" s="15" t="s">
        <v>37</v>
      </c>
      <c r="H115" s="8" t="s">
        <v>251</v>
      </c>
      <c r="I115" s="4">
        <f t="shared" si="16"/>
        <v>110</v>
      </c>
      <c r="J115" s="2">
        <v>20</v>
      </c>
      <c r="K115" s="2">
        <v>50</v>
      </c>
      <c r="L115" s="2"/>
      <c r="M115" s="2">
        <f t="shared" si="17"/>
        <v>50</v>
      </c>
      <c r="N115" s="2"/>
      <c r="O115" s="2"/>
      <c r="P115" s="2"/>
      <c r="Q115" s="2"/>
      <c r="R115" s="7"/>
      <c r="T115" s="3">
        <v>0</v>
      </c>
      <c r="U115" s="3" t="s">
        <v>25</v>
      </c>
      <c r="V115" s="4">
        <v>30</v>
      </c>
      <c r="AA115" s="3">
        <v>20</v>
      </c>
      <c r="AB115" s="3">
        <v>30</v>
      </c>
      <c r="AD115" s="3">
        <v>10</v>
      </c>
      <c r="AE115" s="4">
        <f t="shared" si="18"/>
        <v>30</v>
      </c>
      <c r="AG115" s="26"/>
      <c r="AH115" s="35" t="str">
        <f t="shared" si="14"/>
        <v>&lt;tr&gt;&lt;td headers='icon'&gt;&lt;img src=https://snowdome.github.io/tagatame/mementos/resources/TS_POK_MASAMUNE_01.png height=32&gt;&lt;/td&gt;&lt;td headers='name'&gt;主君に捧げし刃&lt;/td&gt;&lt;td headers='rank'&gt;5&lt;/td&gt;&lt;td headers='remark'&gt;限定&lt;/td&gt;&lt;td headers='origin'&gt;その他
Other&lt;/td&gt;&lt;td headers='group'&gt;FgG&lt;/td&gt;&lt;td headers='score' id='m113'&gt;110&lt;/td&gt;&lt;td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headers='special'&gt;異族&lt;/td&gt;&lt;td headers='sp.bonus'&gt;30&lt;/td&gt;&lt;td headers='others'&gt;&lt;/td&gt;&lt;td headers='嫉妬'&gt;&lt;/td&gt;&lt;td headers='怠惰'&gt;&lt;/td&gt;&lt;td headers='色欲'&gt;&lt;/td&gt;&lt;td headers='暴食'&gt;20&lt;/td&gt;&lt;td headers='憤怒'&gt;30&lt;/td&gt;&lt;td headers='強欲'&gt;&lt;/td&gt;&lt;td headers='傲慢'&gt;10&lt;/td&gt;&lt;/tr&gt;</v>
      </c>
      <c r="AI115" s="35" t="str">
        <f t="shared" si="19"/>
        <v>document.getElementById('m113').innerHTML = (b1*50+b2*0+b0*50) + (s1*0+s2*0+s3*0+s4*20+s5*30+s6*0+s7*10+s0*30) + (e01*0+e02*0+e03*0+e04*0+e05*0+e06*0+e07*0+e08*0+e09*0+e10*0+e11*0+e12*30+e13*0+e14*0);</v>
      </c>
      <c r="AJ115" s="24" t="str">
        <f t="shared" si="15"/>
        <v>m113</v>
      </c>
      <c r="AK115" s="26"/>
      <c r="AL115" s="26"/>
    </row>
    <row r="116" spans="1:38" s="3" customFormat="1" ht="37.049999999999997" customHeight="1" x14ac:dyDescent="0.3">
      <c r="A116" s="3" t="s">
        <v>258</v>
      </c>
      <c r="C116" s="3" t="s">
        <v>260</v>
      </c>
      <c r="D116" s="6" t="s">
        <v>259</v>
      </c>
      <c r="E116" s="3">
        <v>5</v>
      </c>
      <c r="F116" s="3" t="s">
        <v>40</v>
      </c>
      <c r="G116" s="15" t="s">
        <v>37</v>
      </c>
      <c r="H116" s="8" t="s">
        <v>251</v>
      </c>
      <c r="I116" s="4">
        <f t="shared" si="16"/>
        <v>100</v>
      </c>
      <c r="J116" s="2">
        <v>40</v>
      </c>
      <c r="K116" s="2"/>
      <c r="L116" s="2"/>
      <c r="M116" s="2">
        <f t="shared" si="17"/>
        <v>0</v>
      </c>
      <c r="N116" s="2"/>
      <c r="O116" s="2"/>
      <c r="P116" s="2"/>
      <c r="Q116" s="2"/>
      <c r="R116" s="7"/>
      <c r="S116" s="5" t="s">
        <v>18</v>
      </c>
      <c r="T116" s="3">
        <v>40</v>
      </c>
      <c r="V116" s="4"/>
      <c r="W116" s="3" t="s">
        <v>484</v>
      </c>
      <c r="AD116" s="3">
        <v>60</v>
      </c>
      <c r="AE116" s="4">
        <f t="shared" si="18"/>
        <v>60</v>
      </c>
      <c r="AG116" s="26"/>
      <c r="AH116" s="35" t="str">
        <f t="shared" si="14"/>
        <v>&lt;tr&gt;&lt;td headers='icon'&gt;&lt;img src=https://snowdome.github.io/tagatame/mementos/resources/TS_POK_TIFARET_01.png height=32&gt;&lt;/td&gt;&lt;td headers='name'&gt;導き、その光とともに&lt;/td&gt;&lt;td headers='rank'&gt;5&lt;/td&gt;&lt;td headers='remark'&gt;限定&lt;/td&gt;&lt;td headers='origin'&gt;その他
Other&lt;/td&gt;&lt;td headers='group'&gt;FgG&lt;/td&gt;&lt;td headers='score' id='m114'&gt;100&lt;/td&gt;&lt;td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I116" s="35" t="str">
        <f t="shared" si="19"/>
        <v>document.getElementById('m114').innerHTML = (b1*0+b2*0+b0*0) + (s1*0+s2*0+s3*0+s4*0+s5*0+s6*0+s7*60+s0*60) + (e01*0+e02*0+e03*0+e04*40+e05*0+e06*0+e07*0+e08*0+e09*0+e10*0+e11*0+e12*0+e13*0+e14*0);</v>
      </c>
      <c r="AJ116" s="24" t="str">
        <f t="shared" si="15"/>
        <v>m114</v>
      </c>
      <c r="AK116" s="26"/>
      <c r="AL116" s="26"/>
    </row>
    <row r="117" spans="1:38" s="3" customFormat="1" ht="37.049999999999997" customHeight="1" x14ac:dyDescent="0.3">
      <c r="A117" s="3" t="s">
        <v>260</v>
      </c>
      <c r="C117" s="3" t="s">
        <v>262</v>
      </c>
      <c r="D117" s="6" t="s">
        <v>261</v>
      </c>
      <c r="E117" s="3">
        <v>5</v>
      </c>
      <c r="F117" s="3" t="s">
        <v>36</v>
      </c>
      <c r="G117" s="15" t="s">
        <v>37</v>
      </c>
      <c r="H117" s="8"/>
      <c r="I117" s="4">
        <f t="shared" si="16"/>
        <v>0</v>
      </c>
      <c r="J117" s="2"/>
      <c r="K117" s="2"/>
      <c r="L117" s="2"/>
      <c r="M117" s="2">
        <f t="shared" si="17"/>
        <v>0</v>
      </c>
      <c r="N117" s="2"/>
      <c r="O117" s="2"/>
      <c r="P117" s="2"/>
      <c r="Q117" s="2"/>
      <c r="R117" s="7"/>
      <c r="T117" s="3">
        <v>0</v>
      </c>
      <c r="V117" s="4"/>
      <c r="AE117" s="4">
        <f t="shared" si="18"/>
        <v>0</v>
      </c>
      <c r="AG117" s="26"/>
      <c r="AH117" s="35" t="str">
        <f t="shared" si="14"/>
        <v>&lt;tr&gt;&lt;td headers='icon'&gt;&lt;img src=https://snowdome.github.io/tagatame/mementos/resources/TS_REALEVENT_01.png height=32&gt;&lt;/td&gt;&lt;td headers='name'&gt;タガタメは次の次元へ&lt;/td&gt;&lt;td headers='rank'&gt;5&lt;/td&gt;&lt;td headers='remark'&gt;活動&lt;/td&gt;&lt;td headers='origin'&gt;その他
Other&lt;/td&gt;&lt;td headers='group'&gt;&lt;/td&gt;&lt;td headers='score' id='m115'&gt;0&lt;/td&gt;&lt;td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17" s="35" t="str">
        <f t="shared" si="19"/>
        <v>document.getElementById('m115').innerHTML = (b1*0+b2*0+b0*0) + (s1*0+s2*0+s3*0+s4*0+s5*0+s6*0+s7*0+s0*0) + (e01*0+e02*0+e03*0+e04*0+e05*0+e06*0+e07*0+e08*0+e09*0+e10*0+e11*0+e12*0+e13*0+e14*0);</v>
      </c>
      <c r="AJ117" s="24" t="str">
        <f t="shared" si="15"/>
        <v>m115</v>
      </c>
      <c r="AK117" s="26"/>
      <c r="AL117" s="26"/>
    </row>
    <row r="118" spans="1:38" s="3" customFormat="1" ht="37.049999999999997" customHeight="1" x14ac:dyDescent="0.3">
      <c r="A118" s="3" t="s">
        <v>262</v>
      </c>
      <c r="C118" s="3" t="s">
        <v>312</v>
      </c>
      <c r="D118" s="6" t="s">
        <v>263</v>
      </c>
      <c r="E118" s="3">
        <v>5</v>
      </c>
      <c r="F118" s="3" t="s">
        <v>40</v>
      </c>
      <c r="G118" s="15" t="s">
        <v>37</v>
      </c>
      <c r="H118" s="8" t="s">
        <v>251</v>
      </c>
      <c r="I118" s="4">
        <f t="shared" si="16"/>
        <v>90</v>
      </c>
      <c r="J118" s="2"/>
      <c r="K118" s="2">
        <v>40</v>
      </c>
      <c r="L118" s="2"/>
      <c r="M118" s="2">
        <f t="shared" si="17"/>
        <v>40</v>
      </c>
      <c r="N118" s="2"/>
      <c r="O118" s="2"/>
      <c r="P118" s="2">
        <v>20</v>
      </c>
      <c r="Q118" s="2">
        <v>10</v>
      </c>
      <c r="R118" s="7"/>
      <c r="S118" s="3" t="s">
        <v>15</v>
      </c>
      <c r="T118" s="3">
        <v>20</v>
      </c>
      <c r="V118" s="4"/>
      <c r="W118" s="3" t="s">
        <v>483</v>
      </c>
      <c r="Z118" s="3">
        <v>30</v>
      </c>
      <c r="AB118" s="3">
        <v>30</v>
      </c>
      <c r="AE118" s="4">
        <f t="shared" si="18"/>
        <v>30</v>
      </c>
      <c r="AG118" s="26"/>
      <c r="AH118" s="35" t="str">
        <f t="shared" si="14"/>
        <v>&lt;tr&gt;&lt;td headers='icon'&gt;&lt;img src=https://snowdome.github.io/tagatame/mementos/resources/TS_S_01.png height=32&gt;&lt;/td&gt;&lt;td headers='name'&gt;穢れなき乙女たち&lt;/td&gt;&lt;td headers='rank'&gt;5&lt;/td&gt;&lt;td headers='remark'&gt;限定&lt;/td&gt;&lt;td headers='origin'&gt;その他
Other&lt;/td&gt;&lt;td headers='group'&gt;FgG&lt;/td&gt;&lt;td headers='score' id='m116'&gt;90&lt;/td&gt;&lt;td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headers='嫉妬'&gt;&lt;/td&gt;&lt;td headers='怠惰'&gt;&lt;/td&gt;&lt;td headers='色欲'&gt;30&lt;/td&gt;&lt;td headers='暴食'&gt;&lt;/td&gt;&lt;td headers='憤怒'&gt;30&lt;/td&gt;&lt;td headers='強欲'&gt;&lt;/td&gt;&lt;td headers='傲慢'&gt;&lt;/td&gt;&lt;/tr&gt;</v>
      </c>
      <c r="AI118" s="35" t="str">
        <f t="shared" si="19"/>
        <v>document.getElementById('m116').innerHTML = (b1*40+b2*0+b0*40) + (s1*0+s2*0+s3*30+s4*0+s5*30+s6*0+s7*0+s0*30) + (e01*20+e02*0+e03*0+e04*0+e05*0+e06*0+e07*0+e08*0+e09*0+e10*0+e11*0+e12*0+e13*0+e14*0);</v>
      </c>
      <c r="AJ118" s="24" t="str">
        <f t="shared" si="15"/>
        <v>m116</v>
      </c>
      <c r="AK118" s="26"/>
      <c r="AL118" s="26"/>
    </row>
    <row r="119" spans="1:38" s="3" customFormat="1" ht="37.049999999999997" customHeight="1" x14ac:dyDescent="0.3">
      <c r="A119" s="3" t="s">
        <v>264</v>
      </c>
      <c r="C119" s="3" t="s">
        <v>264</v>
      </c>
      <c r="D119" s="6" t="s">
        <v>265</v>
      </c>
      <c r="E119" s="3">
        <v>5</v>
      </c>
      <c r="F119" s="3" t="s">
        <v>36</v>
      </c>
      <c r="G119" s="15" t="s">
        <v>266</v>
      </c>
      <c r="H119" s="8"/>
      <c r="I119" s="4">
        <f t="shared" si="16"/>
        <v>0</v>
      </c>
      <c r="J119" s="2"/>
      <c r="K119" s="2"/>
      <c r="L119" s="2"/>
      <c r="M119" s="2">
        <f t="shared" si="17"/>
        <v>0</v>
      </c>
      <c r="N119" s="2"/>
      <c r="O119" s="2"/>
      <c r="P119" s="2"/>
      <c r="Q119" s="2"/>
      <c r="R119" s="7"/>
      <c r="T119" s="3">
        <v>0</v>
      </c>
      <c r="V119" s="4"/>
      <c r="AE119" s="4">
        <f t="shared" si="18"/>
        <v>0</v>
      </c>
      <c r="AG119" s="26"/>
      <c r="AH119" s="35" t="str">
        <f t="shared" si="14"/>
        <v>&lt;tr&gt;&lt;td headers='icon'&gt;&lt;img src=https://snowdome.github.io/tagatame/mementos/resources/TS_SAGA_BIRGITTA_01.png height=32&gt;&lt;/td&gt;&lt;td headers='name'&gt;ファーストクリスマス&lt;/td&gt;&lt;td headers='rank'&gt;5&lt;/td&gt;&lt;td headers='remark'&gt;活動&lt;/td&gt;&lt;td headers='origin'&gt;サガ地方
Saga Region&lt;/td&gt;&lt;td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19" s="35" t="str">
        <f t="shared" si="19"/>
        <v>document.getElementById('m117').innerHTML = (b1*0+b2*0+b0*0) + (s1*0+s2*0+s3*0+s4*0+s5*0+s6*0+s7*0+s0*0) + (e01*0+e02*0+e03*0+e04*0+e05*0+e06*0+e07*0+e08*0+e09*0+e10*0+e11*0+e12*0+e13*0+e14*0);</v>
      </c>
      <c r="AJ119" s="24" t="str">
        <f t="shared" si="15"/>
        <v>m117</v>
      </c>
      <c r="AK119" s="26"/>
      <c r="AL119" s="26"/>
    </row>
    <row r="120" spans="1:38" s="3" customFormat="1" ht="37.049999999999997" customHeight="1" x14ac:dyDescent="0.3">
      <c r="A120" s="3" t="s">
        <v>267</v>
      </c>
      <c r="C120" s="3" t="s">
        <v>267</v>
      </c>
      <c r="D120" s="6" t="s">
        <v>268</v>
      </c>
      <c r="E120" s="3">
        <v>5</v>
      </c>
      <c r="G120" s="15" t="s">
        <v>266</v>
      </c>
      <c r="H120" s="8" t="s">
        <v>169</v>
      </c>
      <c r="I120" s="4">
        <f t="shared" si="16"/>
        <v>80</v>
      </c>
      <c r="J120" s="2">
        <v>70</v>
      </c>
      <c r="K120" s="2"/>
      <c r="L120" s="2"/>
      <c r="M120" s="2">
        <f t="shared" si="17"/>
        <v>0</v>
      </c>
      <c r="N120" s="2"/>
      <c r="O120" s="2"/>
      <c r="P120" s="2"/>
      <c r="Q120" s="2"/>
      <c r="R120" s="7"/>
      <c r="S120" s="3" t="s">
        <v>20</v>
      </c>
      <c r="T120" s="3">
        <v>20</v>
      </c>
      <c r="V120" s="4"/>
      <c r="W120" s="3" t="s">
        <v>487</v>
      </c>
      <c r="Y120" s="3">
        <v>60</v>
      </c>
      <c r="AE120" s="4">
        <f t="shared" si="18"/>
        <v>60</v>
      </c>
      <c r="AG120" s="26"/>
      <c r="AH120" s="35" t="str">
        <f t="shared" si="14"/>
        <v>&lt;tr&gt;&lt;td headers='icon'&gt;&lt;img src=https://snowdome.github.io/tagatame/mementos/resources/TS_SAGA_GORMALAS_01.png height=32&gt;&lt;/td&gt;&lt;td headers='name'&gt;降臨ブラックキールズ&lt;/td&gt;&lt;td headers='rank'&gt;5&lt;/td&gt;&lt;td headers='remark'&gt;&lt;/td&gt;&lt;td headers='origin'&gt;サガ地方
Saga Region&lt;/td&gt;&lt;td headers='group'&gt;海賊団&lt;/td&gt;&lt;td headers='score' id='m118'&gt;80&lt;/td&gt;&lt;td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headers='嫉妬'&gt;&lt;/td&gt;&lt;td headers='怠惰'&gt;60&lt;/td&gt;&lt;td headers='色欲'&gt;&lt;/td&gt;&lt;td headers='暴食'&gt;&lt;/td&gt;&lt;td headers='憤怒'&gt;&lt;/td&gt;&lt;td headers='強欲'&gt;&lt;/td&gt;&lt;td headers='傲慢'&gt;&lt;/td&gt;&lt;/tr&gt;</v>
      </c>
      <c r="AI120" s="35" t="str">
        <f t="shared" si="19"/>
        <v>document.getElementById('m118').innerHTML = (b1*0+b2*0+b0*0) + (s1*0+s2*60+s3*0+s4*0+s5*0+s6*0+s7*0+s0*60) + (e01*0+e02*0+e03*0+e04*0+e05*0+e06*20+e07*0+e08*0+e09*0+e10*0+e11*0+e12*0+e13*0+e14*0);</v>
      </c>
      <c r="AJ120" s="24" t="str">
        <f t="shared" si="15"/>
        <v>m118</v>
      </c>
      <c r="AK120" s="26"/>
      <c r="AL120" s="26"/>
    </row>
    <row r="121" spans="1:38" s="3" customFormat="1" ht="37.049999999999997" customHeight="1" x14ac:dyDescent="0.3">
      <c r="A121" s="3" t="s">
        <v>269</v>
      </c>
      <c r="C121" s="3" t="s">
        <v>269</v>
      </c>
      <c r="D121" s="6" t="s">
        <v>270</v>
      </c>
      <c r="E121" s="3">
        <v>5</v>
      </c>
      <c r="F121" s="3" t="s">
        <v>36</v>
      </c>
      <c r="G121" s="15" t="s">
        <v>266</v>
      </c>
      <c r="H121" s="8"/>
      <c r="I121" s="4">
        <f t="shared" si="16"/>
        <v>0</v>
      </c>
      <c r="J121" s="2"/>
      <c r="K121" s="2"/>
      <c r="L121" s="2"/>
      <c r="M121" s="2">
        <f t="shared" si="17"/>
        <v>0</v>
      </c>
      <c r="N121" s="2"/>
      <c r="O121" s="2"/>
      <c r="P121" s="2"/>
      <c r="Q121" s="2"/>
      <c r="R121" s="7"/>
      <c r="T121" s="3">
        <v>0</v>
      </c>
      <c r="V121" s="4"/>
      <c r="AE121" s="4">
        <f t="shared" si="18"/>
        <v>0</v>
      </c>
      <c r="AG121" s="26"/>
      <c r="AH121" s="35" t="str">
        <f t="shared" si="14"/>
        <v>&lt;tr&gt;&lt;td headers='icon'&gt;&lt;img src=https://snowdome.github.io/tagatame/mementos/resources/TS_SAGA_MERDA_01.png height=32&gt;&lt;/td&gt;&lt;td headers='name'&gt;仕事終わりのもふもふ&lt;/td&gt;&lt;td headers='rank'&gt;5&lt;/td&gt;&lt;td headers='remark'&gt;活動&lt;/td&gt;&lt;td headers='origin'&gt;サガ地方
Saga Region&lt;/td&gt;&lt;td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21" s="35" t="str">
        <f t="shared" si="19"/>
        <v>document.getElementById('m119').innerHTML = (b1*0+b2*0+b0*0) + (s1*0+s2*0+s3*0+s4*0+s5*0+s6*0+s7*0+s0*0) + (e01*0+e02*0+e03*0+e04*0+e05*0+e06*0+e07*0+e08*0+e09*0+e10*0+e11*0+e12*0+e13*0+e14*0);</v>
      </c>
      <c r="AJ121" s="24" t="str">
        <f t="shared" si="15"/>
        <v>m119</v>
      </c>
      <c r="AK121" s="26"/>
      <c r="AL121" s="26"/>
    </row>
    <row r="122" spans="1:38" s="3" customFormat="1" ht="37.049999999999997" customHeight="1" x14ac:dyDescent="0.3">
      <c r="A122" s="3" t="s">
        <v>271</v>
      </c>
      <c r="C122" s="3" t="s">
        <v>271</v>
      </c>
      <c r="D122" s="6" t="s">
        <v>272</v>
      </c>
      <c r="E122" s="3">
        <v>5</v>
      </c>
      <c r="G122" s="15" t="s">
        <v>266</v>
      </c>
      <c r="H122" s="8"/>
      <c r="I122" s="4">
        <f t="shared" si="16"/>
        <v>0</v>
      </c>
      <c r="J122" s="2"/>
      <c r="K122" s="2"/>
      <c r="L122" s="2"/>
      <c r="M122" s="2">
        <f t="shared" si="17"/>
        <v>0</v>
      </c>
      <c r="N122" s="2"/>
      <c r="O122" s="2"/>
      <c r="P122" s="2"/>
      <c r="Q122" s="2"/>
      <c r="R122" s="7"/>
      <c r="T122" s="3">
        <v>0</v>
      </c>
      <c r="V122" s="4"/>
      <c r="AE122" s="4">
        <f t="shared" si="18"/>
        <v>0</v>
      </c>
      <c r="AG122" s="26"/>
      <c r="AH122" s="35" t="str">
        <f t="shared" si="14"/>
        <v>&lt;tr&gt;&lt;td headers='icon'&gt;&lt;img src=https://snowdome.github.io/tagatame/mementos/resources/TS_SAGA_MOCA_01.png height=32&gt;&lt;/td&gt;&lt;td headers='name'&gt;優しき風を纏いて&lt;/td&gt;&lt;td headers='rank'&gt;5&lt;/td&gt;&lt;td headers='remark'&gt;&lt;/td&gt;&lt;td headers='origin'&gt;サガ地方
Saga Region&lt;/td&gt;&lt;td headers='group'&gt;&lt;/td&gt;&lt;td headers='score' id='m120'&gt;0&lt;/td&gt;&lt;td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22" s="35" t="str">
        <f t="shared" si="19"/>
        <v>document.getElementById('m120').innerHTML = (b1*0+b2*0+b0*0) + (s1*0+s2*0+s3*0+s4*0+s5*0+s6*0+s7*0+s0*0) + (e01*0+e02*0+e03*0+e04*0+e05*0+e06*0+e07*0+e08*0+e09*0+e10*0+e11*0+e12*0+e13*0+e14*0);</v>
      </c>
      <c r="AJ122" s="24" t="str">
        <f t="shared" si="15"/>
        <v>m120</v>
      </c>
      <c r="AK122" s="26"/>
      <c r="AL122" s="26"/>
    </row>
    <row r="123" spans="1:38" s="3" customFormat="1" ht="37.049999999999997" customHeight="1" x14ac:dyDescent="0.3">
      <c r="A123" s="3" t="s">
        <v>273</v>
      </c>
      <c r="C123" s="3" t="s">
        <v>273</v>
      </c>
      <c r="D123" s="6" t="s">
        <v>274</v>
      </c>
      <c r="E123" s="3">
        <v>5</v>
      </c>
      <c r="G123" s="15" t="s">
        <v>266</v>
      </c>
      <c r="H123" s="8" t="s">
        <v>101</v>
      </c>
      <c r="I123" s="4">
        <f t="shared" si="16"/>
        <v>90</v>
      </c>
      <c r="J123" s="2">
        <v>50</v>
      </c>
      <c r="K123" s="2"/>
      <c r="L123" s="2">
        <v>30</v>
      </c>
      <c r="M123" s="2">
        <f t="shared" si="17"/>
        <v>30</v>
      </c>
      <c r="N123" s="2"/>
      <c r="O123" s="2"/>
      <c r="P123" s="2"/>
      <c r="Q123" s="2"/>
      <c r="R123" s="7"/>
      <c r="S123" s="3" t="s">
        <v>19</v>
      </c>
      <c r="T123" s="3">
        <v>20</v>
      </c>
      <c r="V123" s="4"/>
      <c r="X123" s="3">
        <v>20</v>
      </c>
      <c r="AB123" s="3">
        <v>40</v>
      </c>
      <c r="AE123" s="4">
        <f t="shared" si="18"/>
        <v>40</v>
      </c>
      <c r="AG123" s="26"/>
      <c r="AH123" s="35" t="str">
        <f t="shared" si="14"/>
        <v>&lt;tr&gt;&lt;td headers='icon'&gt;&lt;img src=https://snowdome.github.io/tagatame/mementos/resources/TS_SAGA_NINA_01.png height=32&gt;&lt;/td&gt;&lt;td headers='name'&gt;スタディアニマルズ&lt;/td&gt;&lt;td headers='rank'&gt;5&lt;/td&gt;&lt;td headers='remark'&gt;&lt;/td&gt;&lt;td headers='origin'&gt;サガ地方
Saga Region&lt;/td&gt;&lt;td headers='group'&gt;緋炎騎士団&lt;/td&gt;&lt;td headers='score' id='m121'&gt;90&lt;/td&gt;&lt;td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I123" s="35" t="str">
        <f t="shared" si="19"/>
        <v>document.getElementById('m121').innerHTML = (b1*0+b2*30+b0*30) + (s1*20+s2*0+s3*0+s4*0+s5*40+s6*0+s7*0+s0*40) + (e01*0+e02*0+e03*0+e04*0+e05*20+e06*0+e07*0+e08*0+e09*0+e10*0+e11*0+e12*0+e13*0+e14*0);</v>
      </c>
      <c r="AJ123" s="24" t="str">
        <f t="shared" si="15"/>
        <v>m121</v>
      </c>
      <c r="AK123" s="26"/>
      <c r="AL123" s="26"/>
    </row>
    <row r="124" spans="1:38" s="3" customFormat="1" ht="37.049999999999997" customHeight="1" x14ac:dyDescent="0.3">
      <c r="A124" s="3" t="s">
        <v>275</v>
      </c>
      <c r="C124" s="3" t="s">
        <v>275</v>
      </c>
      <c r="D124" s="6" t="s">
        <v>276</v>
      </c>
      <c r="E124" s="3">
        <v>5</v>
      </c>
      <c r="F124" s="3" t="s">
        <v>40</v>
      </c>
      <c r="G124" s="15" t="s">
        <v>266</v>
      </c>
      <c r="H124" s="8" t="s">
        <v>101</v>
      </c>
      <c r="I124" s="4">
        <f t="shared" si="16"/>
        <v>120</v>
      </c>
      <c r="J124" s="2"/>
      <c r="K124" s="2"/>
      <c r="L124" s="2">
        <v>30</v>
      </c>
      <c r="M124" s="2">
        <f t="shared" si="17"/>
        <v>30</v>
      </c>
      <c r="N124" s="2"/>
      <c r="O124" s="2"/>
      <c r="P124" s="2"/>
      <c r="Q124" s="2"/>
      <c r="R124" s="7"/>
      <c r="S124" s="3" t="s">
        <v>19</v>
      </c>
      <c r="T124" s="3">
        <v>30</v>
      </c>
      <c r="U124" s="3" t="s">
        <v>22</v>
      </c>
      <c r="V124" s="4">
        <v>20</v>
      </c>
      <c r="W124" s="3" t="s">
        <v>484</v>
      </c>
      <c r="AA124" s="3">
        <v>40</v>
      </c>
      <c r="AB124" s="3">
        <v>20</v>
      </c>
      <c r="AE124" s="4">
        <f t="shared" si="18"/>
        <v>40</v>
      </c>
      <c r="AG124" s="26"/>
      <c r="AH124" s="35" t="str">
        <f t="shared" si="14"/>
        <v>&lt;tr&gt;&lt;td headers='icon'&gt;&lt;img src=https://snowdome.github.io/tagatame/mementos/resources/TS_SAGA_NINA_02.png height=32&gt;&lt;/td&gt;&lt;td headers='name'&gt;手作りクリスマス&lt;/td&gt;&lt;td headers='rank'&gt;5&lt;/td&gt;&lt;td headers='remark'&gt;限定&lt;/td&gt;&lt;td headers='origin'&gt;サガ地方
Saga Region&lt;/td&gt;&lt;td headers='group'&gt;緋炎騎士団&lt;/td&gt;&lt;td headers='score' id='m122'&gt;120&lt;/td&gt;&lt;td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I124" s="35" t="str">
        <f t="shared" si="19"/>
        <v>document.getElementById('m122').innerHTML = (b1*0+b2*30+b0*30) + (s1*0+s2*0+s3*0+s4*40+s5*20+s6*0+s7*0+s0*40) + (e01*0+e02*0+e03*0+e04*0+e05*30+e06*0+e07*0+e08*0+e09*0+e10*20+e11*0+e12*0+e13*0+e14*0);</v>
      </c>
      <c r="AJ124" s="24" t="str">
        <f t="shared" si="15"/>
        <v>m122</v>
      </c>
      <c r="AK124" s="26"/>
      <c r="AL124" s="26"/>
    </row>
    <row r="125" spans="1:38" s="3" customFormat="1" ht="37.049999999999997" customHeight="1" x14ac:dyDescent="0.3">
      <c r="A125" s="3" t="s">
        <v>475</v>
      </c>
      <c r="D125" s="6" t="s">
        <v>476</v>
      </c>
      <c r="E125" s="3">
        <v>5</v>
      </c>
      <c r="F125" s="3" t="s">
        <v>40</v>
      </c>
      <c r="G125" s="15" t="s">
        <v>266</v>
      </c>
      <c r="H125" s="8"/>
      <c r="I125" s="4"/>
      <c r="J125" s="2"/>
      <c r="K125" s="2"/>
      <c r="L125" s="2"/>
      <c r="M125" s="2"/>
      <c r="N125" s="2"/>
      <c r="O125" s="2"/>
      <c r="P125" s="2"/>
      <c r="Q125" s="2"/>
      <c r="R125" s="7"/>
      <c r="V125" s="4"/>
      <c r="AE125" s="4"/>
      <c r="AG125" s="26"/>
      <c r="AH125" s="35" t="str">
        <f t="shared" si="14"/>
        <v>&lt;tr&gt;&lt;td headers='icon'&gt;&lt;img src=https://snowdome.github.io/tagatame/mementos/resources/TS_SAGA_SANDAISEI_01.png height=32&gt;&lt;/td&gt;&lt;td headers='name'&gt;雪解けを告げた風&lt;/td&gt;&lt;td headers='rank'&gt;5&lt;/td&gt;&lt;td headers='remark'&gt;限定&lt;/td&gt;&lt;td headers='origin'&gt;サガ地方
Saga Region&lt;/td&gt;&lt;td headers='group'&gt;&lt;/td&gt;&lt;td headers='score' id='m123'&gt;0&lt;/td&gt;&lt;td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25" s="35" t="str">
        <f t="shared" si="19"/>
        <v>document.getElementById('m123').innerHTML = (b1*0+b2*0+b0*0) + (s1*0+s2*0+s3*0+s4*0+s5*0+s6*0+s7*0+s0*0) + (e01*0+e02*0+e03*0+e04*0+e05*0+e06*0+e07*0+e08*0+e09*0+e10*0+e11*0+e12*0+e13*0+e14*0);</v>
      </c>
      <c r="AJ125" s="24" t="str">
        <f t="shared" si="15"/>
        <v>m123</v>
      </c>
      <c r="AK125" s="26"/>
      <c r="AL125" s="26"/>
    </row>
    <row r="126" spans="1:38" s="3" customFormat="1" ht="37.049999999999997" customHeight="1" x14ac:dyDescent="0.3">
      <c r="A126" s="3" t="s">
        <v>277</v>
      </c>
      <c r="C126" s="3" t="s">
        <v>277</v>
      </c>
      <c r="D126" s="6" t="s">
        <v>278</v>
      </c>
      <c r="E126" s="3">
        <v>5</v>
      </c>
      <c r="G126" s="15" t="s">
        <v>266</v>
      </c>
      <c r="H126" s="8" t="s">
        <v>69</v>
      </c>
      <c r="I126" s="4">
        <f>SUMPRODUCT(J$1:AE$1,J126:AE126)</f>
        <v>60</v>
      </c>
      <c r="J126" s="2">
        <v>30</v>
      </c>
      <c r="K126" s="2">
        <v>30</v>
      </c>
      <c r="L126" s="2"/>
      <c r="M126" s="2">
        <f>MAX(K126:L126)</f>
        <v>30</v>
      </c>
      <c r="N126" s="2"/>
      <c r="O126" s="2"/>
      <c r="P126" s="2">
        <v>30</v>
      </c>
      <c r="Q126" s="2">
        <v>5</v>
      </c>
      <c r="R126" s="7"/>
      <c r="T126" s="3">
        <v>0</v>
      </c>
      <c r="V126" s="4"/>
      <c r="AA126" s="3">
        <v>30</v>
      </c>
      <c r="AC126" s="3">
        <v>30</v>
      </c>
      <c r="AE126" s="4">
        <f>MAX(X126:AD126)</f>
        <v>30</v>
      </c>
      <c r="AG126" s="26"/>
      <c r="AH126" s="35" t="str">
        <f t="shared" si="14"/>
        <v>&lt;tr&gt;&lt;td headers='icon'&gt;&lt;img src=https://snowdome.github.io/tagatame/mementos/resources/TS_SAGA_SEIDA_01.png height=32&gt;&lt;/td&gt;&lt;td headers='name'&gt;熱き魂を乗せて&lt;/td&gt;&lt;td headers='rank'&gt;5&lt;/td&gt;&lt;td headers='remark'&gt;&lt;/td&gt;&lt;td headers='origin'&gt;サガ地方
Saga Region&lt;/td&gt;&lt;td headers='group'&gt;聖教騎士団&lt;/td&gt;&lt;td headers='score' id='m124'&gt;60&lt;/td&gt;&lt;td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headers='暴食'&gt;30&lt;/td&gt;&lt;td headers='憤怒'&gt;&lt;/td&gt;&lt;td headers='強欲'&gt;30&lt;/td&gt;&lt;td headers='傲慢'&gt;&lt;/td&gt;&lt;/tr&gt;</v>
      </c>
      <c r="AI126" s="35" t="str">
        <f t="shared" si="19"/>
        <v>document.getElementById('m124').innerHTML = (b1*30+b2*0+b0*30) + (s1*0+s2*0+s3*0+s4*30+s5*0+s6*30+s7*0+s0*30) + (e01*0+e02*0+e03*0+e04*0+e05*0+e06*0+e07*0+e08*0+e09*0+e10*0+e11*0+e12*0+e13*0+e14*0);</v>
      </c>
      <c r="AJ126" s="24" t="str">
        <f t="shared" si="15"/>
        <v>m124</v>
      </c>
      <c r="AK126" s="26"/>
      <c r="AL126" s="26"/>
    </row>
    <row r="127" spans="1:38" s="3" customFormat="1" ht="37.049999999999997" customHeight="1" x14ac:dyDescent="0.3">
      <c r="A127" s="3" t="s">
        <v>477</v>
      </c>
      <c r="D127" s="6" t="s">
        <v>478</v>
      </c>
      <c r="E127" s="3">
        <v>5</v>
      </c>
      <c r="F127" s="3" t="s">
        <v>40</v>
      </c>
      <c r="G127" s="15" t="s">
        <v>266</v>
      </c>
      <c r="H127" s="8"/>
      <c r="I127" s="4"/>
      <c r="J127" s="2"/>
      <c r="K127" s="2"/>
      <c r="L127" s="2"/>
      <c r="M127" s="2"/>
      <c r="N127" s="2"/>
      <c r="O127" s="2"/>
      <c r="P127" s="2"/>
      <c r="Q127" s="2"/>
      <c r="R127" s="7"/>
      <c r="V127" s="4"/>
      <c r="AE127" s="4"/>
      <c r="AG127" s="26"/>
      <c r="AH127" s="35" t="str">
        <f t="shared" si="14"/>
        <v>&lt;tr&gt;&lt;td headers='icon'&gt;&lt;img src=https://snowdome.github.io/tagatame/mementos/resources/TS_SAGA_TAMISU_01.png height=32&gt;&lt;/td&gt;&lt;td headers='name'&gt;緑は奇跡の色となりて&lt;/td&gt;&lt;td headers='rank'&gt;5&lt;/td&gt;&lt;td headers='remark'&gt;限定&lt;/td&gt;&lt;td headers='origin'&gt;サガ地方
Saga Region&lt;/td&gt;&lt;td headers='group'&gt;&lt;/td&gt;&lt;td headers='score' id='m125'&gt;0&lt;/td&gt;&lt;td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27" s="35" t="str">
        <f t="shared" si="19"/>
        <v>document.getElementById('m125').innerHTML = (b1*0+b2*0+b0*0) + (s1*0+s2*0+s3*0+s4*0+s5*0+s6*0+s7*0+s0*0) + (e01*0+e02*0+e03*0+e04*0+e05*0+e06*0+e07*0+e08*0+e09*0+e10*0+e11*0+e12*0+e13*0+e14*0);</v>
      </c>
      <c r="AJ127" s="24" t="str">
        <f t="shared" si="15"/>
        <v>m125</v>
      </c>
      <c r="AK127" s="26"/>
      <c r="AL127" s="26"/>
    </row>
    <row r="128" spans="1:38" s="3" customFormat="1" ht="37.049999999999997" customHeight="1" x14ac:dyDescent="0.3">
      <c r="A128" s="3" t="s">
        <v>279</v>
      </c>
      <c r="C128" s="3" t="s">
        <v>279</v>
      </c>
      <c r="D128" s="6" t="s">
        <v>280</v>
      </c>
      <c r="E128" s="3">
        <v>5</v>
      </c>
      <c r="F128" s="3" t="s">
        <v>40</v>
      </c>
      <c r="G128" s="15" t="s">
        <v>37</v>
      </c>
      <c r="H128" s="8"/>
      <c r="I128" s="4">
        <f t="shared" ref="I128:I148" si="20">SUMPRODUCT(J$1:AE$1,J128:AE128)</f>
        <v>0</v>
      </c>
      <c r="J128" s="2"/>
      <c r="K128" s="2"/>
      <c r="L128" s="2"/>
      <c r="M128" s="2">
        <f t="shared" ref="M128:M148" si="21">MAX(K128:L128)</f>
        <v>0</v>
      </c>
      <c r="N128" s="2"/>
      <c r="O128" s="2"/>
      <c r="P128" s="2"/>
      <c r="Q128" s="2"/>
      <c r="R128" s="7"/>
      <c r="T128" s="3">
        <v>0</v>
      </c>
      <c r="V128" s="4"/>
      <c r="AE128" s="4">
        <f t="shared" ref="AE128:AE148" si="22">MAX(X128:AD128)</f>
        <v>0</v>
      </c>
      <c r="AG128" s="26"/>
      <c r="AH128" s="35" t="str">
        <f t="shared" si="14"/>
        <v>&lt;tr&gt;&lt;td headers='icon'&gt;&lt;img src=https://snowdome.github.io/tagatame/mementos/resources/TS_SEKAIJU_01.png height=32&gt;&lt;/td&gt;&lt;td headers='name'&gt;運命の交差&lt;/td&gt;&lt;td headers='rank'&gt;5&lt;/td&gt;&lt;td headers='remark'&gt;限定&lt;/td&gt;&lt;td headers='origin'&gt;その他
Other&lt;/td&gt;&lt;td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28" s="35" t="str">
        <f t="shared" si="19"/>
        <v>document.getElementById('m126').innerHTML = (b1*0+b2*0+b0*0) + (s1*0+s2*0+s3*0+s4*0+s5*0+s6*0+s7*0+s0*0) + (e01*0+e02*0+e03*0+e04*0+e05*0+e06*0+e07*0+e08*0+e09*0+e10*0+e11*0+e12*0+e13*0+e14*0);</v>
      </c>
      <c r="AJ128" s="24" t="str">
        <f t="shared" si="15"/>
        <v>m126</v>
      </c>
      <c r="AK128" s="26"/>
      <c r="AL128" s="26"/>
    </row>
    <row r="129" spans="1:38" s="3" customFormat="1" ht="37.049999999999997" customHeight="1" x14ac:dyDescent="0.3">
      <c r="A129" s="3" t="s">
        <v>281</v>
      </c>
      <c r="C129" s="3" t="s">
        <v>281</v>
      </c>
      <c r="D129" s="6" t="s">
        <v>282</v>
      </c>
      <c r="E129" s="3">
        <v>5</v>
      </c>
      <c r="F129" s="3" t="s">
        <v>40</v>
      </c>
      <c r="G129" s="15" t="s">
        <v>283</v>
      </c>
      <c r="H129" s="8"/>
      <c r="I129" s="4">
        <f t="shared" si="20"/>
        <v>0</v>
      </c>
      <c r="J129" s="2"/>
      <c r="K129" s="2"/>
      <c r="L129" s="2"/>
      <c r="M129" s="2">
        <f t="shared" si="21"/>
        <v>0</v>
      </c>
      <c r="N129" s="2"/>
      <c r="O129" s="2"/>
      <c r="P129" s="2"/>
      <c r="Q129" s="2"/>
      <c r="R129" s="7"/>
      <c r="T129" s="3">
        <v>0</v>
      </c>
      <c r="V129" s="4"/>
      <c r="AE129" s="4">
        <f t="shared" si="22"/>
        <v>0</v>
      </c>
      <c r="AG129" s="26"/>
      <c r="AH129" s="35" t="str">
        <f t="shared" si="14"/>
        <v>&lt;tr&gt;&lt;td headers='icon'&gt;&lt;img src=https://snowdome.github.io/tagatame/mementos/resources/TS_SLOTH_ADOREI_01.png height=32&gt;&lt;/td&gt;&lt;td headers='name'&gt;伸ばした指先に&lt;/td&gt;&lt;td headers='rank'&gt;5&lt;/td&gt;&lt;td headers='remark'&gt;限定&lt;/td&gt;&lt;td headers='origin'&gt;スロウスシュタイン
Slothstein&lt;/td&gt;&lt;td headers='group'&gt;&lt;/td&gt;&lt;td headers='score' id='m127'&gt;0&lt;/td&gt;&lt;td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29" s="35" t="str">
        <f t="shared" si="19"/>
        <v>document.getElementById('m127').innerHTML = (b1*0+b2*0+b0*0) + (s1*0+s2*0+s3*0+s4*0+s5*0+s6*0+s7*0+s0*0) + (e01*0+e02*0+e03*0+e04*0+e05*0+e06*0+e07*0+e08*0+e09*0+e10*0+e11*0+e12*0+e13*0+e14*0);</v>
      </c>
      <c r="AJ129" s="24" t="str">
        <f t="shared" si="15"/>
        <v>m127</v>
      </c>
      <c r="AK129" s="26"/>
      <c r="AL129" s="26"/>
    </row>
    <row r="130" spans="1:38" s="3" customFormat="1" ht="37.049999999999997" customHeight="1" x14ac:dyDescent="0.3">
      <c r="A130" s="3" t="s">
        <v>284</v>
      </c>
      <c r="C130" s="3" t="s">
        <v>284</v>
      </c>
      <c r="D130" s="6" t="s">
        <v>285</v>
      </c>
      <c r="E130" s="3">
        <v>5</v>
      </c>
      <c r="F130" s="3" t="s">
        <v>40</v>
      </c>
      <c r="G130" s="15" t="s">
        <v>283</v>
      </c>
      <c r="H130" s="8"/>
      <c r="I130" s="4">
        <f t="shared" si="20"/>
        <v>0</v>
      </c>
      <c r="J130" s="2"/>
      <c r="K130" s="2"/>
      <c r="L130" s="2"/>
      <c r="M130" s="2">
        <f t="shared" si="21"/>
        <v>0</v>
      </c>
      <c r="N130" s="2"/>
      <c r="O130" s="2"/>
      <c r="P130" s="2"/>
      <c r="Q130" s="2"/>
      <c r="R130" s="7"/>
      <c r="T130" s="3">
        <v>0</v>
      </c>
      <c r="V130" s="4"/>
      <c r="AE130" s="4">
        <f t="shared" si="22"/>
        <v>0</v>
      </c>
      <c r="AG130" s="26"/>
      <c r="AH130" s="35" t="str">
        <f t="shared" si="14"/>
        <v>&lt;tr&gt;&lt;td headers='icon'&gt;&lt;img src=https://snowdome.github.io/tagatame/mementos/resources/TS_SLOTH_AISHA_01.png height=32&gt;&lt;/td&gt;&lt;td headers='name'&gt;悩殺パフォーマンス&lt;/td&gt;&lt;td headers='rank'&gt;5&lt;/td&gt;&lt;td headers='remark'&gt;限定&lt;/td&gt;&lt;td headers='origin'&gt;スロウスシュタイン
Slothstein&lt;/td&gt;&lt;td headers='group'&gt;&lt;/td&gt;&lt;td headers='score' id='m128'&gt;0&lt;/td&gt;&lt;td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30" s="35" t="str">
        <f t="shared" si="19"/>
        <v>document.getElementById('m128').innerHTML = (b1*0+b2*0+b0*0) + (s1*0+s2*0+s3*0+s4*0+s5*0+s6*0+s7*0+s0*0) + (e01*0+e02*0+e03*0+e04*0+e05*0+e06*0+e07*0+e08*0+e09*0+e10*0+e11*0+e12*0+e13*0+e14*0);</v>
      </c>
      <c r="AJ130" s="24" t="str">
        <f t="shared" si="15"/>
        <v>m128</v>
      </c>
      <c r="AK130" s="26"/>
      <c r="AL130" s="26"/>
    </row>
    <row r="131" spans="1:38" s="3" customFormat="1" ht="37.049999999999997" customHeight="1" x14ac:dyDescent="0.3">
      <c r="A131" s="3" t="s">
        <v>286</v>
      </c>
      <c r="C131" s="3" t="s">
        <v>286</v>
      </c>
      <c r="D131" s="6" t="s">
        <v>287</v>
      </c>
      <c r="E131" s="3">
        <v>5</v>
      </c>
      <c r="G131" s="15" t="s">
        <v>283</v>
      </c>
      <c r="H131" s="8"/>
      <c r="I131" s="4">
        <f t="shared" si="20"/>
        <v>0</v>
      </c>
      <c r="J131" s="2"/>
      <c r="K131" s="2"/>
      <c r="L131" s="2"/>
      <c r="M131" s="2">
        <f t="shared" si="21"/>
        <v>0</v>
      </c>
      <c r="N131" s="2"/>
      <c r="O131" s="2"/>
      <c r="P131" s="2"/>
      <c r="Q131" s="2"/>
      <c r="R131" s="7"/>
      <c r="T131" s="3">
        <v>0</v>
      </c>
      <c r="V131" s="4"/>
      <c r="AE131" s="4">
        <f t="shared" si="22"/>
        <v>0</v>
      </c>
      <c r="AG131" s="26"/>
      <c r="AH131" s="35" t="str">
        <f t="shared" si="14"/>
        <v>&lt;tr&gt;&lt;td headers='icon'&gt;&lt;img src=https://snowdome.github.io/tagatame/mementos/resources/TS_SLOTH_ALBELL_01.png height=32&gt;&lt;/td&gt;&lt;td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31" s="35" t="str">
        <f t="shared" ref="AI131:AI162" si="23">"document.getElementById('"&amp;AJ131&amp;"').innerHTML = (b1*"&amp;TEXT(K131,0)&amp;"+b2*"&amp;TEXT(L131,0)&amp;"+b0*"&amp;TEXT(M131,0)&amp;") + (s1*"&amp;TEXT(X131,0)&amp;"+s2*"&amp;TEXT(Y131,0)&amp;"+s3*"&amp;TEXT(Z131,0)&amp;"+s4*"&amp;TEXT(AA131,0)&amp;"+s5*"&amp;TEXT(AB131,0)&amp;"+s6*"&amp;TEXT(AC131,0)&amp;"+s7*"&amp;TEXT(AD131,0)&amp;"+s0*"&amp;TEXT(AE131,0)&amp;") + (e01*"&amp;IF(S131="斬撃",T131,0)&amp;"+e02*"&amp;IF(S131="刺突",T131,0)&amp;"+e03*"&amp;IF(S131="打撃",T131,0)&amp;"+e04*"&amp;IF(S131="射撃",T131,0)&amp;"+e05*"&amp;IF(S131="魔法",T131,0)&amp;"+e06*"&amp;IF(S131="無区分",T131,0)&amp;"+e07*"&amp;IF(U131="反撃",V131,0)&amp;"+e08*"&amp;IF(U131="闇属性特効",V131,0)&amp;"+e09*"&amp;IF(U131="単体",V131,0)&amp;"+e10*"&amp;IF(U131="範囲",V131,0)&amp;"+e11*"&amp;IF(U131="人",V131,0)&amp;"+e12*"&amp;IF(U131="異族",V131,0)&amp;"+e13*"&amp;IF(S131="バジュラ",V131,0)&amp;"+e14*"&amp;IF(S131="魔動人形",V131,0)&amp;");"</f>
        <v>document.getElementById('m129').innerHTML = (b1*0+b2*0+b0*0) + (s1*0+s2*0+s3*0+s4*0+s5*0+s6*0+s7*0+s0*0) + (e01*0+e02*0+e03*0+e04*0+e05*0+e06*0+e07*0+e08*0+e09*0+e10*0+e11*0+e12*0+e13*0+e14*0);</v>
      </c>
      <c r="AJ131" s="24" t="str">
        <f t="shared" si="15"/>
        <v>m129</v>
      </c>
      <c r="AK131" s="26"/>
      <c r="AL131" s="26"/>
    </row>
    <row r="132" spans="1:38" s="3" customFormat="1" ht="37.049999999999997" customHeight="1" x14ac:dyDescent="0.3">
      <c r="A132" s="3" t="s">
        <v>288</v>
      </c>
      <c r="C132" s="3" t="s">
        <v>288</v>
      </c>
      <c r="D132" s="6" t="s">
        <v>289</v>
      </c>
      <c r="E132" s="3">
        <v>5</v>
      </c>
      <c r="G132" s="15" t="s">
        <v>283</v>
      </c>
      <c r="H132" s="8"/>
      <c r="I132" s="4">
        <f t="shared" si="20"/>
        <v>0</v>
      </c>
      <c r="J132" s="2"/>
      <c r="K132" s="2"/>
      <c r="L132" s="2"/>
      <c r="M132" s="2">
        <f t="shared" si="21"/>
        <v>0</v>
      </c>
      <c r="N132" s="2"/>
      <c r="O132" s="2"/>
      <c r="P132" s="2"/>
      <c r="Q132" s="2"/>
      <c r="R132" s="7"/>
      <c r="T132" s="3">
        <v>0</v>
      </c>
      <c r="V132" s="4"/>
      <c r="AE132" s="4">
        <f t="shared" si="22"/>
        <v>0</v>
      </c>
      <c r="AG132" s="26"/>
      <c r="AH132" s="35" t="str">
        <f t="shared" ref="AH132:AH182" si="24">"&lt;tr&gt;&lt;td headers='icon'&gt;&lt;img src=https://snowdome.github.io/tagatame/mementos/resources/"&amp;A132&amp;" height=32&gt;&lt;/td&gt;&lt;td headers='name'&gt;"&amp;D132&amp;"&lt;/td&gt;&lt;td headers='rank'&gt;"&amp;E132&amp;"&lt;/td&gt;&lt;td headers='remark'&gt;"&amp;F132&amp;"&lt;/td&gt;&lt;td headers='origin'&gt;"&amp;G132&amp;"&lt;/td&gt;&lt;td headers='group'&gt;"&amp;H132&amp;"&lt;/td&gt;&lt;td headers='score' id='"&amp;AJ132&amp;"'&gt;"&amp;TEXT(I132,0)&amp;"&lt;/td&gt;&lt;td headers='HP'&gt;"&amp;J132&amp;"&lt;/td&gt;&lt;td headers='patk'&gt;"&amp;K132&amp;"&lt;/td&gt;&lt;td headers='matk'&gt;"&amp;L132&amp;"&lt;/td&gt;&lt;td headers='pdef'&gt;"&amp;N132&amp;"&lt;/td&gt;&lt;td headers='mdef'&gt;"&amp;O132&amp;"&lt;/td&gt;&lt;td headers='dex'&gt;"&amp;P132&amp;"&lt;/td&gt;&lt;td headers='agi'&gt;"&amp;Q132&amp;"&lt;/td&gt;&lt;td headers='luck'&gt;"&amp;R132&amp;"&lt;/td&gt;&lt;td headers='a.type'&gt;"&amp;S132&amp;"&lt;/td&gt;&lt;td headers='a.bonus'&gt;"&amp;T132&amp;"&lt;/td&gt;&lt;td headers='special'&gt;"&amp;U132&amp;"&lt;/td&gt;&lt;td headers='sp.bonus'&gt;"&amp;V132&amp;"&lt;/td&gt;&lt;td headers='others'&gt;"&amp;W132&amp;"&lt;/td&gt;&lt;td headers='嫉妬'&gt;"&amp;X132&amp;"&lt;/td&gt;&lt;td headers='怠惰'&gt;"&amp;Y132&amp;"&lt;/td&gt;&lt;td headers='色欲'&gt;"&amp;Z132&amp;"&lt;/td&gt;&lt;td headers='暴食'&gt;"&amp;AA132&amp;"&lt;/td&gt;&lt;td headers='憤怒'&gt;"&amp;AB132&amp;"&lt;/td&gt;&lt;td headers='強欲'&gt;"&amp;AC132&amp;"&lt;/td&gt;&lt;td headers='傲慢'&gt;"&amp;AD132&amp;"&lt;/td&gt;&lt;/tr&gt;"</f>
        <v>&lt;tr&gt;&lt;td headers='icon'&gt;&lt;img src=https://snowdome.github.io/tagatame/mementos/resources/TS_SLOTH_CHERYL_01.png height=32&gt;&lt;/td&gt;&lt;td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32" s="35" t="str">
        <f t="shared" si="23"/>
        <v>document.getElementById('m130').innerHTML = (b1*0+b2*0+b0*0) + (s1*0+s2*0+s3*0+s4*0+s5*0+s6*0+s7*0+s0*0) + (e01*0+e02*0+e03*0+e04*0+e05*0+e06*0+e07*0+e08*0+e09*0+e10*0+e11*0+e12*0+e13*0+e14*0);</v>
      </c>
      <c r="AJ132" s="24" t="str">
        <f t="shared" ref="AJ132:AJ182" si="25">"m"&amp;TEXT(ROW()-2,"000")</f>
        <v>m130</v>
      </c>
      <c r="AK132" s="26"/>
      <c r="AL132" s="26"/>
    </row>
    <row r="133" spans="1:38" s="3" customFormat="1" ht="37.049999999999997" customHeight="1" x14ac:dyDescent="0.3">
      <c r="A133" s="3" t="s">
        <v>290</v>
      </c>
      <c r="C133" s="3" t="s">
        <v>290</v>
      </c>
      <c r="D133" s="6" t="s">
        <v>291</v>
      </c>
      <c r="E133" s="3">
        <v>5</v>
      </c>
      <c r="G133" s="15" t="s">
        <v>283</v>
      </c>
      <c r="H133" s="8"/>
      <c r="I133" s="4">
        <f t="shared" si="20"/>
        <v>0</v>
      </c>
      <c r="J133" s="2"/>
      <c r="K133" s="2"/>
      <c r="L133" s="2"/>
      <c r="M133" s="2">
        <f t="shared" si="21"/>
        <v>0</v>
      </c>
      <c r="N133" s="2"/>
      <c r="O133" s="2"/>
      <c r="P133" s="2"/>
      <c r="Q133" s="2"/>
      <c r="R133" s="7"/>
      <c r="T133" s="3">
        <v>0</v>
      </c>
      <c r="V133" s="4"/>
      <c r="AE133" s="4">
        <f t="shared" si="22"/>
        <v>0</v>
      </c>
      <c r="AG133" s="26"/>
      <c r="AH133" s="35" t="str">
        <f t="shared" si="24"/>
        <v>&lt;tr&gt;&lt;td headers='icon'&gt;&lt;img src=https://snowdome.github.io/tagatame/mementos/resources/TS_SLOTH_DAISY_01.png height=32&gt;&lt;/td&gt;&lt;td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33" s="35" t="str">
        <f t="shared" si="23"/>
        <v>document.getElementById('m131').innerHTML = (b1*0+b2*0+b0*0) + (s1*0+s2*0+s3*0+s4*0+s5*0+s6*0+s7*0+s0*0) + (e01*0+e02*0+e03*0+e04*0+e05*0+e06*0+e07*0+e08*0+e09*0+e10*0+e11*0+e12*0+e13*0+e14*0);</v>
      </c>
      <c r="AJ133" s="24" t="str">
        <f t="shared" si="25"/>
        <v>m131</v>
      </c>
      <c r="AK133" s="26"/>
      <c r="AL133" s="26"/>
    </row>
    <row r="134" spans="1:38" s="3" customFormat="1" ht="37.049999999999997" customHeight="1" x14ac:dyDescent="0.3">
      <c r="A134" s="3" t="s">
        <v>292</v>
      </c>
      <c r="C134" s="3" t="s">
        <v>292</v>
      </c>
      <c r="D134" s="6" t="s">
        <v>293</v>
      </c>
      <c r="E134" s="3">
        <v>5</v>
      </c>
      <c r="G134" s="15" t="s">
        <v>283</v>
      </c>
      <c r="H134" s="8"/>
      <c r="I134" s="4">
        <f t="shared" si="20"/>
        <v>0</v>
      </c>
      <c r="J134" s="2"/>
      <c r="K134" s="2"/>
      <c r="L134" s="2"/>
      <c r="M134" s="2">
        <f t="shared" si="21"/>
        <v>0</v>
      </c>
      <c r="N134" s="2"/>
      <c r="O134" s="2"/>
      <c r="P134" s="2"/>
      <c r="Q134" s="2"/>
      <c r="R134" s="7"/>
      <c r="T134" s="3">
        <v>0</v>
      </c>
      <c r="V134" s="4"/>
      <c r="AE134" s="4">
        <f t="shared" si="22"/>
        <v>0</v>
      </c>
      <c r="AG134" s="26"/>
      <c r="AH134" s="35" t="str">
        <f t="shared" si="24"/>
        <v>&lt;tr&gt;&lt;td headers='icon'&gt;&lt;img src=https://snowdome.github.io/tagatame/mementos/resources/TS_SLOTH_EVERICA_01.png height=32&gt;&lt;/td&gt;&lt;td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34" s="35" t="str">
        <f t="shared" si="23"/>
        <v>document.getElementById('m132').innerHTML = (b1*0+b2*0+b0*0) + (s1*0+s2*0+s3*0+s4*0+s5*0+s6*0+s7*0+s0*0) + (e01*0+e02*0+e03*0+e04*0+e05*0+e06*0+e07*0+e08*0+e09*0+e10*0+e11*0+e12*0+e13*0+e14*0);</v>
      </c>
      <c r="AJ134" s="24" t="str">
        <f t="shared" si="25"/>
        <v>m132</v>
      </c>
      <c r="AK134" s="26"/>
      <c r="AL134" s="26"/>
    </row>
    <row r="135" spans="1:38" s="3" customFormat="1" ht="37.049999999999997" customHeight="1" x14ac:dyDescent="0.3">
      <c r="A135" s="3" t="s">
        <v>294</v>
      </c>
      <c r="C135" s="3" t="s">
        <v>294</v>
      </c>
      <c r="D135" s="6" t="s">
        <v>295</v>
      </c>
      <c r="E135" s="3">
        <v>5</v>
      </c>
      <c r="F135" s="3" t="s">
        <v>36</v>
      </c>
      <c r="G135" s="15" t="s">
        <v>283</v>
      </c>
      <c r="H135" s="8"/>
      <c r="I135" s="4">
        <f t="shared" si="20"/>
        <v>0</v>
      </c>
      <c r="J135" s="2"/>
      <c r="K135" s="2"/>
      <c r="L135" s="2"/>
      <c r="M135" s="2">
        <f t="shared" si="21"/>
        <v>0</v>
      </c>
      <c r="N135" s="2"/>
      <c r="O135" s="2"/>
      <c r="P135" s="2"/>
      <c r="Q135" s="2"/>
      <c r="R135" s="7"/>
      <c r="T135" s="3">
        <v>0</v>
      </c>
      <c r="V135" s="4"/>
      <c r="AE135" s="4">
        <f t="shared" si="22"/>
        <v>0</v>
      </c>
      <c r="AG135" s="26"/>
      <c r="AH135" s="35" t="str">
        <f t="shared" si="24"/>
        <v>&lt;tr&gt;&lt;td headers='icon'&gt;&lt;img src=https://snowdome.github.io/tagatame/mementos/resources/TS_SLOTH_FIONA_01.png height=32&gt;&lt;/td&gt;&lt;td headers='name'&gt;二人の未来&lt;/td&gt;&lt;td headers='rank'&gt;5&lt;/td&gt;&lt;td headers='remark'&gt;活動&lt;/td&gt;&lt;td headers='origin'&gt;スロウスシュタイン
Slothstein&lt;/td&gt;&lt;td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35" s="35" t="str">
        <f t="shared" si="23"/>
        <v>document.getElementById('m133').innerHTML = (b1*0+b2*0+b0*0) + (s1*0+s2*0+s3*0+s4*0+s5*0+s6*0+s7*0+s0*0) + (e01*0+e02*0+e03*0+e04*0+e05*0+e06*0+e07*0+e08*0+e09*0+e10*0+e11*0+e12*0+e13*0+e14*0);</v>
      </c>
      <c r="AJ135" s="24" t="str">
        <f t="shared" si="25"/>
        <v>m133</v>
      </c>
      <c r="AK135" s="26"/>
      <c r="AL135" s="26"/>
    </row>
    <row r="136" spans="1:38" s="3" customFormat="1" ht="37.049999999999997" customHeight="1" x14ac:dyDescent="0.3">
      <c r="A136" s="3" t="s">
        <v>296</v>
      </c>
      <c r="C136" s="3" t="s">
        <v>296</v>
      </c>
      <c r="D136" s="6" t="s">
        <v>297</v>
      </c>
      <c r="E136" s="3">
        <v>5</v>
      </c>
      <c r="F136" s="3" t="s">
        <v>36</v>
      </c>
      <c r="G136" s="15" t="s">
        <v>283</v>
      </c>
      <c r="H136" s="8"/>
      <c r="I136" s="4">
        <f t="shared" si="20"/>
        <v>0</v>
      </c>
      <c r="J136" s="2"/>
      <c r="K136" s="2"/>
      <c r="L136" s="2"/>
      <c r="M136" s="2">
        <f t="shared" si="21"/>
        <v>0</v>
      </c>
      <c r="N136" s="2"/>
      <c r="O136" s="2"/>
      <c r="P136" s="2"/>
      <c r="Q136" s="2"/>
      <c r="R136" s="7"/>
      <c r="T136" s="3">
        <v>0</v>
      </c>
      <c r="V136" s="4"/>
      <c r="AE136" s="4">
        <f t="shared" si="22"/>
        <v>0</v>
      </c>
      <c r="AG136" s="26"/>
      <c r="AH136" s="35" t="str">
        <f t="shared" si="24"/>
        <v>&lt;tr&gt;&lt;td headers='icon'&gt;&lt;img src=https://snowdome.github.io/tagatame/mementos/resources/TS_SLOTH_FIONA_02.png height=32&gt;&lt;/td&gt;&lt;td headers='name'&gt;花嫁に涙は似合わない&lt;/td&gt;&lt;td headers='rank'&gt;5&lt;/td&gt;&lt;td headers='remark'&gt;活動&lt;/td&gt;&lt;td headers='origin'&gt;スロウスシュタイン
Slothstein&lt;/td&gt;&lt;td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36" s="35" t="str">
        <f t="shared" si="23"/>
        <v>document.getElementById('m134').innerHTML = (b1*0+b2*0+b0*0) + (s1*0+s2*0+s3*0+s4*0+s5*0+s6*0+s7*0+s0*0) + (e01*0+e02*0+e03*0+e04*0+e05*0+e06*0+e07*0+e08*0+e09*0+e10*0+e11*0+e12*0+e13*0+e14*0);</v>
      </c>
      <c r="AJ136" s="24" t="str">
        <f t="shared" si="25"/>
        <v>m134</v>
      </c>
      <c r="AK136" s="26"/>
      <c r="AL136" s="26"/>
    </row>
    <row r="137" spans="1:38" s="3" customFormat="1" ht="37.049999999999997" customHeight="1" x14ac:dyDescent="0.3">
      <c r="A137" s="3" t="s">
        <v>298</v>
      </c>
      <c r="C137" s="3" t="s">
        <v>298</v>
      </c>
      <c r="D137" s="6" t="s">
        <v>299</v>
      </c>
      <c r="E137" s="3">
        <v>5</v>
      </c>
      <c r="F137" s="3" t="s">
        <v>40</v>
      </c>
      <c r="G137" s="15" t="s">
        <v>283</v>
      </c>
      <c r="H137" s="8"/>
      <c r="I137" s="4">
        <f t="shared" si="20"/>
        <v>0</v>
      </c>
      <c r="J137" s="2"/>
      <c r="K137" s="2"/>
      <c r="L137" s="2"/>
      <c r="M137" s="2">
        <f t="shared" si="21"/>
        <v>0</v>
      </c>
      <c r="N137" s="2"/>
      <c r="O137" s="2"/>
      <c r="P137" s="2"/>
      <c r="Q137" s="2"/>
      <c r="R137" s="7"/>
      <c r="T137" s="3">
        <v>0</v>
      </c>
      <c r="V137" s="4"/>
      <c r="AE137" s="4">
        <f t="shared" si="22"/>
        <v>0</v>
      </c>
      <c r="AG137" s="26"/>
      <c r="AH137" s="35" t="str">
        <f t="shared" si="24"/>
        <v>&lt;tr&gt;&lt;td headers='icon'&gt;&lt;img src=https://snowdome.github.io/tagatame/mementos/resources/TS_SLOTH_HAZEL_01.png height=32&gt;&lt;/td&gt;&lt;td headers='name'&gt;想いを映す銀の月&lt;/td&gt;&lt;td headers='rank'&gt;5&lt;/td&gt;&lt;td headers='remark'&gt;限定&lt;/td&gt;&lt;td headers='origin'&gt;スロウスシュタイン
Slothstein&lt;/td&gt;&lt;td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37" s="35" t="str">
        <f t="shared" si="23"/>
        <v>document.getElementById('m135').innerHTML = (b1*0+b2*0+b0*0) + (s1*0+s2*0+s3*0+s4*0+s5*0+s6*0+s7*0+s0*0) + (e01*0+e02*0+e03*0+e04*0+e05*0+e06*0+e07*0+e08*0+e09*0+e10*0+e11*0+e12*0+e13*0+e14*0);</v>
      </c>
      <c r="AJ137" s="24" t="str">
        <f t="shared" si="25"/>
        <v>m135</v>
      </c>
      <c r="AK137" s="26"/>
      <c r="AL137" s="26"/>
    </row>
    <row r="138" spans="1:38" s="3" customFormat="1" ht="37.049999999999997" customHeight="1" x14ac:dyDescent="0.3">
      <c r="A138" s="3" t="s">
        <v>300</v>
      </c>
      <c r="C138" s="3" t="s">
        <v>300</v>
      </c>
      <c r="D138" s="6" t="s">
        <v>301</v>
      </c>
      <c r="E138" s="3">
        <v>5</v>
      </c>
      <c r="F138" s="3" t="s">
        <v>40</v>
      </c>
      <c r="G138" s="15" t="s">
        <v>283</v>
      </c>
      <c r="H138" s="8"/>
      <c r="I138" s="4">
        <f t="shared" si="20"/>
        <v>0</v>
      </c>
      <c r="J138" s="2"/>
      <c r="K138" s="2"/>
      <c r="L138" s="2"/>
      <c r="M138" s="2">
        <f t="shared" si="21"/>
        <v>0</v>
      </c>
      <c r="N138" s="2"/>
      <c r="O138" s="2"/>
      <c r="P138" s="2"/>
      <c r="Q138" s="2"/>
      <c r="R138" s="7"/>
      <c r="T138" s="3">
        <v>0</v>
      </c>
      <c r="V138" s="4"/>
      <c r="AE138" s="4">
        <f t="shared" si="22"/>
        <v>0</v>
      </c>
      <c r="AG138" s="26"/>
      <c r="AH138" s="35" t="str">
        <f t="shared" si="24"/>
        <v>&lt;tr&gt;&lt;td headers='icon'&gt;&lt;img src=https://snowdome.github.io/tagatame/mementos/resources/TS_SLOTH_IKONA_01.png height=32&gt;&lt;/td&gt;&lt;td headers='name'&gt;色違いの涙&lt;/td&gt;&lt;td headers='rank'&gt;5&lt;/td&gt;&lt;td headers='remark'&gt;限定&lt;/td&gt;&lt;td headers='origin'&gt;スロウスシュタイン
Slothstein&lt;/td&gt;&lt;td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38" s="35" t="str">
        <f t="shared" si="23"/>
        <v>document.getElementById('m136').innerHTML = (b1*0+b2*0+b0*0) + (s1*0+s2*0+s3*0+s4*0+s5*0+s6*0+s7*0+s0*0) + (e01*0+e02*0+e03*0+e04*0+e05*0+e06*0+e07*0+e08*0+e09*0+e10*0+e11*0+e12*0+e13*0+e14*0);</v>
      </c>
      <c r="AJ138" s="24" t="str">
        <f t="shared" si="25"/>
        <v>m136</v>
      </c>
      <c r="AK138" s="26"/>
      <c r="AL138" s="26"/>
    </row>
    <row r="139" spans="1:38" s="3" customFormat="1" ht="37.049999999999997" customHeight="1" x14ac:dyDescent="0.3">
      <c r="A139" s="3" t="s">
        <v>302</v>
      </c>
      <c r="C139" s="3" t="s">
        <v>302</v>
      </c>
      <c r="D139" s="6" t="s">
        <v>303</v>
      </c>
      <c r="E139" s="3">
        <v>5</v>
      </c>
      <c r="F139" s="3" t="s">
        <v>40</v>
      </c>
      <c r="G139" s="15" t="s">
        <v>283</v>
      </c>
      <c r="H139" s="8" t="s">
        <v>69</v>
      </c>
      <c r="I139" s="4">
        <f t="shared" si="20"/>
        <v>80</v>
      </c>
      <c r="J139" s="2">
        <v>40</v>
      </c>
      <c r="K139" s="2"/>
      <c r="L139" s="2">
        <v>40</v>
      </c>
      <c r="M139" s="2">
        <f t="shared" si="21"/>
        <v>40</v>
      </c>
      <c r="N139" s="2"/>
      <c r="O139" s="2"/>
      <c r="P139" s="2"/>
      <c r="Q139" s="2"/>
      <c r="R139" s="7"/>
      <c r="T139" s="3">
        <v>0</v>
      </c>
      <c r="U139" s="3" t="s">
        <v>22</v>
      </c>
      <c r="V139" s="4">
        <v>10</v>
      </c>
      <c r="Y139" s="3">
        <v>30</v>
      </c>
      <c r="AC139" s="3">
        <v>30</v>
      </c>
      <c r="AE139" s="4">
        <f t="shared" si="22"/>
        <v>30</v>
      </c>
      <c r="AG139" s="26"/>
      <c r="AH139" s="35" t="str">
        <f t="shared" si="24"/>
        <v>&lt;tr&gt;&lt;td headers='icon'&gt;&lt;img src=https://snowdome.github.io/tagatame/mementos/resources/TS_SLOTH_KAYA_01.png height=32&gt;&lt;/td&gt;&lt;td headers='name'&gt;シーサイドライブラリー&lt;/td&gt;&lt;td headers='rank'&gt;5&lt;/td&gt;&lt;td headers='remark'&gt;限定&lt;/td&gt;&lt;td headers='origin'&gt;スロウスシュタイン
Slothstein&lt;/td&gt;&lt;td headers='group'&gt;聖教騎士団&lt;/td&gt;&lt;td headers='score' id='m137'&gt;80&lt;/td&gt;&lt;td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headers='special'&gt;範囲&lt;/td&gt;&lt;td headers='sp.bonus'&gt;10&lt;/td&gt;&lt;td headers='others'&gt;&lt;/td&gt;&lt;td headers='嫉妬'&gt;&lt;/td&gt;&lt;td headers='怠惰'&gt;30&lt;/td&gt;&lt;td headers='色欲'&gt;&lt;/td&gt;&lt;td headers='暴食'&gt;&lt;/td&gt;&lt;td headers='憤怒'&gt;&lt;/td&gt;&lt;td headers='強欲'&gt;30&lt;/td&gt;&lt;td headers='傲慢'&gt;&lt;/td&gt;&lt;/tr&gt;</v>
      </c>
      <c r="AI139" s="35" t="str">
        <f t="shared" si="23"/>
        <v>document.getElementById('m137').innerHTML = (b1*0+b2*40+b0*40) + (s1*0+s2*30+s3*0+s4*0+s5*0+s6*30+s7*0+s0*30) + (e01*0+e02*0+e03*0+e04*0+e05*0+e06*0+e07*0+e08*0+e09*0+e10*10+e11*0+e12*0+e13*0+e14*0);</v>
      </c>
      <c r="AJ139" s="24" t="str">
        <f t="shared" si="25"/>
        <v>m137</v>
      </c>
      <c r="AK139" s="26"/>
      <c r="AL139" s="26"/>
    </row>
    <row r="140" spans="1:38" s="3" customFormat="1" ht="37.049999999999997" customHeight="1" x14ac:dyDescent="0.3">
      <c r="A140" s="3" t="s">
        <v>304</v>
      </c>
      <c r="C140" s="3" t="s">
        <v>304</v>
      </c>
      <c r="D140" s="6" t="s">
        <v>305</v>
      </c>
      <c r="E140" s="3">
        <v>5</v>
      </c>
      <c r="G140" s="15" t="s">
        <v>283</v>
      </c>
      <c r="H140" s="8"/>
      <c r="I140" s="4">
        <f t="shared" si="20"/>
        <v>0</v>
      </c>
      <c r="J140" s="2"/>
      <c r="K140" s="2"/>
      <c r="L140" s="2"/>
      <c r="M140" s="2">
        <f t="shared" si="21"/>
        <v>0</v>
      </c>
      <c r="N140" s="2"/>
      <c r="O140" s="2"/>
      <c r="P140" s="2"/>
      <c r="Q140" s="2"/>
      <c r="R140" s="7"/>
      <c r="T140" s="3">
        <v>0</v>
      </c>
      <c r="V140" s="4"/>
      <c r="AE140" s="4">
        <f t="shared" si="22"/>
        <v>0</v>
      </c>
      <c r="AG140" s="26"/>
      <c r="AH140" s="35" t="str">
        <f t="shared" si="24"/>
        <v>&lt;tr&gt;&lt;td headers='icon'&gt;&lt;img src=https://snowdome.github.io/tagatame/mementos/resources/TS_SLOTH_KURAJU_01.png height=32&gt;&lt;/td&gt;&lt;td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40" s="35" t="str">
        <f t="shared" si="23"/>
        <v>document.getElementById('m138').innerHTML = (b1*0+b2*0+b0*0) + (s1*0+s2*0+s3*0+s4*0+s5*0+s6*0+s7*0+s0*0) + (e01*0+e02*0+e03*0+e04*0+e05*0+e06*0+e07*0+e08*0+e09*0+e10*0+e11*0+e12*0+e13*0+e14*0);</v>
      </c>
      <c r="AJ140" s="24" t="str">
        <f t="shared" si="25"/>
        <v>m138</v>
      </c>
      <c r="AK140" s="26"/>
      <c r="AL140" s="26"/>
    </row>
    <row r="141" spans="1:38" s="3" customFormat="1" ht="37.049999999999997" customHeight="1" x14ac:dyDescent="0.3">
      <c r="A141" s="3" t="s">
        <v>306</v>
      </c>
      <c r="C141" s="3" t="s">
        <v>306</v>
      </c>
      <c r="D141" s="6" t="s">
        <v>307</v>
      </c>
      <c r="E141" s="3">
        <v>5</v>
      </c>
      <c r="F141" s="3" t="s">
        <v>40</v>
      </c>
      <c r="G141" s="15" t="s">
        <v>283</v>
      </c>
      <c r="H141" s="8"/>
      <c r="I141" s="4">
        <f t="shared" si="20"/>
        <v>0</v>
      </c>
      <c r="J141" s="2"/>
      <c r="K141" s="2"/>
      <c r="L141" s="2"/>
      <c r="M141" s="2">
        <f t="shared" si="21"/>
        <v>0</v>
      </c>
      <c r="N141" s="2"/>
      <c r="O141" s="2"/>
      <c r="P141" s="2"/>
      <c r="Q141" s="2"/>
      <c r="R141" s="7"/>
      <c r="T141" s="3">
        <v>0</v>
      </c>
      <c r="V141" s="4"/>
      <c r="AE141" s="4">
        <f t="shared" si="22"/>
        <v>0</v>
      </c>
      <c r="AG141" s="26"/>
      <c r="AH141" s="35" t="str">
        <f t="shared" si="24"/>
        <v>&lt;tr&gt;&lt;td headers='icon'&gt;&lt;img src=https://snowdome.github.io/tagatame/mementos/resources/TS_SLOTH_MINARIO_01.png height=32&gt;&lt;/td&gt;&lt;td headers='name'&gt;交差する覚悟の銃身&lt;/td&gt;&lt;td headers='rank'&gt;5&lt;/td&gt;&lt;td headers='remark'&gt;限定&lt;/td&gt;&lt;td headers='origin'&gt;スロウスシュタイン
Slothstein&lt;/td&gt;&lt;td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41" s="35" t="str">
        <f t="shared" si="23"/>
        <v>document.getElementById('m139').innerHTML = (b1*0+b2*0+b0*0) + (s1*0+s2*0+s3*0+s4*0+s5*0+s6*0+s7*0+s0*0) + (e01*0+e02*0+e03*0+e04*0+e05*0+e06*0+e07*0+e08*0+e09*0+e10*0+e11*0+e12*0+e13*0+e14*0);</v>
      </c>
      <c r="AJ141" s="24" t="str">
        <f t="shared" si="25"/>
        <v>m139</v>
      </c>
      <c r="AK141" s="26"/>
      <c r="AL141" s="26"/>
    </row>
    <row r="142" spans="1:38" s="3" customFormat="1" ht="37.049999999999997" customHeight="1" x14ac:dyDescent="0.3">
      <c r="A142" s="3" t="s">
        <v>308</v>
      </c>
      <c r="C142" s="3" t="s">
        <v>308</v>
      </c>
      <c r="D142" s="6" t="s">
        <v>309</v>
      </c>
      <c r="E142" s="3">
        <v>5</v>
      </c>
      <c r="F142" s="3" t="s">
        <v>40</v>
      </c>
      <c r="G142" s="15" t="s">
        <v>283</v>
      </c>
      <c r="H142" s="8"/>
      <c r="I142" s="4">
        <f t="shared" si="20"/>
        <v>0</v>
      </c>
      <c r="J142" s="2"/>
      <c r="K142" s="2"/>
      <c r="L142" s="2"/>
      <c r="M142" s="2">
        <f t="shared" si="21"/>
        <v>0</v>
      </c>
      <c r="N142" s="2"/>
      <c r="O142" s="2"/>
      <c r="P142" s="2"/>
      <c r="Q142" s="2"/>
      <c r="R142" s="7"/>
      <c r="T142" s="3">
        <v>0</v>
      </c>
      <c r="V142" s="4"/>
      <c r="AE142" s="4">
        <f t="shared" si="22"/>
        <v>0</v>
      </c>
      <c r="AG142" s="26"/>
      <c r="AH142" s="35" t="str">
        <f t="shared" si="24"/>
        <v>&lt;tr&gt;&lt;td headers='icon'&gt;&lt;img src=https://snowdome.github.io/tagatame/mementos/resources/TS_SLOTH_TARAS_01.png height=32&gt;&lt;/td&gt;&lt;td headers='name'&gt;スモーキングブルース&lt;/td&gt;&lt;td headers='rank'&gt;5&lt;/td&gt;&lt;td headers='remark'&gt;限定&lt;/td&gt;&lt;td headers='origin'&gt;スロウスシュタイン
Slothstein&lt;/td&gt;&lt;td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42" s="35" t="str">
        <f t="shared" si="23"/>
        <v>document.getElementById('m140').innerHTML = (b1*0+b2*0+b0*0) + (s1*0+s2*0+s3*0+s4*0+s5*0+s6*0+s7*0+s0*0) + (e01*0+e02*0+e03*0+e04*0+e05*0+e06*0+e07*0+e08*0+e09*0+e10*0+e11*0+e12*0+e13*0+e14*0);</v>
      </c>
      <c r="AJ142" s="24" t="str">
        <f t="shared" si="25"/>
        <v>m140</v>
      </c>
      <c r="AK142" s="26"/>
      <c r="AL142" s="26"/>
    </row>
    <row r="143" spans="1:38" s="3" customFormat="1" ht="37.049999999999997" customHeight="1" x14ac:dyDescent="0.3">
      <c r="A143" s="3" t="s">
        <v>310</v>
      </c>
      <c r="C143" s="3" t="s">
        <v>310</v>
      </c>
      <c r="D143" s="6" t="s">
        <v>311</v>
      </c>
      <c r="E143" s="3">
        <v>5</v>
      </c>
      <c r="F143" s="3" t="s">
        <v>36</v>
      </c>
      <c r="G143" s="15" t="s">
        <v>37</v>
      </c>
      <c r="H143" s="8"/>
      <c r="I143" s="4">
        <f t="shared" si="20"/>
        <v>0</v>
      </c>
      <c r="J143" s="2"/>
      <c r="K143" s="2"/>
      <c r="L143" s="2"/>
      <c r="M143" s="2">
        <f t="shared" si="21"/>
        <v>0</v>
      </c>
      <c r="N143" s="2"/>
      <c r="O143" s="2"/>
      <c r="P143" s="2"/>
      <c r="Q143" s="2"/>
      <c r="R143" s="7"/>
      <c r="T143" s="3">
        <v>0</v>
      </c>
      <c r="V143" s="4"/>
      <c r="AE143" s="4">
        <f t="shared" si="22"/>
        <v>0</v>
      </c>
      <c r="AG143" s="26"/>
      <c r="AH143" s="35" t="str">
        <f t="shared" si="24"/>
        <v>&lt;tr&gt;&lt;td headers='icon'&gt;&lt;img src=https://snowdome.github.io/tagatame/mementos/resources/TS_ST_KASUMI_01.png height=32&gt;&lt;/td&gt;&lt;td headers='name'&gt;弱さもみんな抱きしめて&lt;/td&gt;&lt;td headers='rank'&gt;5&lt;/td&gt;&lt;td headers='remark'&gt;活動&lt;/td&gt;&lt;td headers='origin'&gt;その他
Other&lt;/td&gt;&lt;td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43" s="35" t="str">
        <f t="shared" si="23"/>
        <v>document.getElementById('m141').innerHTML = (b1*0+b2*0+b0*0) + (s1*0+s2*0+s3*0+s4*0+s5*0+s6*0+s7*0+s0*0) + (e01*0+e02*0+e03*0+e04*0+e05*0+e06*0+e07*0+e08*0+e09*0+e10*0+e11*0+e12*0+e13*0+e14*0);</v>
      </c>
      <c r="AJ143" s="24" t="str">
        <f t="shared" si="25"/>
        <v>m141</v>
      </c>
      <c r="AK143" s="26"/>
      <c r="AL143" s="26"/>
    </row>
    <row r="144" spans="1:38" s="3" customFormat="1" ht="37.049999999999997" customHeight="1" x14ac:dyDescent="0.3">
      <c r="A144" s="3" t="s">
        <v>317</v>
      </c>
      <c r="C144" s="3" t="s">
        <v>319</v>
      </c>
      <c r="D144" s="6" t="s">
        <v>313</v>
      </c>
      <c r="E144" s="3">
        <v>5</v>
      </c>
      <c r="G144" s="15" t="s">
        <v>37</v>
      </c>
      <c r="H144" s="8" t="s">
        <v>314</v>
      </c>
      <c r="I144" s="4">
        <f t="shared" si="20"/>
        <v>30</v>
      </c>
      <c r="J144" s="2">
        <v>30</v>
      </c>
      <c r="K144" s="2"/>
      <c r="L144" s="2"/>
      <c r="M144" s="2">
        <f t="shared" si="21"/>
        <v>0</v>
      </c>
      <c r="N144" s="2"/>
      <c r="O144" s="2"/>
      <c r="P144" s="2"/>
      <c r="Q144" s="2">
        <v>10</v>
      </c>
      <c r="R144" s="7"/>
      <c r="T144" s="3">
        <v>0</v>
      </c>
      <c r="V144" s="4"/>
      <c r="W144" s="3" t="s">
        <v>483</v>
      </c>
      <c r="Z144" s="3">
        <v>30</v>
      </c>
      <c r="AE144" s="4">
        <f t="shared" si="22"/>
        <v>30</v>
      </c>
      <c r="AG144" s="26"/>
      <c r="AH144" s="35" t="str">
        <f t="shared" si="24"/>
        <v>&lt;tr&gt;&lt;td headers='icon'&gt;&lt;img src=https://snowdome.github.io/tagatame/mementos/resources/TS_TS_01.png height=32&gt;&lt;/td&gt;&lt;td headers='name'&gt;伝説の騎士団&lt;/td&gt;&lt;td headers='rank'&gt;5&lt;/td&gt;&lt;td headers='remark'&gt;&lt;/td&gt;&lt;td headers='origin'&gt;その他
Other&lt;/td&gt;&lt;td headers='group'&gt;〈七つの大罪〉&lt;/td&gt;&lt;td headers='score' id='m142'&gt;30&lt;/td&gt;&lt;td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headers='a.bonus'&gt;0&lt;/td&gt;&lt;td headers='special'&gt;&lt;/td&gt;&lt;td headers='sp.bonus'&gt;&lt;/td&gt;&lt;td headers='others'&gt;MP上限+10&lt;/td&gt;&lt;td headers='嫉妬'&gt;&lt;/td&gt;&lt;td headers='怠惰'&gt;&lt;/td&gt;&lt;td headers='色欲'&gt;30&lt;/td&gt;&lt;td headers='暴食'&gt;&lt;/td&gt;&lt;td headers='憤怒'&gt;&lt;/td&gt;&lt;td headers='強欲'&gt;&lt;/td&gt;&lt;td headers='傲慢'&gt;&lt;/td&gt;&lt;/tr&gt;</v>
      </c>
      <c r="AI144" s="35" t="str">
        <f t="shared" si="23"/>
        <v>document.getElementById('m142').innerHTML = (b1*0+b2*0+b0*0) + (s1*0+s2*0+s3*30+s4*0+s5*0+s6*0+s7*0+s0*30) + (e01*0+e02*0+e03*0+e04*0+e05*0+e06*0+e07*0+e08*0+e09*0+e10*0+e11*0+e12*0+e13*0+e14*0);</v>
      </c>
      <c r="AJ144" s="24" t="str">
        <f t="shared" si="25"/>
        <v>m142</v>
      </c>
      <c r="AK144" s="26"/>
      <c r="AL144" s="26"/>
    </row>
    <row r="145" spans="1:38" s="3" customFormat="1" ht="37.049999999999997" customHeight="1" x14ac:dyDescent="0.3">
      <c r="A145" s="3" t="s">
        <v>319</v>
      </c>
      <c r="C145" s="3" t="s">
        <v>322</v>
      </c>
      <c r="D145" s="6" t="s">
        <v>316</v>
      </c>
      <c r="E145" s="3">
        <v>5</v>
      </c>
      <c r="F145" s="3" t="s">
        <v>40</v>
      </c>
      <c r="G145" s="15" t="s">
        <v>37</v>
      </c>
      <c r="H145" s="8" t="s">
        <v>314</v>
      </c>
      <c r="I145" s="4">
        <f t="shared" si="20"/>
        <v>50</v>
      </c>
      <c r="J145" s="2">
        <v>50</v>
      </c>
      <c r="K145" s="2">
        <v>20</v>
      </c>
      <c r="L145" s="2">
        <v>20</v>
      </c>
      <c r="M145" s="2">
        <f t="shared" si="21"/>
        <v>20</v>
      </c>
      <c r="N145" s="2"/>
      <c r="O145" s="2"/>
      <c r="P145" s="2"/>
      <c r="Q145" s="2"/>
      <c r="R145" s="7"/>
      <c r="T145" s="3">
        <v>0</v>
      </c>
      <c r="V145" s="4"/>
      <c r="W145" s="3" t="s">
        <v>499</v>
      </c>
      <c r="X145" s="3">
        <v>30</v>
      </c>
      <c r="AB145" s="3">
        <v>30</v>
      </c>
      <c r="AE145" s="4">
        <f t="shared" si="22"/>
        <v>30</v>
      </c>
      <c r="AG145" s="26"/>
      <c r="AH145" s="35" t="str">
        <f t="shared" si="24"/>
        <v>&lt;tr&gt;&lt;td headers='icon'&gt;&lt;img src=https://snowdome.github.io/tagatame/mementos/resources/TS_TS_02.png height=32&gt;&lt;/td&gt;&lt;td headers='name'&gt;大罪人の聖戦&lt;/td&gt;&lt;td headers='rank'&gt;5&lt;/td&gt;&lt;td headers='remark'&gt;限定&lt;/td&gt;&lt;td headers='origin'&gt;その他
Other&lt;/td&gt;&lt;td headers='group'&gt;〈七つの大罪〉&lt;/td&gt;&lt;td headers='score' id='m143'&gt;50&lt;/td&gt;&lt;td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headers='others'&gt;回避+5&lt;/td&gt;&lt;td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I145" s="35" t="str">
        <f t="shared" si="23"/>
        <v>document.getElementById('m143').innerHTML = (b1*20+b2*20+b0*20) + (s1*30+s2*0+s3*0+s4*0+s5*30+s6*0+s7*0+s0*30) + (e01*0+e02*0+e03*0+e04*0+e05*0+e06*0+e07*0+e08*0+e09*0+e10*0+e11*0+e12*0+e13*0+e14*0);</v>
      </c>
      <c r="AJ145" s="24" t="str">
        <f t="shared" si="25"/>
        <v>m143</v>
      </c>
      <c r="AK145" s="26"/>
      <c r="AL145" s="26"/>
    </row>
    <row r="146" spans="1:38" s="3" customFormat="1" ht="37.049999999999997" customHeight="1" x14ac:dyDescent="0.3">
      <c r="A146" s="3" t="s">
        <v>322</v>
      </c>
      <c r="C146" s="3" t="s">
        <v>324</v>
      </c>
      <c r="D146" s="6" t="s">
        <v>318</v>
      </c>
      <c r="E146" s="3">
        <v>5</v>
      </c>
      <c r="F146" s="3" t="s">
        <v>40</v>
      </c>
      <c r="G146" s="15" t="s">
        <v>37</v>
      </c>
      <c r="H146" s="8" t="s">
        <v>314</v>
      </c>
      <c r="I146" s="4">
        <f t="shared" si="20"/>
        <v>100</v>
      </c>
      <c r="J146" s="2"/>
      <c r="K146" s="2">
        <v>30</v>
      </c>
      <c r="L146" s="2">
        <v>30</v>
      </c>
      <c r="M146" s="2">
        <f t="shared" si="21"/>
        <v>30</v>
      </c>
      <c r="N146" s="2"/>
      <c r="O146" s="2"/>
      <c r="P146" s="2"/>
      <c r="Q146" s="2"/>
      <c r="R146" s="7"/>
      <c r="T146" s="3">
        <v>0</v>
      </c>
      <c r="U146" s="5" t="s">
        <v>506</v>
      </c>
      <c r="V146" s="4">
        <v>40</v>
      </c>
      <c r="AA146" s="3">
        <v>30</v>
      </c>
      <c r="AD146" s="3">
        <v>30</v>
      </c>
      <c r="AE146" s="4">
        <f t="shared" si="22"/>
        <v>30</v>
      </c>
      <c r="AG146" s="26"/>
      <c r="AH146" s="35" t="str">
        <f t="shared" si="24"/>
        <v>&lt;tr&gt;&lt;td headers='icon'&gt;&lt;img src=https://snowdome.github.io/tagatame/mementos/resources/TS_TS_03.png height=32&gt;&lt;/td&gt;&lt;td headers='name'&gt;リオネスの英雄、久遠に&lt;/td&gt;&lt;td headers='rank'&gt;5&lt;/td&gt;&lt;td headers='remark'&gt;限定&lt;/td&gt;&lt;td headers='origin'&gt;その他
Other&lt;/td&gt;&lt;td headers='group'&gt;〈七つの大罪〉&lt;/td&gt;&lt;td headers='score' id='m144'&gt;100&lt;/td&gt;&lt;td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headers='special'&gt;魔動人形&lt;/td&gt;&lt;td headers='sp.bonus'&gt;40&lt;/td&gt;&lt;td headers='others'&gt;&lt;/td&gt;&lt;td headers='嫉妬'&gt;&lt;/td&gt;&lt;td headers='怠惰'&gt;&lt;/td&gt;&lt;td headers='色欲'&gt;&lt;/td&gt;&lt;td headers='暴食'&gt;30&lt;/td&gt;&lt;td headers='憤怒'&gt;&lt;/td&gt;&lt;td headers='強欲'&gt;&lt;/td&gt;&lt;td headers='傲慢'&gt;30&lt;/td&gt;&lt;/tr&gt;</v>
      </c>
      <c r="AI146" s="35" t="str">
        <f t="shared" si="23"/>
        <v>document.getElementById('m144').innerHTML = (b1*30+b2*30+b0*30) + (s1*0+s2*0+s3*0+s4*30+s5*0+s6*0+s7*30+s0*30) + (e01*0+e02*0+e03*0+e04*0+e05*0+e06*0+e07*0+e08*0+e09*0+e10*0+e11*0+e12*0+e13*0+e14*0);</v>
      </c>
      <c r="AJ146" s="24" t="str">
        <f t="shared" si="25"/>
        <v>m144</v>
      </c>
      <c r="AK146" s="26"/>
      <c r="AL146" s="26"/>
    </row>
    <row r="147" spans="1:38" s="3" customFormat="1" ht="37.049999999999997" customHeight="1" x14ac:dyDescent="0.3">
      <c r="A147" s="3" t="s">
        <v>312</v>
      </c>
      <c r="C147" s="3" t="s">
        <v>315</v>
      </c>
      <c r="D147" s="6" t="s">
        <v>320</v>
      </c>
      <c r="E147" s="3">
        <v>5</v>
      </c>
      <c r="F147" s="3" t="s">
        <v>40</v>
      </c>
      <c r="G147" s="15" t="s">
        <v>37</v>
      </c>
      <c r="H147" s="8" t="s">
        <v>321</v>
      </c>
      <c r="I147" s="4">
        <f t="shared" si="20"/>
        <v>60</v>
      </c>
      <c r="J147" s="2">
        <v>60</v>
      </c>
      <c r="K147" s="2">
        <v>20</v>
      </c>
      <c r="L147" s="2"/>
      <c r="M147" s="2">
        <f t="shared" si="21"/>
        <v>20</v>
      </c>
      <c r="N147" s="2"/>
      <c r="O147" s="2"/>
      <c r="P147" s="2"/>
      <c r="Q147" s="2"/>
      <c r="R147" s="7"/>
      <c r="T147" s="3">
        <v>0</v>
      </c>
      <c r="V147" s="4"/>
      <c r="W147" s="5" t="s">
        <v>504</v>
      </c>
      <c r="AA147" s="3">
        <v>40</v>
      </c>
      <c r="AB147" s="3">
        <v>20</v>
      </c>
      <c r="AE147" s="4">
        <f t="shared" si="22"/>
        <v>40</v>
      </c>
      <c r="AG147" s="26"/>
      <c r="AH147" s="35" t="str">
        <f t="shared" si="24"/>
        <v>&lt;tr&gt;&lt;td headers='icon'&gt;&lt;img src=https://snowdome.github.io/tagatame/mementos/resources/TS_TSP_01.png height=32&gt;&lt;/td&gt;&lt;td headers='name'&gt;異世界ピクニックの衝撃&lt;/td&gt;&lt;td headers='rank'&gt;5&lt;/td&gt;&lt;td headers='remark'&gt;限定&lt;/td&gt;&lt;td headers='origin'&gt;その他
Other&lt;/td&gt;&lt;td headers='group'&gt;転スラ&lt;/td&gt;&lt;td headers='score' id='m145'&gt;60&lt;/td&gt;&lt;td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headers='others'&gt;MP上限+10, MP回復+10&lt;/td&gt;&lt;td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I147" s="35" t="str">
        <f t="shared" si="23"/>
        <v>document.getElementById('m145').innerHTML = (b1*20+b2*0+b0*20) + (s1*0+s2*0+s3*0+s4*40+s5*20+s6*0+s7*0+s0*40) + (e01*0+e02*0+e03*0+e04*0+e05*0+e06*0+e07*0+e08*0+e09*0+e10*0+e11*0+e12*0+e13*0+e14*0);</v>
      </c>
      <c r="AJ147" s="24" t="str">
        <f t="shared" si="25"/>
        <v>m145</v>
      </c>
      <c r="AK147" s="26"/>
      <c r="AL147" s="26"/>
    </row>
    <row r="148" spans="1:38" s="3" customFormat="1" ht="37.049999999999997" customHeight="1" x14ac:dyDescent="0.3">
      <c r="A148" s="3" t="s">
        <v>315</v>
      </c>
      <c r="C148" s="3" t="s">
        <v>317</v>
      </c>
      <c r="D148" s="6" t="s">
        <v>323</v>
      </c>
      <c r="E148" s="3">
        <v>5</v>
      </c>
      <c r="F148" s="3" t="s">
        <v>40</v>
      </c>
      <c r="G148" s="15" t="s">
        <v>37</v>
      </c>
      <c r="H148" s="8" t="s">
        <v>321</v>
      </c>
      <c r="I148" s="4">
        <f t="shared" si="20"/>
        <v>70</v>
      </c>
      <c r="J148" s="2">
        <v>40</v>
      </c>
      <c r="K148" s="2">
        <v>30</v>
      </c>
      <c r="L148" s="2"/>
      <c r="M148" s="2">
        <f t="shared" si="21"/>
        <v>30</v>
      </c>
      <c r="N148" s="2"/>
      <c r="O148" s="2"/>
      <c r="P148" s="2">
        <v>30</v>
      </c>
      <c r="Q148" s="2"/>
      <c r="R148" s="7"/>
      <c r="T148" s="3">
        <v>0</v>
      </c>
      <c r="V148" s="4"/>
      <c r="Y148" s="3">
        <v>20</v>
      </c>
      <c r="AB148" s="3">
        <v>40</v>
      </c>
      <c r="AE148" s="4">
        <f t="shared" si="22"/>
        <v>40</v>
      </c>
      <c r="AG148" s="26"/>
      <c r="AH148" s="35" t="str">
        <f t="shared" si="24"/>
        <v>&lt;tr&gt;&lt;td headers='icon'&gt;&lt;img src=https://snowdome.github.io/tagatame/mementos/resources/TS_TSP_02.png height=32&gt;&lt;/td&gt;&lt;td headers='name'&gt;斬り開く、仲間とともに&lt;/td&gt;&lt;td headers='rank'&gt;5&lt;/td&gt;&lt;td headers='remark'&gt;限定&lt;/td&gt;&lt;td headers='origin'&gt;その他
Other&lt;/td&gt;&lt;td headers='group'&gt;転スラ&lt;/td&gt;&lt;td headers='score' id='m146'&gt;70&lt;/td&gt;&lt;td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headers='怠惰'&gt;20&lt;/td&gt;&lt;td headers='色欲'&gt;&lt;/td&gt;&lt;td headers='暴食'&gt;&lt;/td&gt;&lt;td headers='憤怒'&gt;40&lt;/td&gt;&lt;td headers='強欲'&gt;&lt;/td&gt;&lt;td headers='傲慢'&gt;&lt;/td&gt;&lt;/tr&gt;</v>
      </c>
      <c r="AI148" s="35" t="str">
        <f t="shared" si="23"/>
        <v>document.getElementById('m146').innerHTML = (b1*30+b2*0+b0*30) + (s1*0+s2*20+s3*0+s4*0+s5*40+s6*0+s7*0+s0*40) + (e01*0+e02*0+e03*0+e04*0+e05*0+e06*0+e07*0+e08*0+e09*0+e10*0+e11*0+e12*0+e13*0+e14*0);</v>
      </c>
      <c r="AJ148" s="24" t="str">
        <f t="shared" si="25"/>
        <v>m146</v>
      </c>
      <c r="AK148" s="26"/>
      <c r="AL148" s="26"/>
    </row>
    <row r="149" spans="1:38" s="3" customFormat="1" ht="37.049999999999997" customHeight="1" x14ac:dyDescent="0.3">
      <c r="A149" s="3" t="s">
        <v>324</v>
      </c>
      <c r="C149" s="3" t="s">
        <v>326</v>
      </c>
      <c r="D149" s="6" t="s">
        <v>325</v>
      </c>
      <c r="E149" s="3">
        <v>5</v>
      </c>
      <c r="F149" s="3" t="s">
        <v>36</v>
      </c>
      <c r="G149" s="15" t="s">
        <v>283</v>
      </c>
      <c r="H149" s="8"/>
      <c r="I149" s="4"/>
      <c r="J149" s="2"/>
      <c r="K149" s="2"/>
      <c r="L149" s="2"/>
      <c r="M149" s="2"/>
      <c r="N149" s="2"/>
      <c r="O149" s="2"/>
      <c r="P149" s="2"/>
      <c r="Q149" s="2"/>
      <c r="R149" s="7"/>
      <c r="V149" s="4"/>
      <c r="AE149" s="4"/>
      <c r="AG149" s="26"/>
      <c r="AH149" s="35" t="str">
        <f t="shared" si="24"/>
        <v>&lt;tr&gt;&lt;td headers='icon'&gt;&lt;img src=https://snowdome.github.io/tagatame/mementos/resources/TS_UNDOKAI_2018_01.png height=32&gt;&lt;/td&gt;&lt;td headers='name'&gt;一番眩しい笑顔&lt;/td&gt;&lt;td headers='rank'&gt;5&lt;/td&gt;&lt;td headers='remark'&gt;活動&lt;/td&gt;&lt;td headers='origin'&gt;スロウスシュタイン
Slothstein&lt;/td&gt;&lt;td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49" s="35" t="str">
        <f t="shared" si="23"/>
        <v>document.getElementById('m147').innerHTML = (b1*0+b2*0+b0*0) + (s1*0+s2*0+s3*0+s4*0+s5*0+s6*0+s7*0+s0*0) + (e01*0+e02*0+e03*0+e04*0+e05*0+e06*0+e07*0+e08*0+e09*0+e10*0+e11*0+e12*0+e13*0+e14*0);</v>
      </c>
      <c r="AJ149" s="24" t="str">
        <f t="shared" si="25"/>
        <v>m147</v>
      </c>
      <c r="AK149" s="26"/>
      <c r="AL149" s="26"/>
    </row>
    <row r="150" spans="1:38" s="3" customFormat="1" ht="37.049999999999997" customHeight="1" x14ac:dyDescent="0.3">
      <c r="A150" s="3" t="s">
        <v>326</v>
      </c>
      <c r="C150" s="3" t="s">
        <v>329</v>
      </c>
      <c r="D150" s="6" t="s">
        <v>327</v>
      </c>
      <c r="E150" s="3">
        <v>4</v>
      </c>
      <c r="G150" s="15" t="s">
        <v>328</v>
      </c>
      <c r="H150" s="8"/>
      <c r="I150" s="4">
        <f t="shared" ref="I150:I182" si="26">SUMPRODUCT(J$1:AE$1,J150:AE150)</f>
        <v>0</v>
      </c>
      <c r="J150" s="2"/>
      <c r="K150" s="2"/>
      <c r="L150" s="2"/>
      <c r="M150" s="2">
        <f t="shared" ref="M150:M182" si="27">MAX(K150:L150)</f>
        <v>0</v>
      </c>
      <c r="N150" s="2"/>
      <c r="O150" s="2"/>
      <c r="P150" s="2"/>
      <c r="Q150" s="2"/>
      <c r="R150" s="7"/>
      <c r="T150" s="3">
        <v>0</v>
      </c>
      <c r="V150" s="4"/>
      <c r="AE150" s="4">
        <f t="shared" ref="AE150:AE182" si="28">MAX(X150:AD150)</f>
        <v>0</v>
      </c>
      <c r="AG150" s="26"/>
      <c r="AH150" s="35" t="str">
        <f t="shared" si="24"/>
        <v>&lt;tr&gt;&lt;td headers='icon'&gt;&lt;img src=https://snowdome.github.io/tagatame/mementos/resources/TS_WADA_FUJICA_01.png height=32&gt;&lt;/td&gt;&lt;td headers='name'&gt;神童と呼ばれた友&lt;/td&gt;&lt;td headers='rank'&gt;4&lt;/td&gt;&lt;td headers='remark'&gt;&lt;/td&gt;&lt;td headers='origin'&gt;ワダツミ
Wadatsumi&lt;/td&gt;&lt;td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50" s="35" t="str">
        <f t="shared" si="23"/>
        <v>document.getElementById('m148').innerHTML = (b1*0+b2*0+b0*0) + (s1*0+s2*0+s3*0+s4*0+s5*0+s6*0+s7*0+s0*0) + (e01*0+e02*0+e03*0+e04*0+e05*0+e06*0+e07*0+e08*0+e09*0+e10*0+e11*0+e12*0+e13*0+e14*0);</v>
      </c>
      <c r="AJ150" s="24" t="str">
        <f t="shared" si="25"/>
        <v>m148</v>
      </c>
      <c r="AK150" s="26"/>
      <c r="AL150" s="26"/>
    </row>
    <row r="151" spans="1:38" s="3" customFormat="1" ht="37.049999999999997" customHeight="1" x14ac:dyDescent="0.3">
      <c r="A151" s="3" t="s">
        <v>329</v>
      </c>
      <c r="C151" s="3" t="s">
        <v>331</v>
      </c>
      <c r="D151" s="6" t="s">
        <v>330</v>
      </c>
      <c r="E151" s="3">
        <v>5</v>
      </c>
      <c r="G151" s="15" t="s">
        <v>328</v>
      </c>
      <c r="H151" s="8" t="s">
        <v>69</v>
      </c>
      <c r="I151" s="4">
        <f t="shared" si="26"/>
        <v>60</v>
      </c>
      <c r="J151" s="2">
        <v>70</v>
      </c>
      <c r="K151" s="2"/>
      <c r="L151" s="2"/>
      <c r="M151" s="2">
        <f t="shared" si="27"/>
        <v>0</v>
      </c>
      <c r="N151" s="2"/>
      <c r="O151" s="2"/>
      <c r="P151" s="2"/>
      <c r="Q151" s="2"/>
      <c r="R151" s="7"/>
      <c r="S151" s="3" t="s">
        <v>15</v>
      </c>
      <c r="T151" s="3">
        <v>20</v>
      </c>
      <c r="V151" s="4"/>
      <c r="W151" s="3" t="s">
        <v>491</v>
      </c>
      <c r="Z151" s="3">
        <v>40</v>
      </c>
      <c r="AD151" s="3">
        <v>20</v>
      </c>
      <c r="AE151" s="4">
        <f t="shared" si="28"/>
        <v>40</v>
      </c>
      <c r="AG151" s="26"/>
      <c r="AH151" s="35" t="str">
        <f t="shared" si="24"/>
        <v>&lt;tr&gt;&lt;td headers='icon'&gt;&lt;img src=https://snowdome.github.io/tagatame/mementos/resources/TS_WADA_IKASA_01.png height=32&gt;&lt;/td&gt;&lt;td headers='name'&gt;未来は両の手の中に&lt;/td&gt;&lt;td headers='rank'&gt;5&lt;/td&gt;&lt;td headers='remark'&gt;&lt;/td&gt;&lt;td headers='origin'&gt;ワダツミ
Wadatsumi&lt;/td&gt;&lt;td headers='group'&gt;聖教騎士団&lt;/td&gt;&lt;td headers='score' id='m149'&gt;60&lt;/td&gt;&lt;td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headers='嫉妬'&gt;&lt;/td&gt;&lt;td headers='怠惰'&gt;&lt;/td&gt;&lt;td headers='色欲'&gt;40&lt;/td&gt;&lt;td headers='暴食'&gt;&lt;/td&gt;&lt;td headers='憤怒'&gt;&lt;/td&gt;&lt;td headers='強欲'&gt;&lt;/td&gt;&lt;td headers='傲慢'&gt;20&lt;/td&gt;&lt;/tr&gt;</v>
      </c>
      <c r="AI151" s="35" t="str">
        <f t="shared" si="23"/>
        <v>document.getElementById('m149').innerHTML = (b1*0+b2*0+b0*0) + (s1*0+s2*0+s3*40+s4*0+s5*0+s6*0+s7*20+s0*40) + (e01*20+e02*0+e03*0+e04*0+e05*0+e06*0+e07*0+e08*0+e09*0+e10*0+e11*0+e12*0+e13*0+e14*0);</v>
      </c>
      <c r="AJ151" s="24" t="str">
        <f t="shared" si="25"/>
        <v>m149</v>
      </c>
      <c r="AK151" s="26"/>
      <c r="AL151" s="26"/>
    </row>
    <row r="152" spans="1:38" s="3" customFormat="1" ht="37.049999999999997" customHeight="1" x14ac:dyDescent="0.3">
      <c r="A152" s="3" t="s">
        <v>331</v>
      </c>
      <c r="C152" s="3" t="s">
        <v>333</v>
      </c>
      <c r="D152" s="6" t="s">
        <v>332</v>
      </c>
      <c r="E152" s="3">
        <v>5</v>
      </c>
      <c r="F152" s="3" t="s">
        <v>40</v>
      </c>
      <c r="G152" s="15" t="s">
        <v>328</v>
      </c>
      <c r="H152" s="8"/>
      <c r="I152" s="4">
        <f t="shared" si="26"/>
        <v>0</v>
      </c>
      <c r="J152" s="2"/>
      <c r="K152" s="2"/>
      <c r="L152" s="2"/>
      <c r="M152" s="2">
        <f t="shared" si="27"/>
        <v>0</v>
      </c>
      <c r="N152" s="2"/>
      <c r="O152" s="2"/>
      <c r="P152" s="2"/>
      <c r="Q152" s="2"/>
      <c r="R152" s="7"/>
      <c r="T152" s="3">
        <v>0</v>
      </c>
      <c r="V152" s="4"/>
      <c r="AE152" s="4">
        <f t="shared" si="28"/>
        <v>0</v>
      </c>
      <c r="AG152" s="26"/>
      <c r="AH152" s="35" t="str">
        <f t="shared" si="24"/>
        <v>&lt;tr&gt;&lt;td headers='icon'&gt;&lt;img src=https://snowdome.github.io/tagatame/mementos/resources/TS_WADA_ITSUKI_01.png height=32&gt;&lt;/td&gt;&lt;td headers='name'&gt;甘くない、それも個性&lt;/td&gt;&lt;td headers='rank'&gt;5&lt;/td&gt;&lt;td headers='remark'&gt;限定&lt;/td&gt;&lt;td headers='origin'&gt;ワダツミ
Wadatsumi&lt;/td&gt;&lt;td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52" s="35" t="str">
        <f t="shared" si="23"/>
        <v>document.getElementById('m150').innerHTML = (b1*0+b2*0+b0*0) + (s1*0+s2*0+s3*0+s4*0+s5*0+s6*0+s7*0+s0*0) + (e01*0+e02*0+e03*0+e04*0+e05*0+e06*0+e07*0+e08*0+e09*0+e10*0+e11*0+e12*0+e13*0+e14*0);</v>
      </c>
      <c r="AJ152" s="24" t="str">
        <f t="shared" si="25"/>
        <v>m150</v>
      </c>
      <c r="AK152" s="26"/>
      <c r="AL152" s="26"/>
    </row>
    <row r="153" spans="1:38" s="3" customFormat="1" ht="37.049999999999997" customHeight="1" x14ac:dyDescent="0.3">
      <c r="A153" s="3" t="s">
        <v>333</v>
      </c>
      <c r="C153" s="3" t="s">
        <v>335</v>
      </c>
      <c r="D153" s="6" t="s">
        <v>334</v>
      </c>
      <c r="E153" s="3">
        <v>5</v>
      </c>
      <c r="G153" s="15" t="s">
        <v>328</v>
      </c>
      <c r="H153" s="8"/>
      <c r="I153" s="4">
        <f t="shared" si="26"/>
        <v>0</v>
      </c>
      <c r="J153" s="2"/>
      <c r="K153" s="2"/>
      <c r="L153" s="2"/>
      <c r="M153" s="2">
        <f t="shared" si="27"/>
        <v>0</v>
      </c>
      <c r="N153" s="2"/>
      <c r="O153" s="2"/>
      <c r="P153" s="2"/>
      <c r="Q153" s="2"/>
      <c r="R153" s="7"/>
      <c r="T153" s="3">
        <v>0</v>
      </c>
      <c r="V153" s="4"/>
      <c r="AE153" s="4">
        <f t="shared" si="28"/>
        <v>0</v>
      </c>
      <c r="AG153" s="26"/>
      <c r="AH153" s="35" t="str">
        <f t="shared" si="24"/>
        <v>&lt;tr&gt;&lt;td headers='icon'&gt;&lt;img src=https://snowdome.github.io/tagatame/mementos/resources/TS_WADA_IZAYOI_01.png height=32&gt;&lt;/td&gt;&lt;td headers='name'&gt;空駆ける夜狐&lt;/td&gt;&lt;td headers='rank'&gt;5&lt;/td&gt;&lt;td headers='remark'&gt;&lt;/td&gt;&lt;td headers='origin'&gt;ワダツミ
Wadatsumi&lt;/td&gt;&lt;td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53" s="35" t="str">
        <f t="shared" si="23"/>
        <v>document.getElementById('m151').innerHTML = (b1*0+b2*0+b0*0) + (s1*0+s2*0+s3*0+s4*0+s5*0+s6*0+s7*0+s0*0) + (e01*0+e02*0+e03*0+e04*0+e05*0+e06*0+e07*0+e08*0+e09*0+e10*0+e11*0+e12*0+e13*0+e14*0);</v>
      </c>
      <c r="AJ153" s="24" t="str">
        <f t="shared" si="25"/>
        <v>m151</v>
      </c>
      <c r="AK153" s="26"/>
      <c r="AL153" s="26"/>
    </row>
    <row r="154" spans="1:38" s="3" customFormat="1" ht="37.049999999999997" customHeight="1" x14ac:dyDescent="0.3">
      <c r="A154" s="3" t="s">
        <v>335</v>
      </c>
      <c r="C154" s="3" t="s">
        <v>337</v>
      </c>
      <c r="D154" s="6" t="s">
        <v>336</v>
      </c>
      <c r="E154" s="3">
        <v>5</v>
      </c>
      <c r="F154" s="3" t="s">
        <v>40</v>
      </c>
      <c r="G154" s="15" t="s">
        <v>328</v>
      </c>
      <c r="H154" s="8" t="s">
        <v>69</v>
      </c>
      <c r="I154" s="4">
        <f t="shared" si="26"/>
        <v>20</v>
      </c>
      <c r="J154" s="2">
        <v>50</v>
      </c>
      <c r="K154" s="2"/>
      <c r="L154" s="2"/>
      <c r="M154" s="2">
        <f t="shared" si="27"/>
        <v>0</v>
      </c>
      <c r="N154" s="2"/>
      <c r="O154" s="2">
        <v>20</v>
      </c>
      <c r="P154" s="2"/>
      <c r="Q154" s="2"/>
      <c r="R154" s="7"/>
      <c r="T154" s="3">
        <v>0</v>
      </c>
      <c r="V154" s="4"/>
      <c r="W154" s="3" t="s">
        <v>490</v>
      </c>
      <c r="X154" s="3">
        <v>20</v>
      </c>
      <c r="AB154" s="3">
        <v>20</v>
      </c>
      <c r="AC154" s="3">
        <v>20</v>
      </c>
      <c r="AE154" s="4">
        <f t="shared" si="28"/>
        <v>20</v>
      </c>
      <c r="AG154" s="26"/>
      <c r="AH154" s="35" t="str">
        <f t="shared" si="24"/>
        <v>&lt;tr&gt;&lt;td headers='icon'&gt;&lt;img src=https://snowdome.github.io/tagatame/mementos/resources/TS_WADA_KAGURA_01.png height=32&gt;&lt;/td&gt;&lt;td headers='name'&gt;雪解け。故郷にて&lt;/td&gt;&lt;td headers='rank'&gt;5&lt;/td&gt;&lt;td headers='remark'&gt;限定&lt;/td&gt;&lt;td headers='origin'&gt;ワダツミ
Wadatsumi&lt;/td&gt;&lt;td headers='group'&gt;聖教騎士団&lt;/td&gt;&lt;td headers='score' id='m152'&gt;20&lt;/td&gt;&lt;td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headers='others'&gt;単体耐性+30&lt;/td&gt;&lt;td headers='嫉妬'&gt;20&lt;/td&gt;&lt;td headers='怠惰'&gt;&lt;/td&gt;&lt;td headers='色欲'&gt;&lt;/td&gt;&lt;td headers='暴食'&gt;&lt;/td&gt;&lt;td headers='憤怒'&gt;20&lt;/td&gt;&lt;td headers='強欲'&gt;20&lt;/td&gt;&lt;td headers='傲慢'&gt;&lt;/td&gt;&lt;/tr&gt;</v>
      </c>
      <c r="AI154" s="35" t="str">
        <f t="shared" si="23"/>
        <v>document.getElementById('m152').innerHTML = (b1*0+b2*0+b0*0) + (s1*20+s2*0+s3*0+s4*0+s5*20+s6*20+s7*0+s0*20) + (e01*0+e02*0+e03*0+e04*0+e05*0+e06*0+e07*0+e08*0+e09*0+e10*0+e11*0+e12*0+e13*0+e14*0);</v>
      </c>
      <c r="AJ154" s="24" t="str">
        <f t="shared" si="25"/>
        <v>m152</v>
      </c>
      <c r="AK154" s="26"/>
      <c r="AL154" s="26"/>
    </row>
    <row r="155" spans="1:38" s="3" customFormat="1" ht="37.049999999999997" customHeight="1" x14ac:dyDescent="0.3">
      <c r="A155" s="3" t="s">
        <v>337</v>
      </c>
      <c r="C155" s="3" t="s">
        <v>340</v>
      </c>
      <c r="D155" s="6" t="s">
        <v>338</v>
      </c>
      <c r="E155" s="3">
        <v>5</v>
      </c>
      <c r="G155" s="15" t="s">
        <v>328</v>
      </c>
      <c r="H155" s="8" t="s">
        <v>339</v>
      </c>
      <c r="I155" s="4">
        <f t="shared" si="26"/>
        <v>60</v>
      </c>
      <c r="J155" s="2">
        <v>40</v>
      </c>
      <c r="K155" s="2">
        <v>40</v>
      </c>
      <c r="L155" s="2"/>
      <c r="M155" s="2">
        <f t="shared" si="27"/>
        <v>40</v>
      </c>
      <c r="N155" s="2">
        <v>10</v>
      </c>
      <c r="O155" s="2"/>
      <c r="P155" s="2"/>
      <c r="Q155" s="2"/>
      <c r="R155" s="7"/>
      <c r="T155" s="3">
        <v>0</v>
      </c>
      <c r="V155" s="4"/>
      <c r="W155" s="3" t="s">
        <v>499</v>
      </c>
      <c r="Z155" s="3">
        <v>20</v>
      </c>
      <c r="AA155" s="3">
        <v>20</v>
      </c>
      <c r="AB155" s="3">
        <v>20</v>
      </c>
      <c r="AE155" s="4">
        <f t="shared" si="28"/>
        <v>20</v>
      </c>
      <c r="AG155" s="26"/>
      <c r="AH155" s="35" t="str">
        <f t="shared" si="24"/>
        <v>&lt;tr&gt;&lt;td headers='icon'&gt;&lt;img src=https://snowdome.github.io/tagatame/mementos/resources/TS_WADA_KURT.png height=32&gt;&lt;/td&gt;&lt;td headers='name'&gt;閃光、交わりし瞬間&lt;/td&gt;&lt;td headers='rank'&gt;5&lt;/td&gt;&lt;td headers='remark'&gt;&lt;/td&gt;&lt;td headers='origin'&gt;ワダツミ
Wadatsumi&lt;/td&gt;&lt;td headers='group'&gt;ワダツミ武門&lt;/td&gt;&lt;td headers='score' id='m153'&gt;60&lt;/td&gt;&lt;td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headers='others'&gt;回避+5&lt;/td&gt;&lt;td headers='嫉妬'&gt;&lt;/td&gt;&lt;td headers='怠惰'&gt;&lt;/td&gt;&lt;td headers='色欲'&gt;20&lt;/td&gt;&lt;td headers='暴食'&gt;20&lt;/td&gt;&lt;td headers='憤怒'&gt;20&lt;/td&gt;&lt;td headers='強欲'&gt;&lt;/td&gt;&lt;td headers='傲慢'&gt;&lt;/td&gt;&lt;/tr&gt;</v>
      </c>
      <c r="AI155" s="35" t="str">
        <f t="shared" si="23"/>
        <v>document.getElementById('m153').innerHTML = (b1*40+b2*0+b0*40) + (s1*0+s2*0+s3*20+s4*20+s5*20+s6*0+s7*0+s0*20) + (e01*0+e02*0+e03*0+e04*0+e05*0+e06*0+e07*0+e08*0+e09*0+e10*0+e11*0+e12*0+e13*0+e14*0);</v>
      </c>
      <c r="AJ155" s="24" t="str">
        <f t="shared" si="25"/>
        <v>m153</v>
      </c>
      <c r="AK155" s="26"/>
      <c r="AL155" s="26"/>
    </row>
    <row r="156" spans="1:38" s="3" customFormat="1" ht="37.049999999999997" customHeight="1" x14ac:dyDescent="0.3">
      <c r="A156" s="3" t="s">
        <v>340</v>
      </c>
      <c r="C156" s="3" t="s">
        <v>342</v>
      </c>
      <c r="D156" s="6" t="s">
        <v>341</v>
      </c>
      <c r="E156" s="3">
        <v>5</v>
      </c>
      <c r="G156" s="15" t="s">
        <v>328</v>
      </c>
      <c r="H156" s="8" t="s">
        <v>339</v>
      </c>
      <c r="I156" s="4">
        <f t="shared" si="26"/>
        <v>80</v>
      </c>
      <c r="J156" s="2">
        <v>50</v>
      </c>
      <c r="K156" s="2">
        <v>20</v>
      </c>
      <c r="L156" s="2">
        <v>20</v>
      </c>
      <c r="M156" s="2">
        <f t="shared" si="27"/>
        <v>20</v>
      </c>
      <c r="N156" s="2"/>
      <c r="O156" s="2"/>
      <c r="P156" s="2"/>
      <c r="Q156" s="2">
        <v>10</v>
      </c>
      <c r="R156" s="7"/>
      <c r="T156" s="3">
        <v>0</v>
      </c>
      <c r="V156" s="4"/>
      <c r="AC156" s="3">
        <v>60</v>
      </c>
      <c r="AE156" s="4">
        <f t="shared" si="28"/>
        <v>60</v>
      </c>
      <c r="AG156" s="26"/>
      <c r="AH156" s="35" t="str">
        <f t="shared" si="24"/>
        <v>&lt;tr&gt;&lt;td headers='icon'&gt;&lt;img src=https://snowdome.github.io/tagatame/mementos/resources/TS_WADA_KUZA_01.png height=32&gt;&lt;/td&gt;&lt;td headers='name'&gt;誓いの刃&lt;/td&gt;&lt;td headers='rank'&gt;5&lt;/td&gt;&lt;td headers='remark'&gt;&lt;/td&gt;&lt;td headers='origin'&gt;ワダツミ
Wadatsumi&lt;/td&gt;&lt;td headers='group'&gt;ワダツミ武門&lt;/td&gt;&lt;td headers='score' id='m154'&gt;80&lt;/td&gt;&lt;td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I156" s="35" t="str">
        <f t="shared" si="23"/>
        <v>document.getElementById('m154').innerHTML = (b1*20+b2*20+b0*20) + (s1*0+s2*0+s3*0+s4*0+s5*0+s6*60+s7*0+s0*60) + (e01*0+e02*0+e03*0+e04*0+e05*0+e06*0+e07*0+e08*0+e09*0+e10*0+e11*0+e12*0+e13*0+e14*0);</v>
      </c>
      <c r="AJ156" s="24" t="str">
        <f t="shared" si="25"/>
        <v>m154</v>
      </c>
      <c r="AK156" s="26"/>
      <c r="AL156" s="26"/>
    </row>
    <row r="157" spans="1:38" s="3" customFormat="1" ht="37.049999999999997" customHeight="1" x14ac:dyDescent="0.3">
      <c r="A157" s="3" t="s">
        <v>342</v>
      </c>
      <c r="C157" s="3" t="s">
        <v>344</v>
      </c>
      <c r="D157" s="6" t="s">
        <v>343</v>
      </c>
      <c r="E157" s="3">
        <v>5</v>
      </c>
      <c r="F157" s="3" t="s">
        <v>40</v>
      </c>
      <c r="G157" s="15" t="s">
        <v>328</v>
      </c>
      <c r="H157" s="8" t="s">
        <v>339</v>
      </c>
      <c r="I157" s="4">
        <f t="shared" si="26"/>
        <v>100</v>
      </c>
      <c r="J157" s="2"/>
      <c r="K157" s="2"/>
      <c r="L157" s="2">
        <v>40</v>
      </c>
      <c r="M157" s="2">
        <f t="shared" si="27"/>
        <v>40</v>
      </c>
      <c r="N157" s="2"/>
      <c r="O157" s="2"/>
      <c r="P157" s="2"/>
      <c r="Q157" s="2"/>
      <c r="R157" s="7"/>
      <c r="S157" s="5" t="s">
        <v>507</v>
      </c>
      <c r="T157" s="3">
        <v>30</v>
      </c>
      <c r="V157" s="4"/>
      <c r="Z157" s="3">
        <v>30</v>
      </c>
      <c r="AC157" s="3">
        <v>30</v>
      </c>
      <c r="AE157" s="4">
        <f t="shared" si="28"/>
        <v>30</v>
      </c>
      <c r="AG157" s="26"/>
      <c r="AH157" s="35" t="str">
        <f t="shared" si="24"/>
        <v>&lt;tr&gt;&lt;td headers='icon'&gt;&lt;img src=https://snowdome.github.io/tagatame/mementos/resources/TS_WADA_LEYDOW_01.png height=32&gt;&lt;/td&gt;&lt;td headers='name'&gt;古の装い&lt;/td&gt;&lt;td headers='rank'&gt;5&lt;/td&gt;&lt;td headers='remark'&gt;限定&lt;/td&gt;&lt;td headers='origin'&gt;ワダツミ
Wadatsumi&lt;/td&gt;&lt;td headers='group'&gt;ワダツミ武門&lt;/td&gt;&lt;td headers='score' id='m155'&gt;100&lt;/td&gt;&lt;td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I157" s="35" t="s">
        <v>508</v>
      </c>
      <c r="AJ157" s="24" t="str">
        <f t="shared" si="25"/>
        <v>m155</v>
      </c>
      <c r="AK157" s="26"/>
      <c r="AL157" s="26"/>
    </row>
    <row r="158" spans="1:38" s="3" customFormat="1" ht="37.049999999999997" customHeight="1" x14ac:dyDescent="0.3">
      <c r="A158" s="3" t="s">
        <v>344</v>
      </c>
      <c r="C158" s="3" t="s">
        <v>346</v>
      </c>
      <c r="D158" s="6" t="s">
        <v>345</v>
      </c>
      <c r="E158" s="3">
        <v>5</v>
      </c>
      <c r="G158" s="15" t="s">
        <v>328</v>
      </c>
      <c r="H158" s="8" t="s">
        <v>339</v>
      </c>
      <c r="I158" s="4">
        <f t="shared" si="26"/>
        <v>130</v>
      </c>
      <c r="J158" s="2"/>
      <c r="K158" s="2">
        <v>30</v>
      </c>
      <c r="L158" s="2"/>
      <c r="M158" s="2">
        <f t="shared" si="27"/>
        <v>30</v>
      </c>
      <c r="N158" s="2"/>
      <c r="O158" s="2"/>
      <c r="P158" s="2"/>
      <c r="Q158" s="2"/>
      <c r="R158" s="7"/>
      <c r="S158" s="3" t="s">
        <v>15</v>
      </c>
      <c r="T158" s="3">
        <v>40</v>
      </c>
      <c r="V158" s="4"/>
      <c r="W158" s="3" t="s">
        <v>488</v>
      </c>
      <c r="AC158" s="3">
        <v>60</v>
      </c>
      <c r="AE158" s="4">
        <f t="shared" si="28"/>
        <v>60</v>
      </c>
      <c r="AG158" s="26"/>
      <c r="AH158" s="35" t="str">
        <f t="shared" si="24"/>
        <v>&lt;tr&gt;&lt;td headers='icon'&gt;&lt;img src=https://snowdome.github.io/tagatame/mementos/resources/TS_WADA_SETSUNA_01.png height=32&gt;&lt;/td&gt;&lt;td headers='name'&gt;私のすべて、灰に還る&lt;/td&gt;&lt;td headers='rank'&gt;5&lt;/td&gt;&lt;td headers='remark'&gt;&lt;/td&gt;&lt;td headers='origin'&gt;ワダツミ
Wadatsumi&lt;/td&gt;&lt;td headers='group'&gt;ワダツミ武門&lt;/td&gt;&lt;td headers='score' id='m156'&gt;130&lt;/td&gt;&lt;td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I158" s="35" t="str">
        <f t="shared" ref="AI158:AI182" si="29">"document.getElementById('"&amp;AJ158&amp;"').innerHTML = (b1*"&amp;TEXT(K158,0)&amp;"+b2*"&amp;TEXT(L158,0)&amp;"+b0*"&amp;TEXT(M158,0)&amp;") + (s1*"&amp;TEXT(X158,0)&amp;"+s2*"&amp;TEXT(Y158,0)&amp;"+s3*"&amp;TEXT(Z158,0)&amp;"+s4*"&amp;TEXT(AA158,0)&amp;"+s5*"&amp;TEXT(AB158,0)&amp;"+s6*"&amp;TEXT(AC158,0)&amp;"+s7*"&amp;TEXT(AD158,0)&amp;"+s0*"&amp;TEXT(AE158,0)&amp;") + (e01*"&amp;IF(S158="斬撃",T158,0)&amp;"+e02*"&amp;IF(S158="刺突",T158,0)&amp;"+e03*"&amp;IF(S158="打撃",T158,0)&amp;"+e04*"&amp;IF(S158="射撃",T158,0)&amp;"+e05*"&amp;IF(S158="魔法",T158,0)&amp;"+e06*"&amp;IF(S158="無区分",T158,0)&amp;"+e07*"&amp;IF(U158="反撃",V158,0)&amp;"+e08*"&amp;IF(U158="闇属性特効",V158,0)&amp;"+e09*"&amp;IF(U158="単体",V158,0)&amp;"+e10*"&amp;IF(U158="範囲",V158,0)&amp;"+e11*"&amp;IF(U158="人",V158,0)&amp;"+e12*"&amp;IF(U158="異族",V158,0)&amp;"+e13*"&amp;IF(S158="バジュラ",V158,0)&amp;"+e14*"&amp;IF(S158="魔動人形",V158,0)&amp;");"</f>
        <v>document.getElementById('m156').innerHTML = (b1*30+b2*0+b0*30) + (s1*0+s2*0+s3*0+s4*0+s5*0+s6*60+s7*0+s0*60) + (e01*40+e02*0+e03*0+e04*0+e05*0+e06*0+e07*0+e08*0+e09*0+e10*0+e11*0+e12*0+e13*0+e14*0);</v>
      </c>
      <c r="AJ158" s="24" t="str">
        <f t="shared" si="25"/>
        <v>m156</v>
      </c>
      <c r="AK158" s="26"/>
      <c r="AL158" s="26"/>
    </row>
    <row r="159" spans="1:38" s="3" customFormat="1" ht="37.049999999999997" customHeight="1" x14ac:dyDescent="0.3">
      <c r="A159" s="3" t="s">
        <v>346</v>
      </c>
      <c r="C159" s="3" t="s">
        <v>348</v>
      </c>
      <c r="D159" s="6" t="s">
        <v>347</v>
      </c>
      <c r="E159" s="3">
        <v>5</v>
      </c>
      <c r="F159" s="3" t="s">
        <v>40</v>
      </c>
      <c r="G159" s="15" t="s">
        <v>328</v>
      </c>
      <c r="H159" s="8" t="s">
        <v>339</v>
      </c>
      <c r="I159" s="4">
        <f t="shared" si="26"/>
        <v>90</v>
      </c>
      <c r="J159" s="2">
        <v>40</v>
      </c>
      <c r="K159" s="2">
        <v>20</v>
      </c>
      <c r="L159" s="2"/>
      <c r="M159" s="2">
        <f t="shared" si="27"/>
        <v>20</v>
      </c>
      <c r="N159" s="2"/>
      <c r="O159" s="2"/>
      <c r="P159" s="2"/>
      <c r="Q159" s="2"/>
      <c r="R159" s="7"/>
      <c r="S159" s="3" t="s">
        <v>15</v>
      </c>
      <c r="T159" s="3">
        <v>30</v>
      </c>
      <c r="U159" s="3" t="s">
        <v>22</v>
      </c>
      <c r="V159" s="4">
        <v>10</v>
      </c>
      <c r="X159" s="3">
        <v>30</v>
      </c>
      <c r="AC159" s="3">
        <v>30</v>
      </c>
      <c r="AE159" s="4">
        <f t="shared" si="28"/>
        <v>30</v>
      </c>
      <c r="AG159" s="26"/>
      <c r="AH159" s="35" t="str">
        <f t="shared" si="24"/>
        <v>&lt;tr&gt;&lt;td headers='icon'&gt;&lt;img src=https://snowdome.github.io/tagatame/mementos/resources/TS_WADA_SETSUNA_02.png height=32&gt;&lt;/td&gt;&lt;td headers='name'&gt;懐旧は、あたたかく&lt;/td&gt;&lt;td headers='rank'&gt;5&lt;/td&gt;&lt;td headers='remark'&gt;限定&lt;/td&gt;&lt;td headers='origin'&gt;ワダツミ
Wadatsumi&lt;/td&gt;&lt;td headers='group'&gt;ワダツミ武門&lt;/td&gt;&lt;td headers='score' id='m157'&gt;90&lt;/td&gt;&lt;td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headers='嫉妬'&gt;30&lt;/td&gt;&lt;td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I159" s="35" t="str">
        <f t="shared" si="29"/>
        <v>document.getElementById('m157').innerHTML = (b1*20+b2*0+b0*20) + (s1*30+s2*0+s3*0+s4*0+s5*0+s6*30+s7*0+s0*30) + (e01*30+e02*0+e03*0+e04*0+e05*0+e06*0+e07*0+e08*0+e09*0+e10*10+e11*0+e12*0+e13*0+e14*0);</v>
      </c>
      <c r="AJ159" s="24" t="str">
        <f t="shared" si="25"/>
        <v>m157</v>
      </c>
      <c r="AK159" s="26"/>
      <c r="AL159" s="26"/>
    </row>
    <row r="160" spans="1:38" s="3" customFormat="1" ht="37.049999999999997" customHeight="1" x14ac:dyDescent="0.3">
      <c r="A160" s="3" t="s">
        <v>348</v>
      </c>
      <c r="C160" s="3" t="s">
        <v>350</v>
      </c>
      <c r="D160" s="6" t="s">
        <v>349</v>
      </c>
      <c r="E160" s="3">
        <v>5</v>
      </c>
      <c r="F160" s="3" t="s">
        <v>36</v>
      </c>
      <c r="G160" s="15" t="s">
        <v>328</v>
      </c>
      <c r="H160" s="8" t="s">
        <v>339</v>
      </c>
      <c r="I160" s="4">
        <f t="shared" si="26"/>
        <v>60</v>
      </c>
      <c r="J160" s="2">
        <v>30</v>
      </c>
      <c r="K160" s="2"/>
      <c r="L160" s="2"/>
      <c r="M160" s="2">
        <f t="shared" si="27"/>
        <v>0</v>
      </c>
      <c r="N160" s="2"/>
      <c r="O160" s="2"/>
      <c r="P160" s="2"/>
      <c r="Q160" s="2"/>
      <c r="R160" s="7"/>
      <c r="S160" s="3" t="s">
        <v>15</v>
      </c>
      <c r="T160" s="3">
        <v>30</v>
      </c>
      <c r="V160" s="4"/>
      <c r="AC160" s="3">
        <v>30</v>
      </c>
      <c r="AE160" s="4">
        <f t="shared" si="28"/>
        <v>30</v>
      </c>
      <c r="AG160" s="26"/>
      <c r="AH160" s="35" t="str">
        <f t="shared" si="24"/>
        <v>&lt;tr&gt;&lt;td headers='icon'&gt;&lt;img src=https://snowdome.github.io/tagatame/mementos/resources/TS_WADA_SETSUNA_03.png height=32&gt;&lt;/td&gt;&lt;td headers='name'&gt;砂塵、ひと雫の笑み&lt;/td&gt;&lt;td headers='rank'&gt;5&lt;/td&gt;&lt;td headers='remark'&gt;活動&lt;/td&gt;&lt;td headers='origin'&gt;ワダツミ
Wadatsumi&lt;/td&gt;&lt;td headers='group'&gt;ワダツミ武門&lt;/td&gt;&lt;td headers='score' id='m158'&gt;60&lt;/td&gt;&lt;td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I160" s="35" t="str">
        <f t="shared" si="29"/>
        <v>document.getElementById('m158').innerHTML = (b1*0+b2*0+b0*0) + (s1*0+s2*0+s3*0+s4*0+s5*0+s6*30+s7*0+s0*30) + (e01*30+e02*0+e03*0+e04*0+e05*0+e06*0+e07*0+e08*0+e09*0+e10*0+e11*0+e12*0+e13*0+e14*0);</v>
      </c>
      <c r="AJ160" s="24" t="str">
        <f t="shared" si="25"/>
        <v>m158</v>
      </c>
      <c r="AK160" s="26"/>
      <c r="AL160" s="26"/>
    </row>
    <row r="161" spans="1:38" s="3" customFormat="1" ht="37.049999999999997" customHeight="1" x14ac:dyDescent="0.3">
      <c r="A161" s="3" t="s">
        <v>350</v>
      </c>
      <c r="C161" s="3" t="s">
        <v>352</v>
      </c>
      <c r="D161" s="6" t="s">
        <v>351</v>
      </c>
      <c r="E161" s="3">
        <v>5</v>
      </c>
      <c r="F161" s="3" t="s">
        <v>36</v>
      </c>
      <c r="G161" s="15" t="s">
        <v>328</v>
      </c>
      <c r="H161" s="8" t="s">
        <v>92</v>
      </c>
      <c r="I161" s="4">
        <f t="shared" si="26"/>
        <v>60</v>
      </c>
      <c r="J161" s="2">
        <v>20</v>
      </c>
      <c r="K161" s="2">
        <v>30</v>
      </c>
      <c r="L161" s="2"/>
      <c r="M161" s="2">
        <f t="shared" si="27"/>
        <v>30</v>
      </c>
      <c r="N161" s="2"/>
      <c r="O161" s="2"/>
      <c r="P161" s="2"/>
      <c r="Q161" s="2"/>
      <c r="R161" s="7"/>
      <c r="S161" s="3" t="s">
        <v>15</v>
      </c>
      <c r="T161" s="3">
        <v>20</v>
      </c>
      <c r="V161" s="4"/>
      <c r="X161" s="3">
        <v>10</v>
      </c>
      <c r="Y161" s="3">
        <v>10</v>
      </c>
      <c r="AC161" s="3">
        <v>10</v>
      </c>
      <c r="AE161" s="4">
        <f t="shared" si="28"/>
        <v>10</v>
      </c>
      <c r="AG161" s="26"/>
      <c r="AH161" s="35" t="str">
        <f t="shared" si="24"/>
        <v>&lt;tr&gt;&lt;td headers='icon'&gt;&lt;img src=https://snowdome.github.io/tagatame/mementos/resources/TS_WADA_SUZUKA_01.png height=32&gt;&lt;/td&gt;&lt;td headers='name'&gt;調理場、その初陣は&lt;/td&gt;&lt;td headers='rank'&gt;5&lt;/td&gt;&lt;td headers='remark'&gt;活動&lt;/td&gt;&lt;td headers='origin'&gt;ワダツミ
Wadatsumi&lt;/td&gt;&lt;td headers='group'&gt;シャドウメサイヤ&lt;/td&gt;&lt;td headers='score' id='m159'&gt;60&lt;/td&gt;&lt;td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headers='嫉妬'&gt;10&lt;/td&gt;&lt;td headers='怠惰'&gt;10&lt;/td&gt;&lt;td headers='色欲'&gt;&lt;/td&gt;&lt;td headers='暴食'&gt;&lt;/td&gt;&lt;td headers='憤怒'&gt;&lt;/td&gt;&lt;td headers='強欲'&gt;10&lt;/td&gt;&lt;td headers='傲慢'&gt;&lt;/td&gt;&lt;/tr&gt;</v>
      </c>
      <c r="AI161" s="35" t="str">
        <f t="shared" si="29"/>
        <v>document.getElementById('m159').innerHTML = (b1*30+b2*0+b0*30) + (s1*10+s2*10+s3*0+s4*0+s5*0+s6*10+s7*0+s0*10) + (e01*20+e02*0+e03*0+e04*0+e05*0+e06*0+e07*0+e08*0+e09*0+e10*0+e11*0+e12*0+e13*0+e14*0);</v>
      </c>
      <c r="AJ161" s="24" t="str">
        <f t="shared" si="25"/>
        <v>m159</v>
      </c>
      <c r="AK161" s="26"/>
      <c r="AL161" s="26"/>
    </row>
    <row r="162" spans="1:38" s="3" customFormat="1" ht="37.049999999999997" customHeight="1" x14ac:dyDescent="0.3">
      <c r="A162" s="3" t="s">
        <v>352</v>
      </c>
      <c r="C162" s="3" t="s">
        <v>354</v>
      </c>
      <c r="D162" s="6" t="s">
        <v>353</v>
      </c>
      <c r="E162" s="3">
        <v>5</v>
      </c>
      <c r="G162" s="15" t="s">
        <v>328</v>
      </c>
      <c r="H162" s="8"/>
      <c r="I162" s="4">
        <f t="shared" si="26"/>
        <v>0</v>
      </c>
      <c r="J162" s="2"/>
      <c r="K162" s="2"/>
      <c r="L162" s="2"/>
      <c r="M162" s="2">
        <f t="shared" si="27"/>
        <v>0</v>
      </c>
      <c r="N162" s="2"/>
      <c r="O162" s="2"/>
      <c r="P162" s="2"/>
      <c r="Q162" s="2"/>
      <c r="R162" s="7"/>
      <c r="T162" s="3">
        <v>0</v>
      </c>
      <c r="V162" s="4"/>
      <c r="AE162" s="4">
        <f t="shared" si="28"/>
        <v>0</v>
      </c>
      <c r="AG162" s="26"/>
      <c r="AH162" s="35" t="str">
        <f t="shared" si="24"/>
        <v>&lt;tr&gt;&lt;td headers='icon'&gt;&lt;img src=https://snowdome.github.io/tagatame/mementos/resources/TS_WADA_TAMAMO_01.png height=32&gt;&lt;/td&gt;&lt;td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62" s="35" t="str">
        <f t="shared" si="29"/>
        <v>document.getElementById('m160').innerHTML = (b1*0+b2*0+b0*0) + (s1*0+s2*0+s3*0+s4*0+s5*0+s6*0+s7*0+s0*0) + (e01*0+e02*0+e03*0+e04*0+e05*0+e06*0+e07*0+e08*0+e09*0+e10*0+e11*0+e12*0+e13*0+e14*0);</v>
      </c>
      <c r="AJ162" s="24" t="str">
        <f t="shared" si="25"/>
        <v>m160</v>
      </c>
      <c r="AK162" s="26"/>
      <c r="AL162" s="26"/>
    </row>
    <row r="163" spans="1:38" s="3" customFormat="1" ht="37.049999999999997" customHeight="1" x14ac:dyDescent="0.3">
      <c r="A163" s="3" t="s">
        <v>354</v>
      </c>
      <c r="C163" s="3" t="s">
        <v>356</v>
      </c>
      <c r="D163" s="6" t="s">
        <v>355</v>
      </c>
      <c r="E163" s="3">
        <v>5</v>
      </c>
      <c r="F163" s="3" t="s">
        <v>36</v>
      </c>
      <c r="G163" s="15" t="s">
        <v>328</v>
      </c>
      <c r="H163" s="8"/>
      <c r="I163" s="4">
        <f t="shared" si="26"/>
        <v>0</v>
      </c>
      <c r="J163" s="2"/>
      <c r="K163" s="2"/>
      <c r="L163" s="2"/>
      <c r="M163" s="2">
        <f t="shared" si="27"/>
        <v>0</v>
      </c>
      <c r="N163" s="2"/>
      <c r="O163" s="2"/>
      <c r="P163" s="2"/>
      <c r="Q163" s="2"/>
      <c r="R163" s="7"/>
      <c r="T163" s="3">
        <v>0</v>
      </c>
      <c r="V163" s="4"/>
      <c r="AE163" s="4">
        <f t="shared" si="28"/>
        <v>0</v>
      </c>
      <c r="AG163" s="26"/>
      <c r="AH163" s="35" t="str">
        <f t="shared" si="24"/>
        <v>&lt;tr&gt;&lt;td headers='icon'&gt;&lt;img src=https://snowdome.github.io/tagatame/mementos/resources/TS_WADA_TAMAMO_02.png height=32&gt;&lt;/td&gt;&lt;td headers='name'&gt;約束の時、幸福の味&lt;/td&gt;&lt;td headers='rank'&gt;5&lt;/td&gt;&lt;td headers='remark'&gt;活動&lt;/td&gt;&lt;td headers='origin'&gt;ワダツミ
Wadatsumi&lt;/td&gt;&lt;td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63" s="35" t="str">
        <f t="shared" si="29"/>
        <v>document.getElementById('m161').innerHTML = (b1*0+b2*0+b0*0) + (s1*0+s2*0+s3*0+s4*0+s5*0+s6*0+s7*0+s0*0) + (e01*0+e02*0+e03*0+e04*0+e05*0+e06*0+e07*0+e08*0+e09*0+e10*0+e11*0+e12*0+e13*0+e14*0);</v>
      </c>
      <c r="AJ163" s="24" t="str">
        <f t="shared" si="25"/>
        <v>m161</v>
      </c>
      <c r="AK163" s="26"/>
      <c r="AL163" s="26"/>
    </row>
    <row r="164" spans="1:38" s="3" customFormat="1" ht="37.049999999999997" customHeight="1" x14ac:dyDescent="0.3">
      <c r="A164" s="3" t="s">
        <v>356</v>
      </c>
      <c r="C164" s="3" t="s">
        <v>358</v>
      </c>
      <c r="D164" s="6" t="s">
        <v>357</v>
      </c>
      <c r="E164" s="3">
        <v>5</v>
      </c>
      <c r="G164" s="15" t="s">
        <v>328</v>
      </c>
      <c r="H164" s="8" t="s">
        <v>339</v>
      </c>
      <c r="I164" s="4">
        <f t="shared" si="26"/>
        <v>70</v>
      </c>
      <c r="J164" s="2">
        <v>40</v>
      </c>
      <c r="K164" s="2"/>
      <c r="L164" s="2">
        <v>30</v>
      </c>
      <c r="M164" s="2">
        <f t="shared" si="27"/>
        <v>30</v>
      </c>
      <c r="N164" s="2"/>
      <c r="O164" s="2"/>
      <c r="P164" s="2"/>
      <c r="Q164" s="2">
        <v>10</v>
      </c>
      <c r="R164" s="7">
        <v>20</v>
      </c>
      <c r="T164" s="3">
        <v>0</v>
      </c>
      <c r="V164" s="4"/>
      <c r="AA164" s="3">
        <v>20</v>
      </c>
      <c r="AC164" s="3">
        <v>40</v>
      </c>
      <c r="AE164" s="4">
        <f t="shared" si="28"/>
        <v>40</v>
      </c>
      <c r="AG164" s="26"/>
      <c r="AH164" s="35" t="str">
        <f t="shared" si="24"/>
        <v>&lt;tr&gt;&lt;td headers='icon'&gt;&lt;img src=https://snowdome.github.io/tagatame/mementos/resources/TS_WADA_YOMI_01.png height=32&gt;&lt;/td&gt;&lt;td headers='name'&gt;誓い、彼岸の花に&lt;/td&gt;&lt;td headers='rank'&gt;5&lt;/td&gt;&lt;td headers='remark'&gt;&lt;/td&gt;&lt;td headers='origin'&gt;ワダツミ
Wadatsumi&lt;/td&gt;&lt;td headers='group'&gt;ワダツミ武門&lt;/td&gt;&lt;td headers='score' id='m162'&gt;70&lt;/td&gt;&lt;td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headers='暴食'&gt;20&lt;/td&gt;&lt;td headers='憤怒'&gt;&lt;/td&gt;&lt;td headers='強欲'&gt;40&lt;/td&gt;&lt;td headers='傲慢'&gt;&lt;/td&gt;&lt;/tr&gt;</v>
      </c>
      <c r="AI164" s="35" t="str">
        <f t="shared" si="29"/>
        <v>document.getElementById('m162').innerHTML = (b1*0+b2*30+b0*30) + (s1*0+s2*0+s3*0+s4*20+s5*0+s6*40+s7*0+s0*40) + (e01*0+e02*0+e03*0+e04*0+e05*0+e06*0+e07*0+e08*0+e09*0+e10*0+e11*0+e12*0+e13*0+e14*0);</v>
      </c>
      <c r="AJ164" s="24" t="str">
        <f t="shared" si="25"/>
        <v>m162</v>
      </c>
      <c r="AK164" s="26"/>
      <c r="AL164" s="26"/>
    </row>
    <row r="165" spans="1:38" s="3" customFormat="1" ht="37.049999999999997" customHeight="1" x14ac:dyDescent="0.3">
      <c r="A165" s="3" t="s">
        <v>358</v>
      </c>
      <c r="C165" s="3" t="s">
        <v>360</v>
      </c>
      <c r="D165" s="6" t="s">
        <v>359</v>
      </c>
      <c r="E165" s="3">
        <v>5</v>
      </c>
      <c r="G165" s="15" t="s">
        <v>328</v>
      </c>
      <c r="H165" s="8" t="s">
        <v>339</v>
      </c>
      <c r="I165" s="4">
        <f t="shared" si="26"/>
        <v>80</v>
      </c>
      <c r="J165" s="2">
        <v>40</v>
      </c>
      <c r="K165" s="2">
        <v>30</v>
      </c>
      <c r="L165" s="2"/>
      <c r="M165" s="2">
        <f t="shared" si="27"/>
        <v>30</v>
      </c>
      <c r="N165" s="2"/>
      <c r="O165" s="2"/>
      <c r="P165" s="2"/>
      <c r="Q165" s="2"/>
      <c r="R165" s="7"/>
      <c r="T165" s="3">
        <v>0</v>
      </c>
      <c r="U165" s="3" t="s">
        <v>23</v>
      </c>
      <c r="V165" s="4">
        <v>20</v>
      </c>
      <c r="W165" s="3" t="s">
        <v>486</v>
      </c>
      <c r="AA165" s="3">
        <v>30</v>
      </c>
      <c r="AC165" s="3">
        <v>30</v>
      </c>
      <c r="AE165" s="4">
        <f t="shared" si="28"/>
        <v>30</v>
      </c>
      <c r="AG165" s="26"/>
      <c r="AH165" s="35" t="str">
        <f t="shared" si="24"/>
        <v>&lt;tr&gt;&lt;td headers='icon'&gt;&lt;img src=https://snowdome.github.io/tagatame/mementos/resources/TS_WADA_ZIN_01.png height=32&gt;&lt;/td&gt;&lt;td headers='name'&gt;流星に願った頃&lt;/td&gt;&lt;td headers='rank'&gt;5&lt;/td&gt;&lt;td headers='remark'&gt;&lt;/td&gt;&lt;td headers='origin'&gt;ワダツミ
Wadatsumi&lt;/td&gt;&lt;td headers='group'&gt;ワダツミ武門&lt;/td&gt;&lt;td headers='score' id='m163'&gt;80&lt;/td&gt;&lt;td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headers='special'&gt;反撃&lt;/td&gt;&lt;td headers='sp.bonus'&gt;20&lt;/td&gt;&lt;td headers='others'&gt;詠唱時間-20&lt;/td&gt;&lt;td headers='嫉妬'&gt;&lt;/td&gt;&lt;td headers='怠惰'&gt;&lt;/td&gt;&lt;td headers='色欲'&gt;&lt;/td&gt;&lt;td headers='暴食'&gt;30&lt;/td&gt;&lt;td headers='憤怒'&gt;&lt;/td&gt;&lt;td headers='強欲'&gt;30&lt;/td&gt;&lt;td headers='傲慢'&gt;&lt;/td&gt;&lt;/tr&gt;</v>
      </c>
      <c r="AI165" s="35" t="str">
        <f t="shared" si="29"/>
        <v>document.getElementById('m163').innerHTML = (b1*30+b2*0+b0*30) + (s1*0+s2*0+s3*0+s4*30+s5*0+s6*30+s7*0+s0*30) + (e01*0+e02*0+e03*0+e04*0+e05*0+e06*0+e07*20+e08*0+e09*0+e10*0+e11*0+e12*0+e13*0+e14*0);</v>
      </c>
      <c r="AJ165" s="24" t="str">
        <f t="shared" si="25"/>
        <v>m163</v>
      </c>
      <c r="AK165" s="26"/>
      <c r="AL165" s="26"/>
    </row>
    <row r="166" spans="1:38" s="3" customFormat="1" ht="37.049999999999997" customHeight="1" x14ac:dyDescent="0.3">
      <c r="A166" s="3" t="s">
        <v>360</v>
      </c>
      <c r="C166" s="3" t="s">
        <v>364</v>
      </c>
      <c r="D166" s="6" t="s">
        <v>361</v>
      </c>
      <c r="E166" s="3">
        <v>5</v>
      </c>
      <c r="G166" s="15" t="s">
        <v>362</v>
      </c>
      <c r="H166" s="8" t="s">
        <v>363</v>
      </c>
      <c r="I166" s="4">
        <f t="shared" si="26"/>
        <v>90</v>
      </c>
      <c r="J166" s="2">
        <v>30</v>
      </c>
      <c r="K166" s="2">
        <v>30</v>
      </c>
      <c r="L166" s="2"/>
      <c r="M166" s="2">
        <f t="shared" si="27"/>
        <v>30</v>
      </c>
      <c r="N166" s="2"/>
      <c r="O166" s="2"/>
      <c r="P166" s="2"/>
      <c r="Q166" s="2"/>
      <c r="R166" s="7"/>
      <c r="S166" s="3" t="s">
        <v>15</v>
      </c>
      <c r="T166" s="3">
        <v>30</v>
      </c>
      <c r="V166" s="4"/>
      <c r="W166" s="3" t="s">
        <v>499</v>
      </c>
      <c r="X166" s="3">
        <v>30</v>
      </c>
      <c r="AB166" s="3">
        <v>30</v>
      </c>
      <c r="AE166" s="4">
        <f t="shared" si="28"/>
        <v>30</v>
      </c>
      <c r="AG166" s="26"/>
      <c r="AH166" s="35" t="str">
        <f t="shared" si="24"/>
        <v>&lt;tr&gt;&lt;td headers='icon'&gt;&lt;img src=https://snowdome.github.io/tagatame/mementos/resources/TS_WRATH_ANASTASIA_01.png height=32&gt;&lt;/td&gt;&lt;td headers='name'&gt;薔薇はただ赤く&lt;/td&gt;&lt;td headers='rank'&gt;5&lt;/td&gt;&lt;td headers='remark'&gt;&lt;/td&gt;&lt;td headers='origin'&gt;ラーストリス
Wratharis&lt;/td&gt;&lt;td headers='group'&gt;ラーストリス騎士団&lt;/td&gt;&lt;td headers='score' id='m164'&gt;90&lt;/td&gt;&lt;td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headers='others'&gt;回避+5&lt;/td&gt;&lt;td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I166" s="35" t="str">
        <f t="shared" si="29"/>
        <v>document.getElementById('m164').innerHTML = (b1*30+b2*0+b0*30) + (s1*30+s2*0+s3*0+s4*0+s5*30+s6*0+s7*0+s0*30) + (e01*30+e02*0+e03*0+e04*0+e05*0+e06*0+e07*0+e08*0+e09*0+e10*0+e11*0+e12*0+e13*0+e14*0);</v>
      </c>
      <c r="AJ166" s="24" t="str">
        <f t="shared" si="25"/>
        <v>m164</v>
      </c>
      <c r="AK166" s="26"/>
      <c r="AL166" s="26"/>
    </row>
    <row r="167" spans="1:38" s="3" customFormat="1" ht="37.049999999999997" customHeight="1" x14ac:dyDescent="0.3">
      <c r="A167" s="3" t="s">
        <v>364</v>
      </c>
      <c r="C167" s="3" t="s">
        <v>366</v>
      </c>
      <c r="D167" s="6" t="s">
        <v>365</v>
      </c>
      <c r="E167" s="3">
        <v>5</v>
      </c>
      <c r="F167" s="3" t="s">
        <v>36</v>
      </c>
      <c r="G167" s="15" t="s">
        <v>362</v>
      </c>
      <c r="H167" s="8"/>
      <c r="I167" s="4">
        <f t="shared" si="26"/>
        <v>0</v>
      </c>
      <c r="J167" s="2"/>
      <c r="K167" s="2"/>
      <c r="L167" s="2"/>
      <c r="M167" s="2">
        <f t="shared" si="27"/>
        <v>0</v>
      </c>
      <c r="N167" s="2"/>
      <c r="O167" s="2"/>
      <c r="P167" s="2"/>
      <c r="Q167" s="2"/>
      <c r="R167" s="7"/>
      <c r="T167" s="3">
        <v>0</v>
      </c>
      <c r="V167" s="4"/>
      <c r="AE167" s="4">
        <f t="shared" si="28"/>
        <v>0</v>
      </c>
      <c r="AG167" s="26"/>
      <c r="AH167" s="35" t="str">
        <f t="shared" si="24"/>
        <v>&lt;tr&gt;&lt;td headers='icon'&gt;&lt;img src=https://snowdome.github.io/tagatame/mementos/resources/TS_WRATH_DOROTHEA_01.png height=32&gt;&lt;/td&gt;&lt;td headers='name'&gt;断崖ディスティニー&lt;/td&gt;&lt;td headers='rank'&gt;5&lt;/td&gt;&lt;td headers='remark'&gt;活動&lt;/td&gt;&lt;td headers='origin'&gt;ラーストリス
Wratharis&lt;/td&gt;&lt;td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67" s="35" t="str">
        <f t="shared" si="29"/>
        <v>document.getElementById('m165').innerHTML = (b1*0+b2*0+b0*0) + (s1*0+s2*0+s3*0+s4*0+s5*0+s6*0+s7*0+s0*0) + (e01*0+e02*0+e03*0+e04*0+e05*0+e06*0+e07*0+e08*0+e09*0+e10*0+e11*0+e12*0+e13*0+e14*0);</v>
      </c>
      <c r="AJ167" s="24" t="str">
        <f t="shared" si="25"/>
        <v>m165</v>
      </c>
      <c r="AK167" s="26"/>
      <c r="AL167" s="26"/>
    </row>
    <row r="168" spans="1:38" s="3" customFormat="1" ht="37.049999999999997" customHeight="1" x14ac:dyDescent="0.3">
      <c r="A168" s="3" t="s">
        <v>366</v>
      </c>
      <c r="C168" s="3" t="s">
        <v>368</v>
      </c>
      <c r="D168" s="6" t="s">
        <v>367</v>
      </c>
      <c r="E168" s="3">
        <v>4</v>
      </c>
      <c r="G168" s="15" t="s">
        <v>362</v>
      </c>
      <c r="H168" s="8"/>
      <c r="I168" s="4">
        <f t="shared" si="26"/>
        <v>0</v>
      </c>
      <c r="J168" s="2"/>
      <c r="K168" s="2"/>
      <c r="L168" s="2"/>
      <c r="M168" s="2">
        <f t="shared" si="27"/>
        <v>0</v>
      </c>
      <c r="N168" s="2"/>
      <c r="O168" s="2"/>
      <c r="P168" s="2"/>
      <c r="Q168" s="2"/>
      <c r="R168" s="7"/>
      <c r="T168" s="3">
        <v>0</v>
      </c>
      <c r="V168" s="4"/>
      <c r="AE168" s="4">
        <f t="shared" si="28"/>
        <v>0</v>
      </c>
      <c r="AG168" s="26"/>
      <c r="AH168" s="35" t="str">
        <f t="shared" si="24"/>
        <v>&lt;tr&gt;&lt;td headers='icon'&gt;&lt;img src=https://snowdome.github.io/tagatame/mementos/resources/TS_WRATH_GLANZ_01.png height=32&gt;&lt;/td&gt;&lt;td headers='name'&gt;シークレットヒーロー&lt;/td&gt;&lt;td headers='rank'&gt;4&lt;/td&gt;&lt;td headers='remark'&gt;&lt;/td&gt;&lt;td headers='origin'&gt;ラーストリス
Wratharis&lt;/td&gt;&lt;td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68" s="35" t="str">
        <f t="shared" si="29"/>
        <v>document.getElementById('m166').innerHTML = (b1*0+b2*0+b0*0) + (s1*0+s2*0+s3*0+s4*0+s5*0+s6*0+s7*0+s0*0) + (e01*0+e02*0+e03*0+e04*0+e05*0+e06*0+e07*0+e08*0+e09*0+e10*0+e11*0+e12*0+e13*0+e14*0);</v>
      </c>
      <c r="AJ168" s="24" t="str">
        <f t="shared" si="25"/>
        <v>m166</v>
      </c>
      <c r="AK168" s="26"/>
      <c r="AL168" s="26"/>
    </row>
    <row r="169" spans="1:38" s="3" customFormat="1" ht="37.049999999999997" customHeight="1" x14ac:dyDescent="0.3">
      <c r="A169" s="3" t="s">
        <v>368</v>
      </c>
      <c r="C169" s="3" t="s">
        <v>370</v>
      </c>
      <c r="D169" s="6" t="s">
        <v>369</v>
      </c>
      <c r="E169" s="3">
        <v>5</v>
      </c>
      <c r="F169" s="3" t="s">
        <v>40</v>
      </c>
      <c r="G169" s="15" t="s">
        <v>362</v>
      </c>
      <c r="H169" s="8"/>
      <c r="I169" s="4">
        <f t="shared" si="26"/>
        <v>0</v>
      </c>
      <c r="J169" s="2"/>
      <c r="K169" s="2"/>
      <c r="L169" s="2"/>
      <c r="M169" s="2">
        <f t="shared" si="27"/>
        <v>0</v>
      </c>
      <c r="N169" s="2"/>
      <c r="O169" s="2"/>
      <c r="P169" s="2"/>
      <c r="Q169" s="2"/>
      <c r="R169" s="7"/>
      <c r="T169" s="3">
        <v>0</v>
      </c>
      <c r="V169" s="4"/>
      <c r="AE169" s="4">
        <f t="shared" si="28"/>
        <v>0</v>
      </c>
      <c r="AG169" s="26"/>
      <c r="AH169" s="35" t="str">
        <f t="shared" si="24"/>
        <v>&lt;tr&gt;&lt;td headers='icon'&gt;&lt;img src=https://snowdome.github.io/tagatame/mementos/resources/TS_WRATH_KEVIN_01.png height=32&gt;&lt;/td&gt;&lt;td headers='name'&gt;感謝を込めた花束を&lt;/td&gt;&lt;td headers='rank'&gt;5&lt;/td&gt;&lt;td headers='remark'&gt;限定&lt;/td&gt;&lt;td headers='origin'&gt;ラーストリス
Wratharis&lt;/td&gt;&lt;td headers='group'&gt;&lt;/td&gt;&lt;td headers='score' id='m167'&gt;0&lt;/td&gt;&lt;td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69" s="35" t="str">
        <f t="shared" si="29"/>
        <v>document.getElementById('m167').innerHTML = (b1*0+b2*0+b0*0) + (s1*0+s2*0+s3*0+s4*0+s5*0+s6*0+s7*0+s0*0) + (e01*0+e02*0+e03*0+e04*0+e05*0+e06*0+e07*0+e08*0+e09*0+e10*0+e11*0+e12*0+e13*0+e14*0);</v>
      </c>
      <c r="AJ169" s="24" t="str">
        <f t="shared" si="25"/>
        <v>m167</v>
      </c>
      <c r="AK169" s="26"/>
      <c r="AL169" s="26"/>
    </row>
    <row r="170" spans="1:38" s="3" customFormat="1" ht="37.049999999999997" customHeight="1" x14ac:dyDescent="0.3">
      <c r="A170" s="3" t="s">
        <v>370</v>
      </c>
      <c r="C170" s="3" t="s">
        <v>372</v>
      </c>
      <c r="D170" s="6" t="s">
        <v>371</v>
      </c>
      <c r="E170" s="3">
        <v>5</v>
      </c>
      <c r="F170" s="3" t="s">
        <v>40</v>
      </c>
      <c r="G170" s="15" t="s">
        <v>362</v>
      </c>
      <c r="H170" s="8"/>
      <c r="I170" s="4">
        <f t="shared" si="26"/>
        <v>0</v>
      </c>
      <c r="J170" s="2"/>
      <c r="K170" s="2"/>
      <c r="L170" s="2"/>
      <c r="M170" s="2">
        <f t="shared" si="27"/>
        <v>0</v>
      </c>
      <c r="N170" s="2"/>
      <c r="O170" s="2"/>
      <c r="P170" s="2"/>
      <c r="Q170" s="2"/>
      <c r="R170" s="7"/>
      <c r="T170" s="3">
        <v>0</v>
      </c>
      <c r="V170" s="4"/>
      <c r="AE170" s="4">
        <f t="shared" si="28"/>
        <v>0</v>
      </c>
      <c r="AG170" s="26"/>
      <c r="AH170" s="35" t="str">
        <f t="shared" si="24"/>
        <v>&lt;tr&gt;&lt;td headers='icon'&gt;&lt;img src=https://snowdome.github.io/tagatame/mementos/resources/TS_WRATH_KLIMA_01.png height=32&gt;&lt;/td&gt;&lt;td headers='name'&gt;雪あそびより&lt;/td&gt;&lt;td headers='rank'&gt;5&lt;/td&gt;&lt;td headers='remark'&gt;限定&lt;/td&gt;&lt;td headers='origin'&gt;ラーストリス
Wratharis&lt;/td&gt;&lt;td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70" s="35" t="str">
        <f t="shared" si="29"/>
        <v>document.getElementById('m168').innerHTML = (b1*0+b2*0+b0*0) + (s1*0+s2*0+s3*0+s4*0+s5*0+s6*0+s7*0+s0*0) + (e01*0+e02*0+e03*0+e04*0+e05*0+e06*0+e07*0+e08*0+e09*0+e10*0+e11*0+e12*0+e13*0+e14*0);</v>
      </c>
      <c r="AJ170" s="24" t="str">
        <f t="shared" si="25"/>
        <v>m168</v>
      </c>
      <c r="AK170" s="26"/>
      <c r="AL170" s="26"/>
    </row>
    <row r="171" spans="1:38" s="3" customFormat="1" ht="37.049999999999997" customHeight="1" x14ac:dyDescent="0.3">
      <c r="A171" s="3" t="s">
        <v>372</v>
      </c>
      <c r="C171" s="3" t="s">
        <v>374</v>
      </c>
      <c r="D171" s="6" t="s">
        <v>373</v>
      </c>
      <c r="E171" s="3">
        <v>5</v>
      </c>
      <c r="G171" s="15" t="s">
        <v>362</v>
      </c>
      <c r="H171" s="8" t="s">
        <v>69</v>
      </c>
      <c r="I171" s="4">
        <f t="shared" si="26"/>
        <v>100</v>
      </c>
      <c r="J171" s="2"/>
      <c r="K171" s="2">
        <v>60</v>
      </c>
      <c r="L171" s="2"/>
      <c r="M171" s="2">
        <f t="shared" si="27"/>
        <v>60</v>
      </c>
      <c r="N171" s="2"/>
      <c r="O171" s="2"/>
      <c r="P171" s="2"/>
      <c r="Q171" s="2"/>
      <c r="R171" s="7"/>
      <c r="T171" s="3">
        <v>0</v>
      </c>
      <c r="V171" s="4"/>
      <c r="W171" s="5" t="s">
        <v>492</v>
      </c>
      <c r="AB171" s="3">
        <v>20</v>
      </c>
      <c r="AC171" s="3">
        <v>40</v>
      </c>
      <c r="AE171" s="4">
        <f t="shared" si="28"/>
        <v>40</v>
      </c>
      <c r="AG171" s="26"/>
      <c r="AH171" s="35" t="str">
        <f t="shared" si="24"/>
        <v>&lt;tr&gt;&lt;td headers='icon'&gt;&lt;img src=https://snowdome.github.io/tagatame/mementos/resources/TS_WRATH_KUDHANSTEIN_01.png height=32&gt;&lt;/td&gt;&lt;td headers='name'&gt;漆黒に揺蕩いしは&lt;/td&gt;&lt;td headers='rank'&gt;5&lt;/td&gt;&lt;td headers='remark'&gt;&lt;/td&gt;&lt;td headers='origin'&gt;ラーストリス
Wratharis&lt;/td&gt;&lt;td headers='group'&gt;聖教騎士団&lt;/td&gt;&lt;td headers='score' id='m169'&gt;100&lt;/td&gt;&lt;td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headers='others'&gt;光属性耐性+20&lt;/td&gt;&lt;td headers='嫉妬'&gt;&lt;/td&gt;&lt;td headers='怠惰'&gt;&lt;/td&gt;&lt;td headers='色欲'&gt;&lt;/td&gt;&lt;td headers='暴食'&gt;&lt;/td&gt;&lt;td headers='憤怒'&gt;20&lt;/td&gt;&lt;td headers='強欲'&gt;40&lt;/td&gt;&lt;td headers='傲慢'&gt;&lt;/td&gt;&lt;/tr&gt;</v>
      </c>
      <c r="AI171" s="35" t="str">
        <f t="shared" si="29"/>
        <v>document.getElementById('m169').innerHTML = (b1*60+b2*0+b0*60) + (s1*0+s2*0+s3*0+s4*0+s5*20+s6*40+s7*0+s0*40) + (e01*0+e02*0+e03*0+e04*0+e05*0+e06*0+e07*0+e08*0+e09*0+e10*0+e11*0+e12*0+e13*0+e14*0);</v>
      </c>
      <c r="AJ171" s="24" t="str">
        <f t="shared" si="25"/>
        <v>m169</v>
      </c>
      <c r="AK171" s="26"/>
      <c r="AL171" s="26"/>
    </row>
    <row r="172" spans="1:38" s="3" customFormat="1" ht="37.049999999999997" customHeight="1" x14ac:dyDescent="0.3">
      <c r="A172" s="3" t="s">
        <v>374</v>
      </c>
      <c r="C172" s="3" t="s">
        <v>376</v>
      </c>
      <c r="D172" s="6" t="s">
        <v>375</v>
      </c>
      <c r="E172" s="3">
        <v>4</v>
      </c>
      <c r="G172" s="15" t="s">
        <v>362</v>
      </c>
      <c r="H172" s="8" t="s">
        <v>363</v>
      </c>
      <c r="I172" s="4">
        <f t="shared" si="26"/>
        <v>15</v>
      </c>
      <c r="J172" s="2">
        <v>30</v>
      </c>
      <c r="K172" s="2"/>
      <c r="L172" s="2"/>
      <c r="M172" s="2">
        <f t="shared" si="27"/>
        <v>0</v>
      </c>
      <c r="N172" s="2">
        <v>20</v>
      </c>
      <c r="O172" s="2"/>
      <c r="P172" s="2"/>
      <c r="Q172" s="2"/>
      <c r="R172" s="7"/>
      <c r="T172" s="3">
        <v>0</v>
      </c>
      <c r="V172" s="4"/>
      <c r="X172" s="3">
        <v>15</v>
      </c>
      <c r="AB172" s="3">
        <v>15</v>
      </c>
      <c r="AE172" s="4">
        <f t="shared" si="28"/>
        <v>15</v>
      </c>
      <c r="AG172" s="26"/>
      <c r="AH172" s="35" t="str">
        <f>"&lt;tr&gt;&lt;td headers='icon'&gt;&lt;img src=resources/"&amp;A172&amp;" height=32&gt;&lt;/td&gt;&lt;td headers='name'&gt;"&amp;D172&amp;"&lt;/td&gt;&lt;td headers='rank'&gt;"&amp;E172&amp;"&lt;/td&gt;&lt;td headers='remark'&gt;"&amp;F172&amp;"&lt;/td&gt;&lt;td headers='origin'&gt;"&amp;G172&amp;"&lt;/td&gt;&lt;td headers='group'&gt;"&amp;H172&amp;"&lt;/td&gt;&lt;td headers='score' id='"&amp;AJ172&amp;"'&gt;"&amp;TEXT(I172,0)&amp;"&lt;/td&gt;&lt;td headers='HP'&gt;"&amp;J172&amp;"&lt;/td&gt;&lt;td headers='patk'&gt;"&amp;K172&amp;"&lt;/td&gt;&lt;td headers='matk'&gt;"&amp;L172&amp;"&lt;/td&gt;&lt;td headers='pdef'&gt;"&amp;N172&amp;"&lt;/td&gt;&lt;td headers='mdef'&gt;"&amp;O172&amp;"&lt;/td&gt;&lt;td headers='dex'&gt;"&amp;P172&amp;"&lt;/td&gt;&lt;td headers='agi'&gt;"&amp;Q172&amp;"&lt;/td&gt;&lt;td headers='luck'&gt;"&amp;R172&amp;"&lt;/td&gt;&lt;td headers='a.type'&gt;"&amp;S172&amp;"&lt;/td&gt;&lt;td headers='a.bonus'&gt;"&amp;T172&amp;"&lt;/td&gt;&lt;td headers='special'&gt;"&amp;U172&amp;"&lt;/td&gt;&lt;td headers='sp.bonus'&gt;"&amp;V172&amp;"&lt;/td&gt;&lt;td headers='others'&gt;"&amp;W172&amp;"&lt;/td&gt;&lt;td headers='嫉妬'&gt;"&amp;X172&amp;"&lt;/td&gt;&lt;td headers='怠惰'&gt;"&amp;Y172&amp;"&lt;/td&gt;&lt;td headers='色欲'&gt;"&amp;Z172&amp;"&lt;/td&gt;&lt;td headers='暴食'&gt;"&amp;AA172&amp;"&lt;/td&gt;&lt;td headers='憤怒'&gt;"&amp;AB172&amp;"&lt;/td&gt;&lt;td headers='強欲'&gt;"&amp;AC172&amp;"&lt;/td&gt;&lt;td headers='傲慢'&gt;"&amp;AD172&amp;"&lt;/td&gt;&lt;/tr&gt;"</f>
        <v>&lt;tr&gt;&lt;td headers='icon'&gt;&lt;img src=resources/TS_WRATH_LAMIA_01.png height=32&gt;&lt;/td&gt;&lt;td headers='name'&gt;花は優しく揺れて&lt;/td&gt;&lt;td headers='rank'&gt;4&lt;/td&gt;&lt;td headers='remark'&gt;&lt;/td&gt;&lt;td headers='origin'&gt;ラーストリス
Wratharis&lt;/td&gt;&lt;td headers='group'&gt;ラーストリス騎士団&lt;/td&gt;&lt;td headers='score' id='m170'&gt;15&lt;/td&gt;&lt;td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headers='嫉妬'&gt;15&lt;/td&gt;&lt;td headers='怠惰'&gt;&lt;/td&gt;&lt;td headers='色欲'&gt;&lt;/td&gt;&lt;td headers='暴食'&gt;&lt;/td&gt;&lt;td headers='憤怒'&gt;15&lt;/td&gt;&lt;td headers='強欲'&gt;&lt;/td&gt;&lt;td headers='傲慢'&gt;&lt;/td&gt;&lt;/tr&gt;</v>
      </c>
      <c r="AI172" s="35" t="str">
        <f t="shared" si="29"/>
        <v>document.getElementById('m170').innerHTML = (b1*0+b2*0+b0*0) + (s1*15+s2*0+s3*0+s4*0+s5*15+s6*0+s7*0+s0*15) + (e01*0+e02*0+e03*0+e04*0+e05*0+e06*0+e07*0+e08*0+e09*0+e10*0+e11*0+e12*0+e13*0+e14*0);</v>
      </c>
      <c r="AJ172" s="24" t="str">
        <f t="shared" si="25"/>
        <v>m170</v>
      </c>
      <c r="AK172" s="26"/>
      <c r="AL172" s="26"/>
    </row>
    <row r="173" spans="1:38" s="3" customFormat="1" ht="37.049999999999997" customHeight="1" x14ac:dyDescent="0.3">
      <c r="A173" s="3" t="s">
        <v>376</v>
      </c>
      <c r="C173" s="3" t="s">
        <v>378</v>
      </c>
      <c r="D173" s="6" t="s">
        <v>377</v>
      </c>
      <c r="E173" s="3">
        <v>5</v>
      </c>
      <c r="G173" s="15" t="s">
        <v>362</v>
      </c>
      <c r="H173" s="8" t="s">
        <v>363</v>
      </c>
      <c r="I173" s="4">
        <f t="shared" si="26"/>
        <v>80</v>
      </c>
      <c r="J173" s="2">
        <v>50</v>
      </c>
      <c r="K173" s="2">
        <v>20</v>
      </c>
      <c r="L173" s="2"/>
      <c r="M173" s="2">
        <f t="shared" si="27"/>
        <v>20</v>
      </c>
      <c r="N173" s="2"/>
      <c r="O173" s="2"/>
      <c r="P173" s="2"/>
      <c r="Q173" s="2"/>
      <c r="R173" s="7"/>
      <c r="S173" s="5" t="s">
        <v>16</v>
      </c>
      <c r="T173" s="3">
        <v>20</v>
      </c>
      <c r="V173" s="4"/>
      <c r="W173" s="3" t="s">
        <v>485</v>
      </c>
      <c r="AA173" s="3">
        <v>40</v>
      </c>
      <c r="AB173" s="3">
        <v>20</v>
      </c>
      <c r="AE173" s="4">
        <f t="shared" si="28"/>
        <v>40</v>
      </c>
      <c r="AG173" s="26"/>
      <c r="AH173" s="35" t="str">
        <f t="shared" ref="AH173:AH182" si="30">"&lt;tr&gt;&lt;td headers='icon'&gt;&lt;img src=resources/"&amp;A173&amp;" height=32&gt;&lt;/td&gt;&lt;td headers='name'&gt;"&amp;D173&amp;"&lt;/td&gt;&lt;td headers='rank'&gt;"&amp;E173&amp;"&lt;/td&gt;&lt;td headers='remark'&gt;"&amp;F173&amp;"&lt;/td&gt;&lt;td headers='origin'&gt;"&amp;G173&amp;"&lt;/td&gt;&lt;td headers='group'&gt;"&amp;H173&amp;"&lt;/td&gt;&lt;td headers='score' id='"&amp;AJ173&amp;"'&gt;"&amp;TEXT(I173,0)&amp;"&lt;/td&gt;&lt;td headers='HP'&gt;"&amp;J173&amp;"&lt;/td&gt;&lt;td headers='patk'&gt;"&amp;K173&amp;"&lt;/td&gt;&lt;td headers='matk'&gt;"&amp;L173&amp;"&lt;/td&gt;&lt;td headers='pdef'&gt;"&amp;N173&amp;"&lt;/td&gt;&lt;td headers='mdef'&gt;"&amp;O173&amp;"&lt;/td&gt;&lt;td headers='dex'&gt;"&amp;P173&amp;"&lt;/td&gt;&lt;td headers='agi'&gt;"&amp;Q173&amp;"&lt;/td&gt;&lt;td headers='luck'&gt;"&amp;R173&amp;"&lt;/td&gt;&lt;td headers='a.type'&gt;"&amp;S173&amp;"&lt;/td&gt;&lt;td headers='a.bonus'&gt;"&amp;T173&amp;"&lt;/td&gt;&lt;td headers='special'&gt;"&amp;U173&amp;"&lt;/td&gt;&lt;td headers='sp.bonus'&gt;"&amp;V173&amp;"&lt;/td&gt;&lt;td headers='others'&gt;"&amp;W173&amp;"&lt;/td&gt;&lt;td headers='嫉妬'&gt;"&amp;X173&amp;"&lt;/td&gt;&lt;td headers='怠惰'&gt;"&amp;Y173&amp;"&lt;/td&gt;&lt;td headers='色欲'&gt;"&amp;Z173&amp;"&lt;/td&gt;&lt;td headers='暴食'&gt;"&amp;AA173&amp;"&lt;/td&gt;&lt;td headers='憤怒'&gt;"&amp;AB173&amp;"&lt;/td&gt;&lt;td headers='強欲'&gt;"&amp;AC173&amp;"&lt;/td&gt;&lt;td headers='傲慢'&gt;"&amp;AD173&amp;"&lt;/td&gt;&lt;/tr&gt;"</f>
        <v>&lt;tr&gt;&lt;td headers='icon'&gt;&lt;img src=resources/TS_WRATH_LAMIA_02.png height=32&gt;&lt;/td&gt;&lt;td headers='name'&gt;千日の雛芥子&lt;/td&gt;&lt;td headers='rank'&gt;5&lt;/td&gt;&lt;td headers='remark'&gt;&lt;/td&gt;&lt;td headers='origin'&gt;ラーストリス
Wratharis&lt;/td&gt;&lt;td headers='group'&gt;ラーストリス騎士団&lt;/td&gt;&lt;td headers='score' id='m171'&gt;80&lt;/td&gt;&lt;td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I173" s="35" t="str">
        <f t="shared" si="29"/>
        <v>document.getElementById('m171').innerHTML = (b1*20+b2*0+b0*20) + (s1*0+s2*0+s3*0+s4*40+s5*20+s6*0+s7*0+s0*40) + (e01*0+e02*20+e03*0+e04*0+e05*0+e06*0+e07*0+e08*0+e09*0+e10*0+e11*0+e12*0+e13*0+e14*0);</v>
      </c>
      <c r="AJ173" s="24" t="str">
        <f t="shared" si="25"/>
        <v>m171</v>
      </c>
      <c r="AK173" s="26"/>
      <c r="AL173" s="26"/>
    </row>
    <row r="174" spans="1:38" s="3" customFormat="1" ht="37.049999999999997" customHeight="1" x14ac:dyDescent="0.3">
      <c r="A174" s="3" t="s">
        <v>378</v>
      </c>
      <c r="C174" s="3" t="s">
        <v>380</v>
      </c>
      <c r="D174" s="6" t="s">
        <v>379</v>
      </c>
      <c r="E174" s="3">
        <v>3</v>
      </c>
      <c r="G174" s="15" t="s">
        <v>362</v>
      </c>
      <c r="H174" s="8"/>
      <c r="I174" s="4">
        <f t="shared" si="26"/>
        <v>0</v>
      </c>
      <c r="J174" s="2"/>
      <c r="K174" s="2"/>
      <c r="L174" s="2"/>
      <c r="M174" s="2">
        <f t="shared" si="27"/>
        <v>0</v>
      </c>
      <c r="N174" s="2"/>
      <c r="O174" s="2"/>
      <c r="P174" s="2"/>
      <c r="Q174" s="2"/>
      <c r="R174" s="7"/>
      <c r="T174" s="3">
        <v>0</v>
      </c>
      <c r="V174" s="4"/>
      <c r="AE174" s="4">
        <f t="shared" si="28"/>
        <v>0</v>
      </c>
      <c r="AG174" s="26"/>
      <c r="AH174" s="35" t="str">
        <f t="shared" si="30"/>
        <v>&lt;tr&gt;&lt;td headers='icon'&gt;&lt;img src=resources/TS_WRATH_MAGNUS_01.png height=32&gt;&lt;/td&gt;&lt;td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74" s="35" t="str">
        <f t="shared" si="29"/>
        <v>document.getElementById('m172').innerHTML = (b1*0+b2*0+b0*0) + (s1*0+s2*0+s3*0+s4*0+s5*0+s6*0+s7*0+s0*0) + (e01*0+e02*0+e03*0+e04*0+e05*0+e06*0+e07*0+e08*0+e09*0+e10*0+e11*0+e12*0+e13*0+e14*0);</v>
      </c>
      <c r="AJ174" s="24" t="str">
        <f t="shared" si="25"/>
        <v>m172</v>
      </c>
      <c r="AK174" s="26"/>
      <c r="AL174" s="26"/>
    </row>
    <row r="175" spans="1:38" s="3" customFormat="1" ht="37.049999999999997" customHeight="1" x14ac:dyDescent="0.3">
      <c r="A175" s="3" t="s">
        <v>380</v>
      </c>
      <c r="C175" s="3" t="s">
        <v>382</v>
      </c>
      <c r="D175" s="6" t="s">
        <v>381</v>
      </c>
      <c r="E175" s="3">
        <v>5</v>
      </c>
      <c r="G175" s="15" t="s">
        <v>362</v>
      </c>
      <c r="H175" s="8"/>
      <c r="I175" s="4">
        <f t="shared" si="26"/>
        <v>0</v>
      </c>
      <c r="J175" s="2"/>
      <c r="K175" s="2"/>
      <c r="L175" s="2"/>
      <c r="M175" s="2">
        <f t="shared" si="27"/>
        <v>0</v>
      </c>
      <c r="N175" s="2"/>
      <c r="O175" s="2"/>
      <c r="P175" s="2"/>
      <c r="Q175" s="2"/>
      <c r="R175" s="7"/>
      <c r="T175" s="3">
        <v>0</v>
      </c>
      <c r="V175" s="4"/>
      <c r="AE175" s="4">
        <f t="shared" si="28"/>
        <v>0</v>
      </c>
      <c r="AG175" s="26"/>
      <c r="AH175" s="35" t="str">
        <f t="shared" si="30"/>
        <v>&lt;tr&gt;&lt;td headers='icon'&gt;&lt;img src=resources/TS_WRATH_MAGNUS_02.png height=32&gt;&lt;/td&gt;&lt;td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75" s="35" t="str">
        <f t="shared" si="29"/>
        <v>document.getElementById('m173').innerHTML = (b1*0+b2*0+b0*0) + (s1*0+s2*0+s3*0+s4*0+s5*0+s6*0+s7*0+s0*0) + (e01*0+e02*0+e03*0+e04*0+e05*0+e06*0+e07*0+e08*0+e09*0+e10*0+e11*0+e12*0+e13*0+e14*0);</v>
      </c>
      <c r="AJ175" s="24" t="str">
        <f t="shared" si="25"/>
        <v>m173</v>
      </c>
      <c r="AK175" s="26"/>
      <c r="AL175" s="26"/>
    </row>
    <row r="176" spans="1:38" s="3" customFormat="1" ht="37.049999999999997" customHeight="1" x14ac:dyDescent="0.3">
      <c r="A176" s="3" t="s">
        <v>382</v>
      </c>
      <c r="C176" s="3" t="s">
        <v>384</v>
      </c>
      <c r="D176" s="6" t="s">
        <v>383</v>
      </c>
      <c r="E176" s="3">
        <v>5</v>
      </c>
      <c r="G176" s="15" t="s">
        <v>362</v>
      </c>
      <c r="H176" s="8" t="s">
        <v>92</v>
      </c>
      <c r="I176" s="4">
        <f t="shared" si="26"/>
        <v>60</v>
      </c>
      <c r="J176" s="2">
        <v>30</v>
      </c>
      <c r="K176" s="2"/>
      <c r="L176" s="2">
        <v>30</v>
      </c>
      <c r="M176" s="2">
        <f t="shared" si="27"/>
        <v>30</v>
      </c>
      <c r="N176" s="2"/>
      <c r="O176" s="2"/>
      <c r="P176" s="2"/>
      <c r="Q176" s="2">
        <v>10</v>
      </c>
      <c r="R176" s="7"/>
      <c r="T176" s="3">
        <v>0</v>
      </c>
      <c r="V176" s="4"/>
      <c r="W176" s="5" t="s">
        <v>497</v>
      </c>
      <c r="X176" s="3">
        <v>30</v>
      </c>
      <c r="AB176" s="3">
        <v>30</v>
      </c>
      <c r="AE176" s="4">
        <f t="shared" si="28"/>
        <v>30</v>
      </c>
      <c r="AG176" s="26"/>
      <c r="AH176" s="35" t="str">
        <f t="shared" si="30"/>
        <v>&lt;tr&gt;&lt;td headers='icon'&gt;&lt;img src=resources/TS_WRATH_MARE_01.png height=32&gt;&lt;/td&gt;&lt;td headers='name'&gt;私だって守れる！&lt;/td&gt;&lt;td headers='rank'&gt;5&lt;/td&gt;&lt;td headers='remark'&gt;&lt;/td&gt;&lt;td headers='origin'&gt;ラーストリス
Wratharis&lt;/td&gt;&lt;td headers='group'&gt;シャドウメサイヤ&lt;/td&gt;&lt;td headers='score' id='m174'&gt;60&lt;/td&gt;&lt;td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headers='a.bonus'&gt;0&lt;/td&gt;&lt;td headers='special'&gt;&lt;/td&gt;&lt;td headers='sp.bonus'&gt;&lt;/td&gt;&lt;td headers='others'&gt;射撃回避+20&lt;/td&gt;&lt;td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I176" s="35" t="str">
        <f t="shared" si="29"/>
        <v>document.getElementById('m174').innerHTML = (b1*0+b2*30+b0*30) + (s1*30+s2*0+s3*0+s4*0+s5*30+s6*0+s7*0+s0*30) + (e01*0+e02*0+e03*0+e04*0+e05*0+e06*0+e07*0+e08*0+e09*0+e10*0+e11*0+e12*0+e13*0+e14*0);</v>
      </c>
      <c r="AJ176" s="24" t="str">
        <f t="shared" si="25"/>
        <v>m174</v>
      </c>
      <c r="AK176" s="26"/>
      <c r="AL176" s="26"/>
    </row>
    <row r="177" spans="1:38" s="3" customFormat="1" ht="37.049999999999997" customHeight="1" x14ac:dyDescent="0.3">
      <c r="A177" s="3" t="s">
        <v>384</v>
      </c>
      <c r="C177" s="3" t="s">
        <v>386</v>
      </c>
      <c r="D177" s="6" t="s">
        <v>385</v>
      </c>
      <c r="E177" s="3">
        <v>4</v>
      </c>
      <c r="G177" s="15" t="s">
        <v>362</v>
      </c>
      <c r="H177" s="8"/>
      <c r="I177" s="4">
        <f t="shared" si="26"/>
        <v>0</v>
      </c>
      <c r="J177" s="2"/>
      <c r="K177" s="2"/>
      <c r="L177" s="2"/>
      <c r="M177" s="2">
        <f t="shared" si="27"/>
        <v>0</v>
      </c>
      <c r="N177" s="2"/>
      <c r="O177" s="2"/>
      <c r="P177" s="2"/>
      <c r="Q177" s="2"/>
      <c r="R177" s="7"/>
      <c r="T177" s="3">
        <v>0</v>
      </c>
      <c r="V177" s="4"/>
      <c r="AE177" s="4">
        <f t="shared" si="28"/>
        <v>0</v>
      </c>
      <c r="AG177" s="26"/>
      <c r="AH177" s="35" t="str">
        <f t="shared" si="30"/>
        <v>&lt;tr&gt;&lt;td headers='icon'&gt;&lt;img src=resources/TS_WRATH_ROSA_01.png height=32&gt;&lt;/td&gt;&lt;td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77" s="35" t="str">
        <f t="shared" si="29"/>
        <v>document.getElementById('m175').innerHTML = (b1*0+b2*0+b0*0) + (s1*0+s2*0+s3*0+s4*0+s5*0+s6*0+s7*0+s0*0) + (e01*0+e02*0+e03*0+e04*0+e05*0+e06*0+e07*0+e08*0+e09*0+e10*0+e11*0+e12*0+e13*0+e14*0);</v>
      </c>
      <c r="AJ177" s="24" t="str">
        <f t="shared" si="25"/>
        <v>m175</v>
      </c>
      <c r="AK177" s="26"/>
      <c r="AL177" s="26"/>
    </row>
    <row r="178" spans="1:38" s="3" customFormat="1" ht="37.049999999999997" customHeight="1" x14ac:dyDescent="0.3">
      <c r="A178" s="3" t="s">
        <v>386</v>
      </c>
      <c r="C178" s="3" t="s">
        <v>388</v>
      </c>
      <c r="D178" s="6" t="s">
        <v>387</v>
      </c>
      <c r="E178" s="3">
        <v>5</v>
      </c>
      <c r="F178" s="3" t="s">
        <v>40</v>
      </c>
      <c r="G178" s="15" t="s">
        <v>362</v>
      </c>
      <c r="H178" s="8"/>
      <c r="I178" s="4">
        <f t="shared" si="26"/>
        <v>0</v>
      </c>
      <c r="J178" s="2"/>
      <c r="K178" s="2"/>
      <c r="L178" s="2"/>
      <c r="M178" s="2">
        <f t="shared" si="27"/>
        <v>0</v>
      </c>
      <c r="N178" s="2"/>
      <c r="O178" s="2"/>
      <c r="P178" s="2"/>
      <c r="Q178" s="2"/>
      <c r="R178" s="7"/>
      <c r="T178" s="3">
        <v>0</v>
      </c>
      <c r="V178" s="4"/>
      <c r="AE178" s="4">
        <f t="shared" si="28"/>
        <v>0</v>
      </c>
      <c r="AG178" s="26"/>
      <c r="AH178" s="35" t="str">
        <f t="shared" si="30"/>
        <v>&lt;tr&gt;&lt;td headers='icon'&gt;&lt;img src=resources/TS_WRATH_ROSA_02.png height=32&gt;&lt;/td&gt;&lt;td headers='name'&gt;あの日見た堕天使&lt;/td&gt;&lt;td headers='rank'&gt;5&lt;/td&gt;&lt;td headers='remark'&gt;限定&lt;/td&gt;&lt;td headers='origin'&gt;ラーストリス
Wratharis&lt;/td&gt;&lt;td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78" s="35" t="str">
        <f t="shared" si="29"/>
        <v>document.getElementById('m176').innerHTML = (b1*0+b2*0+b0*0) + (s1*0+s2*0+s3*0+s4*0+s5*0+s6*0+s7*0+s0*0) + (e01*0+e02*0+e03*0+e04*0+e05*0+e06*0+e07*0+e08*0+e09*0+e10*0+e11*0+e12*0+e13*0+e14*0);</v>
      </c>
      <c r="AJ178" s="24" t="str">
        <f t="shared" si="25"/>
        <v>m176</v>
      </c>
      <c r="AK178" s="26"/>
      <c r="AL178" s="26"/>
    </row>
    <row r="179" spans="1:38" s="3" customFormat="1" ht="37.049999999999997" customHeight="1" x14ac:dyDescent="0.3">
      <c r="A179" s="3" t="s">
        <v>388</v>
      </c>
      <c r="C179" s="3" t="s">
        <v>390</v>
      </c>
      <c r="D179" s="6" t="s">
        <v>389</v>
      </c>
      <c r="E179" s="3">
        <v>3</v>
      </c>
      <c r="G179" s="15" t="s">
        <v>362</v>
      </c>
      <c r="H179" s="8"/>
      <c r="I179" s="4">
        <f t="shared" si="26"/>
        <v>0</v>
      </c>
      <c r="J179" s="2"/>
      <c r="K179" s="2"/>
      <c r="L179" s="2"/>
      <c r="M179" s="2">
        <f t="shared" si="27"/>
        <v>0</v>
      </c>
      <c r="N179" s="2"/>
      <c r="O179" s="2"/>
      <c r="P179" s="2"/>
      <c r="Q179" s="2"/>
      <c r="R179" s="7"/>
      <c r="T179" s="3">
        <v>0</v>
      </c>
      <c r="V179" s="4"/>
      <c r="AE179" s="4">
        <f t="shared" si="28"/>
        <v>0</v>
      </c>
      <c r="AG179" s="26"/>
      <c r="AH179" s="35" t="str">
        <f t="shared" si="30"/>
        <v>&lt;tr&gt;&lt;td headers='icon'&gt;&lt;img src=resources/TS_WRATH_SABALETA_01.png height=32&gt;&lt;/td&gt;&lt;td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79" s="35" t="str">
        <f t="shared" si="29"/>
        <v>document.getElementById('m177').innerHTML = (b1*0+b2*0+b0*0) + (s1*0+s2*0+s3*0+s4*0+s5*0+s6*0+s7*0+s0*0) + (e01*0+e02*0+e03*0+e04*0+e05*0+e06*0+e07*0+e08*0+e09*0+e10*0+e11*0+e12*0+e13*0+e14*0);</v>
      </c>
      <c r="AJ179" s="24" t="str">
        <f t="shared" si="25"/>
        <v>m177</v>
      </c>
      <c r="AK179" s="26"/>
      <c r="AL179" s="26"/>
    </row>
    <row r="180" spans="1:38" s="3" customFormat="1" ht="37.049999999999997" customHeight="1" x14ac:dyDescent="0.3">
      <c r="A180" s="3" t="s">
        <v>390</v>
      </c>
      <c r="C180" s="3" t="s">
        <v>392</v>
      </c>
      <c r="D180" s="6" t="s">
        <v>391</v>
      </c>
      <c r="E180" s="3">
        <v>5</v>
      </c>
      <c r="G180" s="15" t="s">
        <v>362</v>
      </c>
      <c r="H180" s="8" t="s">
        <v>92</v>
      </c>
      <c r="I180" s="4">
        <f t="shared" si="26"/>
        <v>55</v>
      </c>
      <c r="J180" s="2">
        <v>70</v>
      </c>
      <c r="K180" s="2">
        <v>15</v>
      </c>
      <c r="L180" s="2"/>
      <c r="M180" s="2">
        <f t="shared" si="27"/>
        <v>15</v>
      </c>
      <c r="N180" s="2">
        <v>15</v>
      </c>
      <c r="O180" s="2"/>
      <c r="P180" s="2"/>
      <c r="Q180" s="2"/>
      <c r="R180" s="7"/>
      <c r="T180" s="3">
        <v>0</v>
      </c>
      <c r="V180" s="4"/>
      <c r="X180" s="3">
        <v>40</v>
      </c>
      <c r="AC180" s="3">
        <v>20</v>
      </c>
      <c r="AE180" s="4">
        <f t="shared" si="28"/>
        <v>40</v>
      </c>
      <c r="AG180" s="26"/>
      <c r="AH180" s="35" t="str">
        <f t="shared" si="30"/>
        <v>&lt;tr&gt;&lt;td headers='icon'&gt;&lt;img src=resources/TS_WRATH_SPICA_01.png height=32&gt;&lt;/td&gt;&lt;td headers='name'&gt;双星の想いは募り&lt;/td&gt;&lt;td headers='rank'&gt;5&lt;/td&gt;&lt;td headers='remark'&gt;&lt;/td&gt;&lt;td headers='origin'&gt;ラーストリス
Wratharis&lt;/td&gt;&lt;td headers='group'&gt;シャドウメサイヤ&lt;/td&gt;&lt;td headers='score' id='m178'&gt;55&lt;/td&gt;&lt;td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headers='a.bonus'&gt;0&lt;/td&gt;&lt;td headers='special'&gt;&lt;/td&gt;&lt;td headers='sp.bonus'&gt;&lt;/td&gt;&lt;td headers='others'&gt;&lt;/td&gt;&lt;td headers='嫉妬'&gt;40&lt;/td&gt;&lt;td headers='怠惰'&gt;&lt;/td&gt;&lt;td headers='色欲'&gt;&lt;/td&gt;&lt;td headers='暴食'&gt;&lt;/td&gt;&lt;td headers='憤怒'&gt;&lt;/td&gt;&lt;td headers='強欲'&gt;20&lt;/td&gt;&lt;td headers='傲慢'&gt;&lt;/td&gt;&lt;/tr&gt;</v>
      </c>
      <c r="AI180" s="35" t="str">
        <f t="shared" si="29"/>
        <v>document.getElementById('m178').innerHTML = (b1*15+b2*0+b0*15) + (s1*40+s2*0+s3*0+s4*0+s5*0+s6*20+s7*0+s0*40) + (e01*0+e02*0+e03*0+e04*0+e05*0+e06*0+e07*0+e08*0+e09*0+e10*0+e11*0+e12*0+e13*0+e14*0);</v>
      </c>
      <c r="AJ180" s="24" t="str">
        <f t="shared" si="25"/>
        <v>m178</v>
      </c>
      <c r="AK180" s="26"/>
      <c r="AL180" s="26"/>
    </row>
    <row r="181" spans="1:38" s="3" customFormat="1" ht="37.049999999999997" customHeight="1" x14ac:dyDescent="0.3">
      <c r="A181" s="3" t="s">
        <v>392</v>
      </c>
      <c r="C181" s="3" t="s">
        <v>394</v>
      </c>
      <c r="D181" s="6" t="s">
        <v>393</v>
      </c>
      <c r="E181" s="3">
        <v>5</v>
      </c>
      <c r="F181" s="3" t="s">
        <v>40</v>
      </c>
      <c r="G181" s="15" t="s">
        <v>362</v>
      </c>
      <c r="H181" s="8" t="s">
        <v>363</v>
      </c>
      <c r="I181" s="4">
        <f t="shared" si="26"/>
        <v>80</v>
      </c>
      <c r="J181" s="2">
        <v>60</v>
      </c>
      <c r="K181" s="2">
        <v>30</v>
      </c>
      <c r="L181" s="2"/>
      <c r="M181" s="2">
        <f t="shared" si="27"/>
        <v>30</v>
      </c>
      <c r="N181" s="2"/>
      <c r="O181" s="2"/>
      <c r="P181" s="2"/>
      <c r="Q181" s="2"/>
      <c r="R181" s="7"/>
      <c r="T181" s="3">
        <v>0</v>
      </c>
      <c r="U181" s="3" t="s">
        <v>22</v>
      </c>
      <c r="V181" s="4">
        <v>10</v>
      </c>
      <c r="X181" s="3">
        <v>20</v>
      </c>
      <c r="AB181" s="3">
        <v>40</v>
      </c>
      <c r="AE181" s="4">
        <f t="shared" si="28"/>
        <v>40</v>
      </c>
      <c r="AG181" s="26"/>
      <c r="AH181" s="35" t="str">
        <f t="shared" si="30"/>
        <v>&lt;tr&gt;&lt;td headers='icon'&gt;&lt;img src=resources/TS_WRATH_TERESA_01.png height=32&gt;&lt;/td&gt;&lt;td headers='name'&gt;可能性は広き海の如く&lt;/td&gt;&lt;td headers='rank'&gt;5&lt;/td&gt;&lt;td headers='remark'&gt;限定&lt;/td&gt;&lt;td headers='origin'&gt;ラーストリス
Wratharis&lt;/td&gt;&lt;td headers='group'&gt;ラーストリス騎士団&lt;/td&gt;&lt;td headers='score' id='m179'&gt;80&lt;/td&gt;&lt;td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headers='a.bonus'&gt;0&lt;/td&gt;&lt;td headers='special'&gt;範囲&lt;/td&gt;&lt;td headers='sp.bonus'&gt;10&lt;/td&gt;&lt;td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I181" s="35" t="str">
        <f t="shared" si="29"/>
        <v>document.getElementById('m179').innerHTML = (b1*30+b2*0+b0*30) + (s1*20+s2*0+s3*0+s4*0+s5*40+s6*0+s7*0+s0*40) + (e01*0+e02*0+e03*0+e04*0+e05*0+e06*0+e07*0+e08*0+e09*0+e10*10+e11*0+e12*0+e13*0+e14*0);</v>
      </c>
      <c r="AJ181" s="24" t="str">
        <f t="shared" si="25"/>
        <v>m179</v>
      </c>
      <c r="AK181" s="26"/>
      <c r="AL181" s="26"/>
    </row>
    <row r="182" spans="1:38" s="3" customFormat="1" ht="37.049999999999997" customHeight="1" x14ac:dyDescent="0.3">
      <c r="A182" s="3" t="s">
        <v>394</v>
      </c>
      <c r="D182" s="6" t="s">
        <v>395</v>
      </c>
      <c r="E182" s="3">
        <v>5</v>
      </c>
      <c r="G182" s="15" t="s">
        <v>362</v>
      </c>
      <c r="H182" s="8" t="s">
        <v>92</v>
      </c>
      <c r="I182" s="4">
        <f t="shared" si="26"/>
        <v>100</v>
      </c>
      <c r="J182" s="2">
        <v>40</v>
      </c>
      <c r="K182" s="2">
        <v>20</v>
      </c>
      <c r="L182" s="2"/>
      <c r="M182" s="2">
        <f t="shared" si="27"/>
        <v>20</v>
      </c>
      <c r="N182" s="2"/>
      <c r="O182" s="2"/>
      <c r="P182" s="2"/>
      <c r="Q182" s="2"/>
      <c r="R182" s="7"/>
      <c r="S182" s="3" t="s">
        <v>15</v>
      </c>
      <c r="T182" s="3">
        <v>20</v>
      </c>
      <c r="V182" s="4"/>
      <c r="W182" s="5" t="s">
        <v>492</v>
      </c>
      <c r="X182" s="3">
        <v>60</v>
      </c>
      <c r="AE182" s="4">
        <f t="shared" si="28"/>
        <v>60</v>
      </c>
      <c r="AG182" s="26"/>
      <c r="AH182" s="35" t="str">
        <f t="shared" si="30"/>
        <v>&lt;tr&gt;&lt;td headers='icon'&gt;&lt;img src=resources/TS_WRATH_ZAHAR_01.png height=32&gt;&lt;/td&gt;&lt;td headers='name'&gt;漆黒の野望、未だ叶わず&lt;/td&gt;&lt;td headers='rank'&gt;5&lt;/td&gt;&lt;td headers='remark'&gt;&lt;/td&gt;&lt;td headers='origin'&gt;ラーストリス
Wratharis&lt;/td&gt;&lt;td headers='group'&gt;シャドウメサイヤ&lt;/td&gt;&lt;td headers='score' id='m180'&gt;100&lt;/td&gt;&lt;td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headers='嫉妬'&gt;60&lt;/td&gt;&lt;td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I182" s="35" t="str">
        <f t="shared" si="29"/>
        <v>document.getElementById('m180').innerHTML = (b1*20+b2*0+b0*20) + (s1*60+s2*0+s3*0+s4*0+s5*0+s6*0+s7*0+s0*60) + (e01*20+e02*0+e03*0+e04*0+e05*0+e06*0+e07*0+e08*0+e09*0+e10*0+e11*0+e12*0+e13*0+e14*0);</v>
      </c>
      <c r="AJ182" s="24" t="str">
        <f t="shared" si="25"/>
        <v>m180</v>
      </c>
      <c r="AK182" s="26"/>
      <c r="AL182" s="26"/>
    </row>
    <row r="183" spans="1:38" s="3" customFormat="1" ht="37.049999999999997" customHeight="1" x14ac:dyDescent="0.3">
      <c r="D183" s="6"/>
      <c r="G183" s="15"/>
      <c r="H183" s="8"/>
      <c r="I183" s="4"/>
      <c r="J183" s="2"/>
      <c r="K183" s="2"/>
      <c r="L183" s="2"/>
      <c r="M183" s="2"/>
      <c r="N183" s="2"/>
      <c r="O183" s="2"/>
      <c r="P183" s="2"/>
      <c r="Q183" s="2"/>
      <c r="R183" s="7"/>
      <c r="V183" s="4"/>
      <c r="AE183" s="4"/>
      <c r="AG183" s="26"/>
      <c r="AH183" s="35"/>
      <c r="AI183" s="35"/>
      <c r="AJ183" s="23"/>
      <c r="AK183" s="26"/>
      <c r="AL183" s="26"/>
    </row>
  </sheetData>
  <sheetProtection sheet="1" objects="1" scenarios="1" selectLockedCells="1"/>
  <autoFilter ref="B2:AE182" xr:uid="{12F5E3EA-4FDA-471C-839A-02A68F2CB4ED}"/>
  <conditionalFormatting sqref="E1:G1 AF90:AG117 AF144:AG182 A1:C117 A119:C1048576 D144:AE148 A118:AG118 D119:AG143 D91:AE117 D150:AE182 D2:AG89 D183:AG1048576 I1:AG1 AH1:XFD1048576">
    <cfRule type="cellIs" dxfId="3" priority="8" operator="equal">
      <formula>0</formula>
    </cfRule>
  </conditionalFormatting>
  <conditionalFormatting sqref="F90">
    <cfRule type="cellIs" dxfId="2" priority="5" operator="equal">
      <formula>0</formula>
    </cfRule>
  </conditionalFormatting>
  <conditionalFormatting sqref="G149">
    <cfRule type="cellIs" dxfId="1" priority="2" operator="equal">
      <formula>0</formula>
    </cfRule>
  </conditionalFormatting>
  <conditionalFormatting sqref="G90">
    <cfRule type="cellIs" dxfId="0" priority="1" operator="equal">
      <formula>0</formula>
    </cfRule>
  </conditionalFormatting>
  <dataValidations disablePrompts="1" count="1">
    <dataValidation type="list" allowBlank="1" showInputMessage="1" showErrorMessage="1" sqref="D83:F83" xr:uid="{91D76B18-8BFA-41A6-8BB4-EC6DBFF8B8B4}">
      <formula1>group</formula1>
    </dataValidation>
  </dataValidations>
  <pageMargins left="0.7" right="0.7" top="0.75" bottom="0.75" header="0.3" footer="0.3"/>
  <pageSetup orientation="portrait" r:id="rId1"/>
  <ignoredErrors>
    <ignoredError sqref="M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H24"/>
  <sheetViews>
    <sheetView zoomScaleNormal="100" workbookViewId="0">
      <selection activeCell="A2" sqref="A2:A6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16384" width="6.3984375" style="1"/>
  </cols>
  <sheetData>
    <row r="1" spans="1:8" ht="37.049999999999997" customHeight="1" x14ac:dyDescent="0.3">
      <c r="A1" s="28"/>
      <c r="B1" s="28" t="s">
        <v>396</v>
      </c>
      <c r="C1" s="28" t="s">
        <v>397</v>
      </c>
      <c r="D1" s="29" t="s">
        <v>398</v>
      </c>
      <c r="E1" s="28" t="s">
        <v>4</v>
      </c>
      <c r="F1" s="28"/>
      <c r="G1" s="28" t="s">
        <v>399</v>
      </c>
      <c r="H1" s="28" t="s">
        <v>5</v>
      </c>
    </row>
    <row r="2" spans="1:8" ht="37.049999999999997" customHeight="1" x14ac:dyDescent="0.3">
      <c r="A2" s="37"/>
      <c r="B2" s="37"/>
      <c r="C2" s="37" t="s">
        <v>400</v>
      </c>
      <c r="D2" s="38" t="s">
        <v>401</v>
      </c>
      <c r="E2" s="39" t="s">
        <v>43</v>
      </c>
      <c r="F2" s="11"/>
      <c r="G2" s="11" t="s">
        <v>402</v>
      </c>
      <c r="H2" s="11" t="s">
        <v>108</v>
      </c>
    </row>
    <row r="3" spans="1:8" ht="37.049999999999997" customHeight="1" x14ac:dyDescent="0.3">
      <c r="A3" s="37"/>
      <c r="B3" s="37"/>
      <c r="C3" s="37"/>
      <c r="D3" s="38"/>
      <c r="E3" s="39"/>
      <c r="F3" s="11"/>
      <c r="G3" s="11" t="s">
        <v>403</v>
      </c>
      <c r="H3" s="11" t="s">
        <v>404</v>
      </c>
    </row>
    <row r="4" spans="1:8" ht="37.049999999999997" customHeight="1" x14ac:dyDescent="0.3">
      <c r="A4" s="37"/>
      <c r="B4" s="37"/>
      <c r="C4" s="37"/>
      <c r="D4" s="38"/>
      <c r="E4" s="39"/>
      <c r="F4" s="11"/>
      <c r="G4" s="11" t="s">
        <v>405</v>
      </c>
      <c r="H4" s="11" t="s">
        <v>44</v>
      </c>
    </row>
    <row r="5" spans="1:8" ht="37.049999999999997" customHeight="1" x14ac:dyDescent="0.3">
      <c r="A5" s="37"/>
      <c r="B5" s="37"/>
      <c r="C5" s="37"/>
      <c r="D5" s="38"/>
      <c r="E5" s="39"/>
      <c r="F5" s="11"/>
      <c r="G5" s="11" t="s">
        <v>406</v>
      </c>
      <c r="H5" s="11" t="s">
        <v>101</v>
      </c>
    </row>
    <row r="6" spans="1:8" ht="37.049999999999997" customHeight="1" x14ac:dyDescent="0.3">
      <c r="A6" s="37"/>
      <c r="B6" s="37"/>
      <c r="C6" s="37"/>
      <c r="D6" s="38"/>
      <c r="E6" s="39"/>
      <c r="F6" s="11"/>
      <c r="G6" s="11" t="s">
        <v>407</v>
      </c>
      <c r="H6" s="11" t="s">
        <v>408</v>
      </c>
    </row>
    <row r="7" spans="1:8" ht="37.049999999999997" customHeight="1" x14ac:dyDescent="0.3">
      <c r="A7" s="40"/>
      <c r="B7" s="40"/>
      <c r="C7" s="37" t="s">
        <v>409</v>
      </c>
      <c r="D7" s="38" t="s">
        <v>410</v>
      </c>
      <c r="E7" s="39" t="s">
        <v>362</v>
      </c>
      <c r="F7" s="11"/>
      <c r="G7" s="11" t="s">
        <v>411</v>
      </c>
      <c r="H7" s="11" t="s">
        <v>363</v>
      </c>
    </row>
    <row r="8" spans="1:8" ht="37.049999999999997" customHeight="1" x14ac:dyDescent="0.3">
      <c r="A8" s="40"/>
      <c r="B8" s="40"/>
      <c r="C8" s="37"/>
      <c r="D8" s="38"/>
      <c r="E8" s="39"/>
      <c r="F8" s="11"/>
      <c r="G8" s="11" t="s">
        <v>412</v>
      </c>
      <c r="H8" s="11" t="s">
        <v>92</v>
      </c>
    </row>
    <row r="9" spans="1:8" ht="37.049999999999997" customHeight="1" x14ac:dyDescent="0.3">
      <c r="A9" s="11"/>
      <c r="B9" s="11"/>
      <c r="C9" s="11" t="s">
        <v>413</v>
      </c>
      <c r="D9" s="14" t="s">
        <v>414</v>
      </c>
      <c r="E9" s="12" t="s">
        <v>283</v>
      </c>
      <c r="F9" s="11"/>
      <c r="G9" s="11"/>
      <c r="H9" s="11"/>
    </row>
    <row r="10" spans="1:8" ht="37.049999999999997" customHeight="1" x14ac:dyDescent="0.3">
      <c r="A10" s="11"/>
      <c r="B10" s="11"/>
      <c r="C10" s="11" t="s">
        <v>415</v>
      </c>
      <c r="D10" s="14" t="s">
        <v>416</v>
      </c>
      <c r="E10" s="12" t="s">
        <v>49</v>
      </c>
      <c r="F10" s="11"/>
      <c r="G10" s="11"/>
      <c r="H10" s="11"/>
    </row>
    <row r="11" spans="1:8" ht="37.049999999999997" customHeight="1" x14ac:dyDescent="0.3">
      <c r="A11" s="11"/>
      <c r="B11" s="11"/>
      <c r="C11" s="11" t="s">
        <v>417</v>
      </c>
      <c r="D11" s="14" t="s">
        <v>418</v>
      </c>
      <c r="E11" s="12" t="s">
        <v>155</v>
      </c>
      <c r="F11" s="11"/>
      <c r="G11" s="11" t="s">
        <v>419</v>
      </c>
      <c r="H11" s="11" t="s">
        <v>404</v>
      </c>
    </row>
    <row r="12" spans="1:8" ht="37.049999999999997" customHeight="1" x14ac:dyDescent="0.3">
      <c r="A12" s="37"/>
      <c r="B12" s="37"/>
      <c r="C12" s="37" t="s">
        <v>420</v>
      </c>
      <c r="D12" s="38" t="s">
        <v>421</v>
      </c>
      <c r="E12" s="39" t="s">
        <v>163</v>
      </c>
      <c r="F12" s="11"/>
      <c r="G12" s="11" t="s">
        <v>422</v>
      </c>
      <c r="H12" s="11" t="s">
        <v>404</v>
      </c>
    </row>
    <row r="13" spans="1:8" ht="37.049999999999997" customHeight="1" x14ac:dyDescent="0.3">
      <c r="A13" s="37"/>
      <c r="B13" s="37"/>
      <c r="C13" s="37"/>
      <c r="D13" s="38"/>
      <c r="E13" s="39"/>
      <c r="F13" s="11"/>
      <c r="G13" s="11" t="s">
        <v>423</v>
      </c>
      <c r="H13" s="11" t="s">
        <v>169</v>
      </c>
    </row>
    <row r="14" spans="1:8" ht="37.049999999999997" customHeight="1" x14ac:dyDescent="0.3">
      <c r="A14" s="11"/>
      <c r="B14" s="11"/>
      <c r="C14" s="11" t="s">
        <v>424</v>
      </c>
      <c r="D14" s="14" t="s">
        <v>425</v>
      </c>
      <c r="E14" s="12" t="s">
        <v>266</v>
      </c>
      <c r="F14" s="11"/>
      <c r="G14" s="11"/>
      <c r="H14" s="11"/>
    </row>
    <row r="15" spans="1:8" ht="37.049999999999997" customHeight="1" x14ac:dyDescent="0.3">
      <c r="A15" s="11"/>
      <c r="B15" s="11"/>
      <c r="C15" s="11" t="s">
        <v>426</v>
      </c>
      <c r="D15" s="14" t="s">
        <v>427</v>
      </c>
      <c r="E15" s="12" t="s">
        <v>328</v>
      </c>
      <c r="F15" s="11"/>
      <c r="G15" s="11" t="s">
        <v>428</v>
      </c>
      <c r="H15" s="11" t="s">
        <v>339</v>
      </c>
    </row>
    <row r="16" spans="1:8" ht="37.049999999999997" customHeight="1" x14ac:dyDescent="0.3">
      <c r="A16" s="11"/>
      <c r="B16" s="11"/>
      <c r="C16" s="11" t="s">
        <v>429</v>
      </c>
      <c r="D16" s="14" t="s">
        <v>430</v>
      </c>
      <c r="E16" s="12" t="s">
        <v>431</v>
      </c>
      <c r="F16" s="11"/>
      <c r="G16" s="11" t="s">
        <v>432</v>
      </c>
      <c r="H16" s="11" t="s">
        <v>58</v>
      </c>
    </row>
    <row r="17" spans="1:8" ht="37.049999999999997" customHeight="1" x14ac:dyDescent="0.3">
      <c r="A17" s="11"/>
      <c r="B17" s="11"/>
      <c r="C17" s="11" t="s">
        <v>433</v>
      </c>
      <c r="D17" s="14" t="s">
        <v>434</v>
      </c>
      <c r="E17" s="12" t="s">
        <v>240</v>
      </c>
      <c r="F17" s="11"/>
      <c r="G17" s="11" t="s">
        <v>435</v>
      </c>
      <c r="H17" s="11" t="s">
        <v>69</v>
      </c>
    </row>
    <row r="18" spans="1:8" ht="37.049999999999997" customHeight="1" x14ac:dyDescent="0.3">
      <c r="A18" s="11"/>
      <c r="B18" s="11"/>
      <c r="C18" s="11" t="s">
        <v>436</v>
      </c>
      <c r="D18" s="14" t="s">
        <v>437</v>
      </c>
      <c r="E18" s="12" t="s">
        <v>175</v>
      </c>
      <c r="F18" s="11"/>
      <c r="G18" s="11" t="s">
        <v>438</v>
      </c>
      <c r="H18" s="11" t="s">
        <v>176</v>
      </c>
    </row>
    <row r="19" spans="1:8" ht="37.049999999999997" customHeight="1" x14ac:dyDescent="0.3">
      <c r="A19" s="37" t="s">
        <v>439</v>
      </c>
      <c r="B19" s="37"/>
      <c r="C19" s="37"/>
      <c r="D19" s="38" t="s">
        <v>440</v>
      </c>
      <c r="E19" s="39" t="s">
        <v>37</v>
      </c>
      <c r="F19" s="11"/>
      <c r="G19" s="11" t="s">
        <v>441</v>
      </c>
      <c r="H19" s="11" t="s">
        <v>251</v>
      </c>
    </row>
    <row r="20" spans="1:8" ht="37.049999999999997" customHeight="1" x14ac:dyDescent="0.3">
      <c r="A20" s="37"/>
      <c r="B20" s="37"/>
      <c r="C20" s="37"/>
      <c r="D20" s="38"/>
      <c r="E20" s="37"/>
      <c r="F20" s="11"/>
      <c r="G20" s="11" t="s">
        <v>442</v>
      </c>
      <c r="H20" s="11" t="s">
        <v>314</v>
      </c>
    </row>
    <row r="21" spans="1:8" ht="37.049999999999997" customHeight="1" x14ac:dyDescent="0.3">
      <c r="A21" s="37"/>
      <c r="B21" s="37"/>
      <c r="C21" s="37"/>
      <c r="D21" s="38"/>
      <c r="E21" s="37"/>
      <c r="F21" s="11"/>
      <c r="G21" s="11" t="s">
        <v>443</v>
      </c>
      <c r="H21" s="11" t="s">
        <v>233</v>
      </c>
    </row>
    <row r="22" spans="1:8" ht="37.049999999999997" customHeight="1" x14ac:dyDescent="0.3">
      <c r="A22" s="37"/>
      <c r="B22" s="37"/>
      <c r="C22" s="37"/>
      <c r="D22" s="38"/>
      <c r="E22" s="37"/>
      <c r="F22" s="11"/>
      <c r="G22" s="11" t="s">
        <v>444</v>
      </c>
      <c r="H22" s="11" t="s">
        <v>321</v>
      </c>
    </row>
    <row r="23" spans="1:8" ht="37.049999999999997" customHeight="1" x14ac:dyDescent="0.3">
      <c r="A23" s="11"/>
      <c r="B23" s="11"/>
      <c r="C23" s="11"/>
      <c r="D23" s="14" t="s">
        <v>445</v>
      </c>
      <c r="E23" s="11" t="s">
        <v>446</v>
      </c>
      <c r="F23" s="11"/>
      <c r="G23" s="11"/>
      <c r="H23" s="11" t="s">
        <v>447</v>
      </c>
    </row>
    <row r="24" spans="1:8" ht="37.049999999999997" customHeight="1" x14ac:dyDescent="0.3">
      <c r="A24" s="11"/>
      <c r="B24" s="11"/>
      <c r="C24" s="11"/>
      <c r="D24" s="11"/>
      <c r="E24" s="11"/>
      <c r="F24" s="11"/>
      <c r="G24" s="11"/>
      <c r="H24" s="11"/>
    </row>
  </sheetData>
  <autoFilter ref="C1:H1" xr:uid="{D34E5BD1-5186-4F28-B32E-C9CFC7F001D0}"/>
  <mergeCells count="20">
    <mergeCell ref="E19:E22"/>
    <mergeCell ref="D19:D22"/>
    <mergeCell ref="C19:C22"/>
    <mergeCell ref="B19:B22"/>
    <mergeCell ref="A19:A22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7" sqref="A7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448</v>
      </c>
    </row>
    <row r="2" spans="1:1" x14ac:dyDescent="0.3">
      <c r="A2" t="s">
        <v>449</v>
      </c>
    </row>
    <row r="3" spans="1:1" x14ac:dyDescent="0.3">
      <c r="A3" t="s">
        <v>450</v>
      </c>
    </row>
    <row r="4" spans="1:1" x14ac:dyDescent="0.3">
      <c r="A4" t="s">
        <v>451</v>
      </c>
    </row>
    <row r="6" spans="1:1" x14ac:dyDescent="0.3">
      <c r="A6" t="s">
        <v>452</v>
      </c>
    </row>
    <row r="7" spans="1:1" x14ac:dyDescent="0.3">
      <c r="A7" s="18">
        <v>43859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Mementos</vt:lpstr>
      <vt:lpstr>List</vt:lpstr>
      <vt:lpstr>Readme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2020-01-29T07:09:46Z</dcterms:modified>
  <cp:category/>
  <cp:contentStatus/>
</cp:coreProperties>
</file>