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0" documentId="13_ncr:1_{EE9C87DB-96C8-46A1-A8C5-610C7449BFC1}" xr6:coauthVersionLast="45" xr6:coauthVersionMax="45" xr10:uidLastSave="{00000000-0000-0000-0000-000000000000}"/>
  <bookViews>
    <workbookView xWindow="-104" yWindow="-104" windowWidth="22326" windowHeight="12050" activeTab="2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Mementos!$B$2:$AD$223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4" i="1" l="1"/>
  <c r="AG4" i="1" s="1"/>
  <c r="AI5" i="1"/>
  <c r="AG5" i="1" s="1"/>
  <c r="AH6" i="1"/>
  <c r="AI6" i="1"/>
  <c r="AG6" i="1" s="1"/>
  <c r="AH7" i="1"/>
  <c r="AI7" i="1"/>
  <c r="AG7" i="1" s="1"/>
  <c r="AH8" i="1"/>
  <c r="AI8" i="1"/>
  <c r="AG8" i="1" s="1"/>
  <c r="AG9" i="1"/>
  <c r="AH9" i="1"/>
  <c r="AI9" i="1"/>
  <c r="AG10" i="1"/>
  <c r="AH10" i="1"/>
  <c r="AI10" i="1"/>
  <c r="AI11" i="1"/>
  <c r="AG11" i="1" s="1"/>
  <c r="AI12" i="1"/>
  <c r="AG12" i="1" s="1"/>
  <c r="AI13" i="1"/>
  <c r="AG13" i="1" s="1"/>
  <c r="AH14" i="1"/>
  <c r="AI14" i="1"/>
  <c r="AG14" i="1" s="1"/>
  <c r="AH15" i="1"/>
  <c r="AI15" i="1"/>
  <c r="AG15" i="1" s="1"/>
  <c r="AH16" i="1"/>
  <c r="AI16" i="1"/>
  <c r="AG16" i="1" s="1"/>
  <c r="AG17" i="1"/>
  <c r="AH17" i="1"/>
  <c r="AI17" i="1"/>
  <c r="AG18" i="1"/>
  <c r="AH18" i="1"/>
  <c r="AI18" i="1"/>
  <c r="AI19" i="1"/>
  <c r="AG19" i="1" s="1"/>
  <c r="AI20" i="1"/>
  <c r="AG20" i="1" s="1"/>
  <c r="AI21" i="1"/>
  <c r="AG21" i="1" s="1"/>
  <c r="AH22" i="1"/>
  <c r="AI22" i="1"/>
  <c r="AG22" i="1" s="1"/>
  <c r="AH23" i="1"/>
  <c r="AI23" i="1"/>
  <c r="AG23" i="1" s="1"/>
  <c r="AH24" i="1"/>
  <c r="AI24" i="1"/>
  <c r="AG24" i="1" s="1"/>
  <c r="AG25" i="1"/>
  <c r="AH25" i="1"/>
  <c r="AI25" i="1"/>
  <c r="AG26" i="1"/>
  <c r="AH26" i="1"/>
  <c r="AI26" i="1"/>
  <c r="AI27" i="1"/>
  <c r="AG27" i="1" s="1"/>
  <c r="AI28" i="1"/>
  <c r="AG28" i="1" s="1"/>
  <c r="AI29" i="1"/>
  <c r="AG29" i="1" s="1"/>
  <c r="AH30" i="1"/>
  <c r="AI30" i="1"/>
  <c r="AG30" i="1" s="1"/>
  <c r="AH31" i="1"/>
  <c r="AI31" i="1"/>
  <c r="AG31" i="1" s="1"/>
  <c r="AH32" i="1"/>
  <c r="AI32" i="1"/>
  <c r="AG32" i="1" s="1"/>
  <c r="AG33" i="1"/>
  <c r="AH33" i="1"/>
  <c r="AI33" i="1"/>
  <c r="AG34" i="1"/>
  <c r="AH34" i="1"/>
  <c r="AI34" i="1"/>
  <c r="AI35" i="1"/>
  <c r="AG35" i="1" s="1"/>
  <c r="AI36" i="1"/>
  <c r="AG36" i="1" s="1"/>
  <c r="AG37" i="1"/>
  <c r="AI37" i="1"/>
  <c r="AH37" i="1" s="1"/>
  <c r="AH38" i="1"/>
  <c r="AI38" i="1"/>
  <c r="AG38" i="1" s="1"/>
  <c r="AH39" i="1"/>
  <c r="AI39" i="1"/>
  <c r="AG39" i="1" s="1"/>
  <c r="AH40" i="1"/>
  <c r="AI40" i="1"/>
  <c r="AG40" i="1" s="1"/>
  <c r="AG41" i="1"/>
  <c r="AH41" i="1"/>
  <c r="AI41" i="1"/>
  <c r="AG42" i="1"/>
  <c r="AH42" i="1"/>
  <c r="AI42" i="1"/>
  <c r="AI43" i="1"/>
  <c r="AG43" i="1" s="1"/>
  <c r="AI44" i="1"/>
  <c r="AG44" i="1" s="1"/>
  <c r="AG45" i="1"/>
  <c r="AI45" i="1"/>
  <c r="AH45" i="1" s="1"/>
  <c r="AH46" i="1"/>
  <c r="AI46" i="1"/>
  <c r="AG46" i="1" s="1"/>
  <c r="AI47" i="1"/>
  <c r="AG47" i="1" s="1"/>
  <c r="AH48" i="1"/>
  <c r="AI48" i="1"/>
  <c r="AG48" i="1" s="1"/>
  <c r="AG49" i="1"/>
  <c r="AH49" i="1"/>
  <c r="AI49" i="1"/>
  <c r="AG50" i="1"/>
  <c r="AH50" i="1"/>
  <c r="AI50" i="1"/>
  <c r="AI51" i="1"/>
  <c r="AG51" i="1" s="1"/>
  <c r="AI52" i="1"/>
  <c r="AG52" i="1" s="1"/>
  <c r="AG53" i="1"/>
  <c r="AI53" i="1"/>
  <c r="AH53" i="1" s="1"/>
  <c r="AH54" i="1"/>
  <c r="AI54" i="1"/>
  <c r="AG54" i="1" s="1"/>
  <c r="AI55" i="1"/>
  <c r="AG55" i="1" s="1"/>
  <c r="AH56" i="1"/>
  <c r="AI56" i="1"/>
  <c r="AG56" i="1" s="1"/>
  <c r="AG57" i="1"/>
  <c r="AH57" i="1"/>
  <c r="AI57" i="1"/>
  <c r="AG58" i="1"/>
  <c r="AH58" i="1"/>
  <c r="AI58" i="1"/>
  <c r="AI59" i="1"/>
  <c r="AG59" i="1" s="1"/>
  <c r="AG60" i="1"/>
  <c r="AI60" i="1"/>
  <c r="AH60" i="1" s="1"/>
  <c r="AG61" i="1"/>
  <c r="AI61" i="1"/>
  <c r="AH61" i="1" s="1"/>
  <c r="AH62" i="1"/>
  <c r="AI62" i="1"/>
  <c r="AG62" i="1" s="1"/>
  <c r="AI63" i="1"/>
  <c r="AG63" i="1" s="1"/>
  <c r="AH64" i="1"/>
  <c r="AI64" i="1"/>
  <c r="AG64" i="1" s="1"/>
  <c r="AG65" i="1"/>
  <c r="AH65" i="1"/>
  <c r="AI65" i="1"/>
  <c r="AG66" i="1"/>
  <c r="AH66" i="1"/>
  <c r="AI66" i="1"/>
  <c r="AI67" i="1"/>
  <c r="AG67" i="1" s="1"/>
  <c r="AG68" i="1"/>
  <c r="AI68" i="1"/>
  <c r="AH68" i="1" s="1"/>
  <c r="AG69" i="1"/>
  <c r="AI69" i="1"/>
  <c r="AH69" i="1" s="1"/>
  <c r="AH70" i="1"/>
  <c r="AI70" i="1"/>
  <c r="AG70" i="1" s="1"/>
  <c r="AI71" i="1"/>
  <c r="AG71" i="1" s="1"/>
  <c r="AH72" i="1"/>
  <c r="AI72" i="1"/>
  <c r="AG72" i="1" s="1"/>
  <c r="AG73" i="1"/>
  <c r="AH73" i="1"/>
  <c r="AI73" i="1"/>
  <c r="AG74" i="1"/>
  <c r="AH74" i="1"/>
  <c r="AI74" i="1"/>
  <c r="AI75" i="1"/>
  <c r="AG75" i="1" s="1"/>
  <c r="AG76" i="1"/>
  <c r="AI76" i="1"/>
  <c r="AH76" i="1" s="1"/>
  <c r="AG77" i="1"/>
  <c r="AI77" i="1"/>
  <c r="AH77" i="1" s="1"/>
  <c r="AH78" i="1"/>
  <c r="AI78" i="1"/>
  <c r="AG78" i="1" s="1"/>
  <c r="AI79" i="1"/>
  <c r="AG79" i="1" s="1"/>
  <c r="AH80" i="1"/>
  <c r="AI80" i="1"/>
  <c r="AG80" i="1" s="1"/>
  <c r="AG81" i="1"/>
  <c r="AH81" i="1"/>
  <c r="AI81" i="1"/>
  <c r="AG82" i="1"/>
  <c r="AH82" i="1"/>
  <c r="AI82" i="1"/>
  <c r="AI83" i="1"/>
  <c r="AG83" i="1" s="1"/>
  <c r="AG84" i="1"/>
  <c r="AI84" i="1"/>
  <c r="AH84" i="1" s="1"/>
  <c r="AG85" i="1"/>
  <c r="AI85" i="1"/>
  <c r="AH85" i="1" s="1"/>
  <c r="AH86" i="1"/>
  <c r="AI86" i="1"/>
  <c r="AG86" i="1" s="1"/>
  <c r="AI87" i="1"/>
  <c r="AG87" i="1" s="1"/>
  <c r="AH88" i="1"/>
  <c r="AI88" i="1"/>
  <c r="AG88" i="1" s="1"/>
  <c r="AG89" i="1"/>
  <c r="AH89" i="1"/>
  <c r="AI89" i="1"/>
  <c r="AG90" i="1"/>
  <c r="AH90" i="1"/>
  <c r="AI90" i="1"/>
  <c r="AI91" i="1"/>
  <c r="AG91" i="1" s="1"/>
  <c r="AG92" i="1"/>
  <c r="AI92" i="1"/>
  <c r="AH92" i="1" s="1"/>
  <c r="AG93" i="1"/>
  <c r="AI93" i="1"/>
  <c r="AH93" i="1" s="1"/>
  <c r="AH94" i="1"/>
  <c r="AI94" i="1"/>
  <c r="AG94" i="1" s="1"/>
  <c r="AI95" i="1"/>
  <c r="AG95" i="1" s="1"/>
  <c r="AH96" i="1"/>
  <c r="AI96" i="1"/>
  <c r="AG96" i="1" s="1"/>
  <c r="AG97" i="1"/>
  <c r="AH97" i="1"/>
  <c r="AI97" i="1"/>
  <c r="AG98" i="1"/>
  <c r="AH98" i="1"/>
  <c r="AI98" i="1"/>
  <c r="AI99" i="1"/>
  <c r="AG99" i="1" s="1"/>
  <c r="AG100" i="1"/>
  <c r="AI100" i="1"/>
  <c r="AH100" i="1" s="1"/>
  <c r="AG101" i="1"/>
  <c r="AI101" i="1"/>
  <c r="AH101" i="1" s="1"/>
  <c r="AH102" i="1"/>
  <c r="AI102" i="1"/>
  <c r="AG102" i="1" s="1"/>
  <c r="AI103" i="1"/>
  <c r="AG103" i="1" s="1"/>
  <c r="AH104" i="1"/>
  <c r="AI104" i="1"/>
  <c r="AG104" i="1" s="1"/>
  <c r="AG105" i="1"/>
  <c r="AH105" i="1"/>
  <c r="AI105" i="1"/>
  <c r="AG106" i="1"/>
  <c r="AH106" i="1"/>
  <c r="AI106" i="1"/>
  <c r="AI107" i="1"/>
  <c r="AG107" i="1" s="1"/>
  <c r="AG108" i="1"/>
  <c r="AI108" i="1"/>
  <c r="AH108" i="1" s="1"/>
  <c r="AG109" i="1"/>
  <c r="AI109" i="1"/>
  <c r="AH109" i="1" s="1"/>
  <c r="AH110" i="1"/>
  <c r="AI110" i="1"/>
  <c r="AG110" i="1" s="1"/>
  <c r="AI111" i="1"/>
  <c r="AG111" i="1" s="1"/>
  <c r="AH112" i="1"/>
  <c r="AI112" i="1"/>
  <c r="AG112" i="1" s="1"/>
  <c r="AG113" i="1"/>
  <c r="AH113" i="1"/>
  <c r="AI113" i="1"/>
  <c r="AG114" i="1"/>
  <c r="AH114" i="1"/>
  <c r="AI114" i="1"/>
  <c r="AI115" i="1"/>
  <c r="AG115" i="1" s="1"/>
  <c r="AG116" i="1"/>
  <c r="AI116" i="1"/>
  <c r="AH116" i="1" s="1"/>
  <c r="AG117" i="1"/>
  <c r="AI117" i="1"/>
  <c r="AH117" i="1" s="1"/>
  <c r="AH118" i="1"/>
  <c r="AI118" i="1"/>
  <c r="AG118" i="1" s="1"/>
  <c r="AI119" i="1"/>
  <c r="AG119" i="1" s="1"/>
  <c r="AH120" i="1"/>
  <c r="AI120" i="1"/>
  <c r="AG120" i="1" s="1"/>
  <c r="AG121" i="1"/>
  <c r="AH121" i="1"/>
  <c r="AI121" i="1"/>
  <c r="AG122" i="1"/>
  <c r="AH122" i="1"/>
  <c r="AI122" i="1"/>
  <c r="AI123" i="1"/>
  <c r="AG123" i="1" s="1"/>
  <c r="AG124" i="1"/>
  <c r="AI124" i="1"/>
  <c r="AH124" i="1" s="1"/>
  <c r="AG125" i="1"/>
  <c r="AI125" i="1"/>
  <c r="AH125" i="1" s="1"/>
  <c r="AI126" i="1"/>
  <c r="AH126" i="1" s="1"/>
  <c r="AI127" i="1"/>
  <c r="AG127" i="1" s="1"/>
  <c r="AH128" i="1"/>
  <c r="AI128" i="1"/>
  <c r="AG128" i="1" s="1"/>
  <c r="AG129" i="1"/>
  <c r="AH129" i="1"/>
  <c r="AI129" i="1"/>
  <c r="AG130" i="1"/>
  <c r="AH130" i="1"/>
  <c r="AI130" i="1"/>
  <c r="AI131" i="1"/>
  <c r="AG131" i="1" s="1"/>
  <c r="AG132" i="1"/>
  <c r="AI132" i="1"/>
  <c r="AH132" i="1" s="1"/>
  <c r="AG133" i="1"/>
  <c r="AI133" i="1"/>
  <c r="AH133" i="1" s="1"/>
  <c r="AI134" i="1"/>
  <c r="AG134" i="1" s="1"/>
  <c r="AI135" i="1"/>
  <c r="AG135" i="1" s="1"/>
  <c r="AH136" i="1"/>
  <c r="AI136" i="1"/>
  <c r="AG136" i="1" s="1"/>
  <c r="AG137" i="1"/>
  <c r="AH137" i="1"/>
  <c r="AI137" i="1"/>
  <c r="AG138" i="1"/>
  <c r="AH138" i="1"/>
  <c r="AI138" i="1"/>
  <c r="AI139" i="1"/>
  <c r="AG139" i="1" s="1"/>
  <c r="AG140" i="1"/>
  <c r="AI140" i="1"/>
  <c r="AH140" i="1" s="1"/>
  <c r="AG141" i="1"/>
  <c r="AI141" i="1"/>
  <c r="AH141" i="1" s="1"/>
  <c r="AI142" i="1"/>
  <c r="AH142" i="1" s="1"/>
  <c r="AI143" i="1"/>
  <c r="AG143" i="1" s="1"/>
  <c r="AH144" i="1"/>
  <c r="AI144" i="1"/>
  <c r="AG144" i="1" s="1"/>
  <c r="AG145" i="1"/>
  <c r="AH145" i="1"/>
  <c r="AI145" i="1"/>
  <c r="AG146" i="1"/>
  <c r="AH146" i="1"/>
  <c r="AI146" i="1"/>
  <c r="AI147" i="1"/>
  <c r="AG147" i="1" s="1"/>
  <c r="AG148" i="1"/>
  <c r="AI148" i="1"/>
  <c r="AH148" i="1" s="1"/>
  <c r="AG149" i="1"/>
  <c r="AI149" i="1"/>
  <c r="AH149" i="1" s="1"/>
  <c r="AI150" i="1"/>
  <c r="AG150" i="1" s="1"/>
  <c r="AI151" i="1"/>
  <c r="AG151" i="1" s="1"/>
  <c r="AH152" i="1"/>
  <c r="AI152" i="1"/>
  <c r="AG152" i="1" s="1"/>
  <c r="AG153" i="1"/>
  <c r="AH153" i="1"/>
  <c r="AI153" i="1"/>
  <c r="AG154" i="1"/>
  <c r="AH154" i="1"/>
  <c r="AI154" i="1"/>
  <c r="AI155" i="1"/>
  <c r="AG155" i="1" s="1"/>
  <c r="AG156" i="1"/>
  <c r="AI156" i="1"/>
  <c r="AH156" i="1" s="1"/>
  <c r="AG157" i="1"/>
  <c r="AI157" i="1"/>
  <c r="AH157" i="1" s="1"/>
  <c r="AI158" i="1"/>
  <c r="AH158" i="1" s="1"/>
  <c r="AI159" i="1"/>
  <c r="AG159" i="1" s="1"/>
  <c r="AH160" i="1"/>
  <c r="AI160" i="1"/>
  <c r="AG160" i="1" s="1"/>
  <c r="AG161" i="1"/>
  <c r="AH161" i="1"/>
  <c r="AI161" i="1"/>
  <c r="AG162" i="1"/>
  <c r="AH162" i="1"/>
  <c r="AI162" i="1"/>
  <c r="AI163" i="1"/>
  <c r="AG163" i="1" s="1"/>
  <c r="AG164" i="1"/>
  <c r="AI164" i="1"/>
  <c r="AH164" i="1" s="1"/>
  <c r="AG165" i="1"/>
  <c r="AI165" i="1"/>
  <c r="AH165" i="1" s="1"/>
  <c r="AI166" i="1"/>
  <c r="AH166" i="1" s="1"/>
  <c r="AI167" i="1"/>
  <c r="AG167" i="1" s="1"/>
  <c r="AH168" i="1"/>
  <c r="AI168" i="1"/>
  <c r="AG168" i="1" s="1"/>
  <c r="AG169" i="1"/>
  <c r="AH169" i="1"/>
  <c r="AI169" i="1"/>
  <c r="AG170" i="1"/>
  <c r="AH170" i="1"/>
  <c r="AI170" i="1"/>
  <c r="AI171" i="1"/>
  <c r="AG171" i="1" s="1"/>
  <c r="AG172" i="1"/>
  <c r="AI172" i="1"/>
  <c r="AH172" i="1" s="1"/>
  <c r="AG173" i="1"/>
  <c r="AI173" i="1"/>
  <c r="AH173" i="1" s="1"/>
  <c r="AI174" i="1"/>
  <c r="AG174" i="1" s="1"/>
  <c r="AI175" i="1"/>
  <c r="AG175" i="1" s="1"/>
  <c r="AH176" i="1"/>
  <c r="AI176" i="1"/>
  <c r="AG176" i="1" s="1"/>
  <c r="AG177" i="1"/>
  <c r="AH177" i="1"/>
  <c r="AI177" i="1"/>
  <c r="AG178" i="1"/>
  <c r="AH178" i="1"/>
  <c r="AI178" i="1"/>
  <c r="AI179" i="1"/>
  <c r="AG179" i="1" s="1"/>
  <c r="AG180" i="1"/>
  <c r="AI180" i="1"/>
  <c r="AH180" i="1" s="1"/>
  <c r="AG181" i="1"/>
  <c r="AI181" i="1"/>
  <c r="AH181" i="1" s="1"/>
  <c r="AI182" i="1"/>
  <c r="AH182" i="1" s="1"/>
  <c r="AI183" i="1"/>
  <c r="AG183" i="1" s="1"/>
  <c r="AH184" i="1"/>
  <c r="AI184" i="1"/>
  <c r="AG184" i="1" s="1"/>
  <c r="AG185" i="1"/>
  <c r="AH185" i="1"/>
  <c r="AI185" i="1"/>
  <c r="AG186" i="1"/>
  <c r="AH186" i="1"/>
  <c r="AI186" i="1"/>
  <c r="AI187" i="1"/>
  <c r="AG187" i="1" s="1"/>
  <c r="AG188" i="1"/>
  <c r="AI188" i="1"/>
  <c r="AH188" i="1" s="1"/>
  <c r="AG189" i="1"/>
  <c r="AI189" i="1"/>
  <c r="AH189" i="1" s="1"/>
  <c r="AI190" i="1"/>
  <c r="AH190" i="1" s="1"/>
  <c r="AI191" i="1"/>
  <c r="AG191" i="1" s="1"/>
  <c r="AH192" i="1"/>
  <c r="AI192" i="1"/>
  <c r="AG192" i="1" s="1"/>
  <c r="AG193" i="1"/>
  <c r="AH193" i="1"/>
  <c r="AI193" i="1"/>
  <c r="AG194" i="1"/>
  <c r="AH194" i="1"/>
  <c r="AI194" i="1"/>
  <c r="AI195" i="1"/>
  <c r="AG195" i="1" s="1"/>
  <c r="AG196" i="1"/>
  <c r="AI196" i="1"/>
  <c r="AH196" i="1" s="1"/>
  <c r="AG197" i="1"/>
  <c r="AI197" i="1"/>
  <c r="AH197" i="1" s="1"/>
  <c r="AI198" i="1"/>
  <c r="AG198" i="1" s="1"/>
  <c r="AI199" i="1"/>
  <c r="AG199" i="1" s="1"/>
  <c r="AH200" i="1"/>
  <c r="AI200" i="1"/>
  <c r="AG200" i="1" s="1"/>
  <c r="AG201" i="1"/>
  <c r="AH201" i="1"/>
  <c r="AI201" i="1"/>
  <c r="AG202" i="1"/>
  <c r="AH202" i="1"/>
  <c r="AI202" i="1"/>
  <c r="AI203" i="1"/>
  <c r="AG203" i="1" s="1"/>
  <c r="AG204" i="1"/>
  <c r="AI204" i="1"/>
  <c r="AH204" i="1" s="1"/>
  <c r="AG205" i="1"/>
  <c r="AI205" i="1"/>
  <c r="AH205" i="1" s="1"/>
  <c r="AI206" i="1"/>
  <c r="AH206" i="1" s="1"/>
  <c r="AI207" i="1"/>
  <c r="AG207" i="1" s="1"/>
  <c r="AH208" i="1"/>
  <c r="AI208" i="1"/>
  <c r="AG208" i="1" s="1"/>
  <c r="AG209" i="1"/>
  <c r="AH209" i="1"/>
  <c r="AI209" i="1"/>
  <c r="AG210" i="1"/>
  <c r="AH210" i="1"/>
  <c r="AI210" i="1"/>
  <c r="AI211" i="1"/>
  <c r="AG211" i="1" s="1"/>
  <c r="AI212" i="1"/>
  <c r="AH212" i="1" s="1"/>
  <c r="AG213" i="1"/>
  <c r="AI213" i="1"/>
  <c r="AH213" i="1" s="1"/>
  <c r="AI214" i="1"/>
  <c r="AH214" i="1" s="1"/>
  <c r="AI215" i="1"/>
  <c r="AG215" i="1" s="1"/>
  <c r="AH216" i="1"/>
  <c r="AI216" i="1"/>
  <c r="AG216" i="1" s="1"/>
  <c r="AG217" i="1"/>
  <c r="AH217" i="1"/>
  <c r="AI217" i="1"/>
  <c r="AG218" i="1"/>
  <c r="AH218" i="1"/>
  <c r="AI218" i="1"/>
  <c r="AI219" i="1"/>
  <c r="AG219" i="1" s="1"/>
  <c r="AI220" i="1"/>
  <c r="AH220" i="1" s="1"/>
  <c r="AG221" i="1"/>
  <c r="AI221" i="1"/>
  <c r="AH221" i="1" s="1"/>
  <c r="AI222" i="1"/>
  <c r="AH222" i="1" s="1"/>
  <c r="AI223" i="1"/>
  <c r="AG223" i="1" s="1"/>
  <c r="L175" i="1"/>
  <c r="H175" i="1" s="1"/>
  <c r="AD175" i="1"/>
  <c r="L186" i="1"/>
  <c r="AD186" i="1"/>
  <c r="H186" i="1" s="1"/>
  <c r="L185" i="1"/>
  <c r="H185" i="1" s="1"/>
  <c r="AD185" i="1"/>
  <c r="L35" i="1"/>
  <c r="AD35" i="1"/>
  <c r="H35" i="1" s="1"/>
  <c r="AH198" i="1" l="1"/>
  <c r="AH174" i="1"/>
  <c r="AH150" i="1"/>
  <c r="AH134" i="1"/>
  <c r="AG222" i="1"/>
  <c r="AH219" i="1"/>
  <c r="AG214" i="1"/>
  <c r="AH211" i="1"/>
  <c r="AG206" i="1"/>
  <c r="AH203" i="1"/>
  <c r="AH195" i="1"/>
  <c r="AG190" i="1"/>
  <c r="AH187" i="1"/>
  <c r="AG182" i="1"/>
  <c r="AH179" i="1"/>
  <c r="AH171" i="1"/>
  <c r="AG166" i="1"/>
  <c r="AH163" i="1"/>
  <c r="AG158" i="1"/>
  <c r="AH155" i="1"/>
  <c r="AH147" i="1"/>
  <c r="AG142" i="1"/>
  <c r="AH139" i="1"/>
  <c r="AH131" i="1"/>
  <c r="AG126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1" i="1"/>
  <c r="AH223" i="1"/>
  <c r="AG220" i="1"/>
  <c r="AG212" i="1"/>
  <c r="AH29" i="1"/>
  <c r="AH21" i="1"/>
  <c r="AH13" i="1"/>
  <c r="AH5" i="1"/>
  <c r="AH215" i="1"/>
  <c r="AH207" i="1"/>
  <c r="AH199" i="1"/>
  <c r="AH191" i="1"/>
  <c r="AH183" i="1"/>
  <c r="AH175" i="1"/>
  <c r="AH167" i="1"/>
  <c r="AH151" i="1"/>
  <c r="AH135" i="1"/>
  <c r="AH111" i="1"/>
  <c r="AH95" i="1"/>
  <c r="AH79" i="1"/>
  <c r="AH71" i="1"/>
  <c r="AH47" i="1"/>
  <c r="AH159" i="1"/>
  <c r="AH143" i="1"/>
  <c r="AH127" i="1"/>
  <c r="AH119" i="1"/>
  <c r="AH103" i="1"/>
  <c r="AH87" i="1"/>
  <c r="AH63" i="1"/>
  <c r="AH55" i="1"/>
  <c r="AH52" i="1"/>
  <c r="AH44" i="1"/>
  <c r="AH36" i="1"/>
  <c r="AH28" i="1"/>
  <c r="AH20" i="1"/>
  <c r="AH12" i="1"/>
  <c r="AH4" i="1"/>
  <c r="AD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6" i="1"/>
  <c r="L177" i="1"/>
  <c r="L178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H5" i="1"/>
  <c r="AD223" i="1" l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H195" i="1" s="1"/>
  <c r="AD194" i="1"/>
  <c r="AD193" i="1"/>
  <c r="AD192" i="1"/>
  <c r="AD191" i="1"/>
  <c r="AD190" i="1"/>
  <c r="AD189" i="1"/>
  <c r="AD188" i="1"/>
  <c r="AD187" i="1"/>
  <c r="AD184" i="1"/>
  <c r="AD183" i="1"/>
  <c r="AD182" i="1"/>
  <c r="AD181" i="1"/>
  <c r="AD180" i="1"/>
  <c r="AD179" i="1"/>
  <c r="H179" i="1" s="1"/>
  <c r="AD178" i="1"/>
  <c r="H178" i="1" s="1"/>
  <c r="AD177" i="1"/>
  <c r="AD176" i="1"/>
  <c r="AD174" i="1"/>
  <c r="AD173" i="1"/>
  <c r="AD172" i="1"/>
  <c r="H172" i="1" s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H154" i="1" s="1"/>
  <c r="AD153" i="1"/>
  <c r="H153" i="1" s="1"/>
  <c r="AD152" i="1"/>
  <c r="H152" i="1" s="1"/>
  <c r="AD151" i="1"/>
  <c r="AD150" i="1"/>
  <c r="AD149" i="1"/>
  <c r="AD148" i="1"/>
  <c r="AD147" i="1"/>
  <c r="AD146" i="1"/>
  <c r="H146" i="1" s="1"/>
  <c r="AD145" i="1"/>
  <c r="AD144" i="1"/>
  <c r="AD143" i="1"/>
  <c r="AD142" i="1"/>
  <c r="H142" i="1" s="1"/>
  <c r="AD141" i="1"/>
  <c r="AD140" i="1"/>
  <c r="AD139" i="1"/>
  <c r="AD138" i="1"/>
  <c r="AD137" i="1"/>
  <c r="AD136" i="1"/>
  <c r="H136" i="1" s="1"/>
  <c r="AD135" i="1"/>
  <c r="AD134" i="1"/>
  <c r="AD133" i="1"/>
  <c r="AD132" i="1"/>
  <c r="AD131" i="1"/>
  <c r="AD130" i="1"/>
  <c r="AD129" i="1"/>
  <c r="H129" i="1" s="1"/>
  <c r="AD128" i="1"/>
  <c r="AD127" i="1"/>
  <c r="AD126" i="1"/>
  <c r="H126" i="1" s="1"/>
  <c r="AD125" i="1"/>
  <c r="H125" i="1" s="1"/>
  <c r="AD124" i="1"/>
  <c r="AD123" i="1"/>
  <c r="AD122" i="1"/>
  <c r="AD121" i="1"/>
  <c r="H121" i="1" s="1"/>
  <c r="AD120" i="1"/>
  <c r="AD119" i="1"/>
  <c r="AD118" i="1"/>
  <c r="AD117" i="1"/>
  <c r="AD116" i="1"/>
  <c r="H116" i="1" s="1"/>
  <c r="AD115" i="1"/>
  <c r="AD114" i="1"/>
  <c r="H114" i="1" s="1"/>
  <c r="AD113" i="1"/>
  <c r="AD112" i="1"/>
  <c r="AD111" i="1"/>
  <c r="H111" i="1" s="1"/>
  <c r="AD110" i="1"/>
  <c r="AD109" i="1"/>
  <c r="AD108" i="1"/>
  <c r="AD107" i="1"/>
  <c r="AD106" i="1"/>
  <c r="AD105" i="1"/>
  <c r="AD104" i="1"/>
  <c r="AD103" i="1"/>
  <c r="H103" i="1" s="1"/>
  <c r="AD102" i="1"/>
  <c r="AD101" i="1"/>
  <c r="AD100" i="1"/>
  <c r="AD99" i="1"/>
  <c r="AD98" i="1"/>
  <c r="H98" i="1" s="1"/>
  <c r="AD97" i="1"/>
  <c r="H97" i="1" s="1"/>
  <c r="AD96" i="1"/>
  <c r="AD95" i="1"/>
  <c r="H95" i="1" s="1"/>
  <c r="AD94" i="1"/>
  <c r="AD93" i="1"/>
  <c r="AD92" i="1"/>
  <c r="AD91" i="1"/>
  <c r="AD90" i="1"/>
  <c r="H90" i="1" s="1"/>
  <c r="AD89" i="1"/>
  <c r="H89" i="1" s="1"/>
  <c r="AD88" i="1"/>
  <c r="AD87" i="1"/>
  <c r="H87" i="1" s="1"/>
  <c r="AD86" i="1"/>
  <c r="AD85" i="1"/>
  <c r="H85" i="1" s="1"/>
  <c r="AD84" i="1"/>
  <c r="AD83" i="1"/>
  <c r="AD82" i="1"/>
  <c r="H82" i="1" s="1"/>
  <c r="AD81" i="1"/>
  <c r="H81" i="1" s="1"/>
  <c r="AD80" i="1"/>
  <c r="AD79" i="1"/>
  <c r="H79" i="1" s="1"/>
  <c r="AD78" i="1"/>
  <c r="AD77" i="1"/>
  <c r="H77" i="1" s="1"/>
  <c r="AD76" i="1"/>
  <c r="AD75" i="1"/>
  <c r="AD74" i="1"/>
  <c r="AD73" i="1"/>
  <c r="AD72" i="1"/>
  <c r="AD71" i="1"/>
  <c r="H71" i="1" s="1"/>
  <c r="AD70" i="1"/>
  <c r="AD69" i="1"/>
  <c r="AD68" i="1"/>
  <c r="AD67" i="1"/>
  <c r="AD66" i="1"/>
  <c r="AD65" i="1"/>
  <c r="H65" i="1" s="1"/>
  <c r="AD64" i="1"/>
  <c r="AD63" i="1"/>
  <c r="AD62" i="1"/>
  <c r="AD61" i="1"/>
  <c r="AD60" i="1"/>
  <c r="AD59" i="1"/>
  <c r="AD58" i="1"/>
  <c r="AD57" i="1"/>
  <c r="H57" i="1" s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H41" i="1" s="1"/>
  <c r="AD40" i="1"/>
  <c r="AD39" i="1"/>
  <c r="AD38" i="1"/>
  <c r="AD37" i="1"/>
  <c r="AD36" i="1"/>
  <c r="AD34" i="1"/>
  <c r="AD33" i="1"/>
  <c r="AD32" i="1"/>
  <c r="H32" i="1" s="1"/>
  <c r="AD31" i="1"/>
  <c r="AD30" i="1"/>
  <c r="AD29" i="1"/>
  <c r="AD28" i="1"/>
  <c r="AD27" i="1"/>
  <c r="H27" i="1" s="1"/>
  <c r="AD26" i="1"/>
  <c r="AD25" i="1"/>
  <c r="AD24" i="1"/>
  <c r="H24" i="1" s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H8" i="1" s="1"/>
  <c r="AD7" i="1"/>
  <c r="AD6" i="1"/>
  <c r="AD4" i="1"/>
  <c r="H219" i="1"/>
  <c r="H215" i="1"/>
  <c r="H210" i="1"/>
  <c r="H209" i="1"/>
  <c r="H199" i="1"/>
  <c r="H196" i="1"/>
  <c r="H190" i="1"/>
  <c r="H188" i="1"/>
  <c r="H187" i="1"/>
  <c r="H171" i="1"/>
  <c r="H169" i="1"/>
  <c r="H168" i="1"/>
  <c r="H162" i="1"/>
  <c r="H149" i="1"/>
  <c r="H145" i="1"/>
  <c r="H144" i="1"/>
  <c r="H134" i="1"/>
  <c r="H131" i="1"/>
  <c r="H123" i="1"/>
  <c r="H122" i="1"/>
  <c r="H104" i="1"/>
  <c r="H96" i="1"/>
  <c r="H80" i="1"/>
  <c r="H72" i="1"/>
  <c r="H67" i="1"/>
  <c r="H34" i="1"/>
  <c r="H223" i="1"/>
  <c r="H222" i="1"/>
  <c r="H220" i="1"/>
  <c r="H217" i="1"/>
  <c r="H214" i="1"/>
  <c r="H212" i="1"/>
  <c r="H211" i="1"/>
  <c r="H207" i="1"/>
  <c r="H206" i="1"/>
  <c r="H205" i="1"/>
  <c r="H204" i="1"/>
  <c r="H203" i="1"/>
  <c r="H201" i="1"/>
  <c r="H198" i="1"/>
  <c r="H197" i="1"/>
  <c r="H193" i="1"/>
  <c r="H189" i="1"/>
  <c r="H182" i="1"/>
  <c r="H181" i="1"/>
  <c r="H180" i="1"/>
  <c r="H177" i="1"/>
  <c r="H174" i="1"/>
  <c r="H173" i="1"/>
  <c r="H166" i="1"/>
  <c r="H165" i="1"/>
  <c r="H164" i="1"/>
  <c r="H160" i="1"/>
  <c r="H157" i="1"/>
  <c r="H156" i="1"/>
  <c r="H155" i="1"/>
  <c r="H148" i="1"/>
  <c r="H147" i="1"/>
  <c r="H141" i="1"/>
  <c r="H139" i="1"/>
  <c r="H133" i="1"/>
  <c r="H132" i="1"/>
  <c r="H128" i="1"/>
  <c r="H120" i="1"/>
  <c r="H117" i="1"/>
  <c r="H112" i="1"/>
  <c r="H109" i="1"/>
  <c r="H108" i="1"/>
  <c r="H107" i="1"/>
  <c r="H106" i="1"/>
  <c r="H101" i="1"/>
  <c r="H99" i="1"/>
  <c r="H94" i="1"/>
  <c r="H93" i="1"/>
  <c r="H92" i="1"/>
  <c r="H91" i="1"/>
  <c r="H88" i="1"/>
  <c r="H83" i="1"/>
  <c r="H74" i="1"/>
  <c r="H69" i="1"/>
  <c r="H64" i="1"/>
  <c r="H63" i="1"/>
  <c r="H62" i="1"/>
  <c r="H61" i="1"/>
  <c r="H59" i="1"/>
  <c r="H56" i="1"/>
  <c r="H55" i="1"/>
  <c r="H53" i="1"/>
  <c r="H51" i="1"/>
  <c r="H48" i="1"/>
  <c r="H47" i="1"/>
  <c r="H45" i="1"/>
  <c r="H44" i="1"/>
  <c r="H43" i="1"/>
  <c r="H42" i="1"/>
  <c r="H39" i="1"/>
  <c r="H37" i="1"/>
  <c r="H31" i="1"/>
  <c r="H30" i="1"/>
  <c r="H29" i="1"/>
  <c r="H28" i="1"/>
  <c r="H26" i="1"/>
  <c r="H25" i="1"/>
  <c r="H23" i="1"/>
  <c r="H22" i="1"/>
  <c r="H20" i="1"/>
  <c r="H19" i="1"/>
  <c r="H15" i="1"/>
  <c r="H12" i="1"/>
  <c r="H11" i="1"/>
  <c r="H10" i="1"/>
  <c r="H9" i="1"/>
  <c r="H7" i="1"/>
  <c r="H6" i="1"/>
  <c r="L3" i="1"/>
  <c r="H58" i="1" l="1"/>
  <c r="H158" i="1"/>
  <c r="H16" i="1"/>
  <c r="H73" i="1"/>
  <c r="H18" i="1"/>
  <c r="H40" i="1"/>
  <c r="H49" i="1"/>
  <c r="H60" i="1"/>
  <c r="H75" i="1"/>
  <c r="H115" i="1"/>
  <c r="H170" i="1"/>
  <c r="H183" i="1"/>
  <c r="H76" i="1"/>
  <c r="H105" i="1"/>
  <c r="H140" i="1"/>
  <c r="H163" i="1"/>
  <c r="H191" i="1"/>
  <c r="H78" i="1"/>
  <c r="H138" i="1"/>
  <c r="H150" i="1"/>
  <c r="H119" i="1"/>
  <c r="H127" i="1"/>
  <c r="H135" i="1"/>
  <c r="H143" i="1"/>
  <c r="H151" i="1"/>
  <c r="H159" i="1"/>
  <c r="H167" i="1"/>
  <c r="H176" i="1"/>
  <c r="H184" i="1"/>
  <c r="H192" i="1"/>
  <c r="H200" i="1"/>
  <c r="H208" i="1"/>
  <c r="H216" i="1"/>
  <c r="H13" i="1"/>
  <c r="H46" i="1"/>
  <c r="H86" i="1"/>
  <c r="H102" i="1"/>
  <c r="H110" i="1"/>
  <c r="H4" i="1"/>
  <c r="H70" i="1"/>
  <c r="H21" i="1"/>
  <c r="H54" i="1"/>
  <c r="H124" i="1"/>
  <c r="H38" i="1"/>
  <c r="H14" i="1"/>
  <c r="H17" i="1"/>
  <c r="H33" i="1"/>
  <c r="H50" i="1"/>
  <c r="H66" i="1"/>
  <c r="H84" i="1"/>
  <c r="H130" i="1"/>
  <c r="H52" i="1"/>
  <c r="H68" i="1"/>
  <c r="H36" i="1"/>
  <c r="H161" i="1"/>
  <c r="H218" i="1"/>
  <c r="H100" i="1"/>
  <c r="H118" i="1"/>
  <c r="H137" i="1"/>
  <c r="H202" i="1"/>
  <c r="H213" i="1"/>
  <c r="H221" i="1"/>
  <c r="H194" i="1"/>
  <c r="H113" i="1" l="1"/>
  <c r="A2" i="7"/>
  <c r="A3" i="7" s="1"/>
  <c r="AI3" i="1" l="1"/>
  <c r="AD3" i="1" l="1"/>
  <c r="AH3" i="1" s="1"/>
  <c r="H3" i="1" l="1"/>
  <c r="AG3" i="1" s="1"/>
</calcChain>
</file>

<file path=xl/sharedStrings.xml><?xml version="1.0" encoding="utf-8"?>
<sst xmlns="http://schemas.openxmlformats.org/spreadsheetml/2006/main" count="1276" uniqueCount="669">
  <si>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</si>
  <si>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</si>
  <si>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</si>
  <si>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</si>
  <si>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</si>
  <si>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</si>
  <si>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</si>
  <si>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</si>
  <si>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</si>
  <si>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</si>
  <si>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</si>
  <si>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</si>
  <si>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</si>
  <si>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</si>
  <si>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</si>
  <si>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</si>
  <si>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</si>
  <si>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</si>
  <si>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</si>
  <si>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</si>
  <si>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</si>
  <si>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</si>
  <si>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</si>
  <si>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</si>
  <si>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</si>
  <si>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</si>
  <si>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</si>
  <si>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</si>
  <si>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</si>
  <si>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</si>
  <si>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</si>
  <si>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</si>
  <si>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</si>
  <si>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</si>
  <si>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</si>
  <si>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</si>
  <si>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</si>
  <si>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</si>
  <si>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</si>
  <si>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</si>
  <si>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</si>
  <si>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</si>
  <si>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</si>
  <si>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</si>
  <si>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</si>
  <si>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</si>
  <si>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</si>
  <si>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</si>
  <si>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</si>
  <si>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</si>
  <si>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</si>
  <si>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</si>
  <si>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</si>
  <si>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</si>
  <si>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</si>
  <si>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</si>
  <si>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</si>
  <si>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</si>
  <si>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</si>
  <si>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</si>
  <si>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</si>
  <si>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</si>
  <si>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</si>
  <si>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</si>
  <si>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</si>
  <si>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</si>
  <si>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</si>
  <si>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</si>
  <si>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</si>
  <si>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</si>
  <si>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</si>
  <si>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</si>
  <si>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</si>
  <si>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</si>
  <si>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</si>
  <si>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</si>
  <si>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</si>
  <si>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</si>
  <si>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</si>
  <si>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</si>
  <si>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</si>
  <si>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</si>
  <si>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</si>
  <si>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</si>
  <si>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</si>
  <si>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</si>
  <si>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</si>
  <si>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</si>
  <si>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</si>
  <si>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</si>
  <si>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</si>
  <si>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</si>
  <si>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</si>
  <si>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</si>
  <si>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</si>
  <si>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</si>
  <si>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</si>
  <si>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</si>
  <si>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</si>
  <si>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</si>
  <si>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</si>
  <si>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</si>
  <si>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</si>
  <si>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</si>
  <si>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</si>
  <si>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</si>
  <si>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</si>
  <si>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</si>
  <si>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</si>
  <si>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</si>
  <si>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</si>
  <si>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</si>
  <si>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</si>
  <si>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</si>
  <si>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</si>
  <si>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</si>
  <si>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</si>
  <si>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</si>
  <si>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</si>
  <si>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</si>
  <si>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</si>
  <si>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</si>
  <si>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</si>
  <si>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</si>
  <si>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</si>
  <si>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</si>
  <si>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</si>
  <si>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</si>
  <si>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</si>
  <si>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</si>
  <si>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</si>
  <si>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</si>
  <si>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</si>
  <si>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</si>
  <si>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</si>
  <si>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</si>
  <si>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</si>
  <si>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</si>
  <si>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</si>
  <si>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</si>
  <si>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</si>
  <si>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</si>
  <si>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</si>
  <si>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</si>
  <si>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</si>
  <si>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</si>
  <si>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</si>
  <si>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</si>
  <si>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</si>
  <si>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</si>
  <si>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</si>
  <si>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</si>
  <si>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</si>
  <si>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</si>
  <si>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</si>
  <si>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</si>
  <si>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</si>
  <si>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</si>
  <si>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</si>
  <si>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</si>
  <si>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</si>
  <si>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</si>
  <si>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</si>
  <si>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</si>
  <si>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</si>
  <si>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</si>
  <si>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</si>
  <si>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</si>
  <si>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</si>
  <si>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</si>
  <si>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</si>
  <si>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</si>
  <si>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</si>
  <si>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</si>
  <si>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</si>
  <si>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</si>
  <si>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</si>
  <si>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</si>
  <si>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</si>
  <si>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</si>
  <si>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</si>
  <si>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</si>
  <si>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</si>
  <si>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</si>
  <si>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</si>
  <si>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</si>
  <si>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</si>
  <si>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</si>
  <si>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</si>
  <si>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</si>
  <si>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</si>
  <si>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</si>
  <si>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</si>
  <si>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</si>
  <si>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</si>
  <si>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</si>
  <si>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</si>
  <si>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</si>
  <si>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</si>
  <si>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</si>
  <si>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</si>
  <si>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</si>
  <si>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</si>
  <si>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</si>
  <si>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</si>
  <si>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</si>
  <si>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</si>
  <si>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</si>
  <si>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</si>
  <si>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</si>
  <si>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</si>
  <si>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</si>
  <si>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</si>
  <si>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</si>
  <si>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</si>
  <si>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</si>
  <si>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</si>
  <si>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</si>
  <si>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</si>
  <si>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</si>
  <si>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</si>
  <si>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</si>
  <si>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</si>
  <si>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</si>
  <si>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</si>
  <si>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</si>
  <si>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</si>
  <si>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</si>
  <si>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</si>
  <si>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</si>
  <si>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</si>
  <si>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</si>
  <si>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</si>
  <si>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</si>
  <si>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</si>
  <si>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</si>
  <si>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</si>
  <si>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</si>
  <si>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</si>
  <si>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</si>
  <si>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</si>
  <si>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</si>
  <si>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</si>
  <si>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</si>
  <si>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</si>
  <si>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</si>
  <si>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</si>
  <si>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</si>
  <si>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</si>
  <si>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</si>
  <si>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</si>
  <si>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</si>
  <si>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</si>
  <si>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</si>
  <si>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</si>
  <si>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</si>
  <si>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</si>
  <si>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</si>
  <si>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</si>
  <si>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</si>
  <si>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</si>
  <si>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</si>
  <si>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</si>
  <si>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</si>
  <si>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</si>
  <si>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</si>
  <si>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</si>
  <si>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</si>
  <si>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</si>
  <si>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</si>
  <si>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</si>
  <si>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</si>
  <si>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</si>
  <si>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</si>
  <si>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</si>
  <si>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</si>
  <si>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</si>
  <si>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</si>
  <si>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</si>
  <si>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</si>
  <si>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</si>
  <si>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</si>
  <si>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</si>
  <si>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</si>
  <si>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</si>
  <si>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</si>
  <si>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</si>
  <si>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</si>
  <si>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</si>
  <si>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</si>
  <si>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</si>
  <si>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</si>
  <si>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</si>
  <si>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</si>
  <si>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</si>
  <si>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</si>
  <si>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</si>
  <si>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</si>
  <si>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</si>
  <si>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</si>
  <si>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</si>
  <si>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</si>
  <si>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</si>
  <si>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</si>
  <si>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</si>
  <si>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</si>
  <si>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</si>
  <si>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</si>
  <si>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</si>
  <si>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</si>
  <si>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</si>
  <si>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</si>
  <si>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</si>
  <si>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</si>
  <si>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</si>
  <si>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</si>
  <si>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</si>
  <si>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</si>
  <si>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</si>
  <si>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</si>
  <si>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</si>
  <si>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</si>
  <si>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</si>
  <si>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</si>
  <si>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</si>
  <si>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</si>
  <si>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</si>
  <si>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</si>
  <si>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</si>
  <si>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</si>
  <si>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</si>
  <si>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</si>
  <si>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</si>
  <si>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</si>
  <si>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</si>
  <si>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</si>
  <si>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</si>
  <si>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</si>
  <si>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</si>
  <si>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</si>
  <si>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</si>
  <si>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</si>
  <si>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</si>
  <si>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</si>
  <si>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</si>
  <si>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</si>
  <si>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</si>
  <si>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</si>
  <si>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</si>
  <si>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</si>
  <si>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</si>
  <si>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</si>
  <si>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</si>
  <si>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</si>
  <si>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</si>
  <si>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</si>
  <si>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</si>
  <si>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</si>
  <si>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</si>
  <si>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</si>
  <si>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</si>
  <si>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</si>
  <si>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</si>
  <si>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</si>
  <si>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</si>
  <si>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</si>
  <si>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</si>
  <si>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</si>
  <si>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</si>
  <si>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</si>
  <si>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</si>
  <si>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</si>
  <si>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</si>
  <si>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</si>
  <si>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</si>
  <si>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</si>
  <si>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</si>
  <si>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</si>
  <si>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</si>
  <si>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</si>
  <si>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</si>
  <si>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</si>
  <si>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</si>
  <si>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</si>
  <si>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</si>
  <si>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</si>
  <si>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</si>
  <si>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</si>
  <si>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</si>
  <si>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</si>
  <si>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</si>
  <si>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</si>
  <si>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</si>
  <si>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</si>
  <si>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</si>
  <si>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</si>
  <si>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</si>
  <si>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</si>
  <si>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</si>
  <si>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</si>
  <si>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</si>
  <si>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</si>
  <si>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</si>
  <si>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</si>
  <si>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</si>
  <si>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</si>
  <si>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</si>
  <si>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</si>
  <si>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</si>
  <si>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</si>
  <si>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</si>
  <si>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</si>
  <si>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</si>
  <si>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</si>
  <si>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</si>
  <si>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</si>
  <si>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</si>
  <si>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</si>
  <si>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</si>
  <si>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</si>
  <si>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</si>
  <si>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</si>
  <si>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</si>
  <si>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</si>
  <si>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</si>
  <si>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</si>
  <si>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</si>
  <si>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</si>
  <si>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</si>
  <si>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</si>
  <si>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</si>
  <si>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</si>
  <si>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</si>
  <si>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</si>
  <si>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</si>
  <si>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</si>
  <si>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</si>
  <si>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</si>
  <si>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</si>
  <si>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</si>
  <si>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</si>
  <si>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</si>
  <si>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</si>
  <si>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</si>
  <si>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</si>
  <si>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</si>
  <si>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</si>
  <si>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</si>
  <si>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</si>
  <si>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</si>
  <si>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</si>
  <si>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</si>
  <si>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</si>
  <si>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</si>
  <si>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</si>
  <si>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</si>
  <si>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</si>
  <si>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</si>
  <si>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</si>
  <si>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</si>
  <si>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</si>
  <si>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</si>
  <si>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</si>
  <si>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</si>
  <si>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</si>
  <si>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</si>
  <si>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</si>
  <si>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</si>
  <si>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</si>
  <si>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</si>
  <si>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</si>
  <si>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</si>
  <si>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</si>
  <si>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</si>
  <si>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</si>
  <si>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</si>
  <si>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</si>
  <si>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</si>
  <si>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</si>
  <si>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</si>
  <si>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</si>
  <si>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</si>
  <si>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</si>
  <si>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</si>
  <si>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</si>
  <si>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</si>
  <si>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</si>
  <si>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</si>
  <si>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</si>
  <si>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</si>
  <si>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</si>
  <si>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</si>
  <si>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</si>
  <si>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</si>
  <si>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</si>
  <si>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</si>
  <si>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</si>
  <si>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</si>
  <si>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</si>
  <si>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</si>
  <si>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</si>
  <si>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</si>
  <si>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</si>
  <si>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</si>
  <si>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</si>
  <si>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</si>
  <si>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</si>
  <si>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</si>
  <si>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</si>
  <si>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</si>
  <si>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</si>
  <si>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</si>
  <si>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</si>
  <si>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</si>
  <si>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</si>
  <si>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</si>
  <si>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</si>
  <si>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</si>
  <si>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</si>
  <si>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</si>
  <si>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</si>
  <si>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</si>
  <si>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</si>
  <si>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</si>
  <si>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</si>
  <si>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</si>
  <si>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</si>
  <si>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</si>
  <si>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</si>
  <si>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</si>
  <si>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</si>
  <si>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</si>
  <si>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</si>
  <si>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</si>
  <si>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</si>
  <si>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</si>
  <si>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</si>
  <si>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</si>
  <si>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</si>
  <si>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</si>
  <si>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</si>
  <si>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</si>
  <si>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</si>
  <si>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</si>
  <si>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</si>
  <si>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</si>
  <si>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</si>
  <si>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</si>
  <si>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</si>
  <si>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</si>
  <si>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</si>
  <si>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</si>
  <si>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</si>
  <si>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</si>
  <si>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</si>
  <si>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</si>
  <si>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</si>
  <si>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</si>
  <si>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</si>
  <si>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</si>
  <si>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</si>
  <si>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</si>
  <si>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</si>
  <si>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</si>
  <si>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</si>
  <si>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</si>
  <si>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</si>
  <si>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</si>
  <si>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</si>
  <si>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</si>
  <si>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</si>
  <si>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</si>
  <si>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</si>
  <si>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</si>
  <si>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</si>
  <si>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</si>
  <si>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</si>
  <si>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</si>
  <si>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</si>
  <si>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</si>
  <si>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</si>
  <si>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</si>
  <si>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</si>
  <si>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</si>
  <si>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</si>
  <si>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</si>
  <si>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</si>
  <si>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</si>
  <si>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</si>
  <si>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</si>
  <si>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</si>
  <si>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</si>
  <si>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</si>
  <si>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</si>
  <si>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</si>
  <si>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</si>
  <si>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TS_POK_BLACK_01.png</t>
  </si>
  <si>
    <t>粛清の黒き刃</t>
  </si>
  <si>
    <t>グリードダイク軍</t>
  </si>
  <si>
    <t>TS_GREED_LUCILLE_02.png</t>
  </si>
  <si>
    <t>TS_GREED_YUEN_01.png</t>
  </si>
  <si>
    <t>TS_LUST_YAULAS_02.png</t>
  </si>
  <si>
    <t>祝宴のとあるキラキラ</t>
  </si>
  <si>
    <t>射撃&amp;斬撃</t>
  </si>
  <si>
    <t>命中率+5</t>
  </si>
  <si>
    <t>範囲耐性+10, 水属性+10</t>
  </si>
  <si>
    <t>盤上交差の岐路</t>
  </si>
  <si>
    <t>範囲&amp;雷属性</t>
  </si>
  <si>
    <t>誰よりも華麗に</t>
  </si>
  <si>
    <t>斬撃回避率</t>
  </si>
  <si>
    <t>回避率+10, 斬撃回避率+20, 暴擊率+10</t>
  </si>
  <si>
    <t>TS_ENVYRIA_DAPHNE_01.png</t>
  </si>
  <si>
    <t>TS_LUST_ST_MELA_02.png</t>
  </si>
  <si>
    <t>乙女は引かず、盾は輝く</t>
  </si>
  <si>
    <t>即発進スプラッシュ</t>
  </si>
  <si>
    <t>TS_LUST_NOAH_01.png</t>
  </si>
  <si>
    <t>TS_SLOTH_ALBELL_02.png</t>
  </si>
  <si>
    <t>TS_WADA_SUZUKA_02.png</t>
  </si>
  <si>
    <t>魔法少女の一番熱い日</t>
  </si>
  <si>
    <t>水鉄砲で描く笑顔</t>
  </si>
  <si>
    <t>剣豪のスイカ斬り</t>
  </si>
  <si>
    <t>夏2020</t>
  </si>
  <si>
    <t>水著skin (包括活動念裝)</t>
  </si>
  <si>
    <t>TS_ENVYRIA_NICAEA_01.png</t>
  </si>
  <si>
    <t>TS_LOST_ZWEI_02.png</t>
  </si>
  <si>
    <t>王女の休息、その未来</t>
  </si>
  <si>
    <t>TS_LUST_OTHIMA_02.png</t>
  </si>
  <si>
    <t>戒めは青き潮騒に抱かれ</t>
  </si>
  <si>
    <t>氷塵は終了の合図</t>
  </si>
  <si>
    <t>火属性耐性</t>
  </si>
  <si>
    <t>火属性耐性+20, MP上限+20%</t>
  </si>
  <si>
    <t>MP上限+20%</t>
  </si>
  <si>
    <t>MP上限+10%</t>
  </si>
  <si>
    <t>MP上限+10%, MP回復+10</t>
  </si>
  <si>
    <t>MP上限+5%, MP回復+5</t>
  </si>
  <si>
    <t>MP上限+10%, 範囲耐性+10</t>
  </si>
  <si>
    <t>MP上限+20%, 回避率+10</t>
  </si>
  <si>
    <t>&lt;script&gt;refreshMmt();&lt;/script&gt;&lt;table id='mementos'&gt;&lt;thead&gt;&lt;tr&gt;&lt;th headers='icon'&gt;圖示&lt;/th&gt;&lt;th headers='name' onclick='sortTableByString(1)'&gt;真理念裝&lt;/th&gt;&lt;th headers='rank' onclick='sortTableByString(2)'&gt;★&lt;/th&gt;&lt;th headers='remark' onclick='sortTableByString(3)'&gt;註&lt;/th&gt;&lt;th headers='origin' onclick='sortTableByString(4)'&gt;起源地&lt;/th&gt;&lt;th headers='group' onclick='sortTableByString(5)'&gt;團隊&lt;/th&gt;&lt;th headers='score' onclick='sortTableByNumber(6)'&gt;分數&lt;/th&gt;&lt;th headers='HP' onclick='sortTableByNumber(7)'&gt;HP&lt;/th&gt;&lt;th headers='patk' onclick='sortTableByNumber(8)'&gt;物攻&lt;/th&gt;&lt;th headers='matk' onclick='sortTableByNumber(9)'&gt;魔攻&lt;/th&gt;&lt;th headers='pdef' onclick='sortTableByNumber(10)'&gt;物防&lt;/th&gt;&lt;th headers='mdef' onclick='sortTableByNumber(11)'&gt;魔防&lt;/th&gt;&lt;th headers='dex' onclick='sortTableByNumber(12)'&gt;器用&lt;/th&gt;&lt;th headers='agi' onclick='sortTableByNumber(13)'&gt;素早&lt;/th&gt;&lt;th headers='luck' onclick='sortTableByNumber(14)'&gt;運&lt;/th&gt;&lt;th headers='a.type' onclick='sortTableByString(15)'&gt;攻屬&lt;/th&gt;&lt;th headers='a.bonus' onclick='sortTableByNumber(16)'&gt;補正&lt;/th&gt;&lt;th headers='special' onclick='sortTableByString(17)'&gt;特效&lt;/th&gt;&lt;th headers='sp.bonus' onclick='sortTableByNumber(18)'&gt;補正&lt;/th&gt;&lt;th headers='others'&gt;其他&lt;/th&gt;&lt;th headers='sinA' onclick='sortTableByNumber(20)'&gt;嫉妬&lt;/th&gt;&lt;th headers='sinB' onclick='sortTableByNumber(21)'&gt;怠惰&lt;/th&gt;&lt;th headers='sinC' onclick='sortTableByNumber(22)'&gt;色欲&lt;/th&gt;&lt;th headers='sinD' onclick='sortTableByNumber(23)'&gt;暴食&lt;/th&gt;&lt;th headers='sinE' onclick='sortTableByNumber(24)'&gt;憤怒&lt;/th&gt;&lt;th headers='sinF' onclick='sortTableByNumber(25)'&gt;強欲&lt;/th&gt;&lt;th headers='sinG' onclick='sortTableByNumber(26)'&gt;傲慢&lt;/th&gt;&lt;/tr&gt;&lt;/thead&gt;&lt;tbody&gt;</t>
  </si>
  <si>
    <t>TS_AOT_03.png</t>
  </si>
  <si>
    <t>巨人に抗いし翼</t>
  </si>
  <si>
    <t>進撃の巨人</t>
  </si>
  <si>
    <t>subgroup_aot.png</t>
  </si>
  <si>
    <t>巨体</t>
  </si>
  <si>
    <t>対巨体防御</t>
  </si>
  <si>
    <t>対巨体防御+20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</si>
  <si>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</si>
  <si>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</si>
  <si>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</si>
  <si>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</si>
  <si>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</si>
  <si>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</si>
  <si>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</si>
  <si>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</si>
  <si>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</si>
  <si>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</si>
  <si>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</si>
  <si>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</si>
  <si>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</si>
  <si>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</si>
  <si>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</si>
  <si>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</si>
  <si>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</si>
  <si>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</si>
  <si>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function score() {var b1 = 0;var b2 = 0;var b0 = 0;var s1 = 0;var s2 = 0;var s3 = 0;var s4 = 0;var s5 = 0;var s6 = 0;var s7 = 0;var s9 = 0; /* default value for 大罪屬性 (i.e. highest single value among all types) */var s0 = 0; /* Do not count 大罪屬性 */var pm = document.querySelector('input[name = pm]:checked').value; /* physical or magical */var sin = document.querySelector('input[name = sin]:checked').value;if (pm == 'phy') {b1 = 1;} else if (pm == 'mag') {b2 = 1;} else {b0 = 1;}if (sin == 'envy') {s1 = 1;} else if (sin == 'sloth') {s2 = 1;} else if (sin == 'lust') {s3 = 1;} else if (sin == 'gluttony') {s4 = 1;} else if (sin == 'wrath') {s5 = 1;} else if (sin == 'greed') {s6 = 1;} else if (sin == 'pride') {s7 = 1;} else if (sin == 'any') {s9 = 1;}var e01 = document.querySelector('#ex01').checked;var e02 = document.querySelector('#ex02').checked;var e03 = document.querySelector('#ex03').checked;var e04 = document.querySelector('#ex04').checked;var e05 = document.querySelector('#ex05').checked;var e06 = document.querySelector('#ex06').checked;var e07 = document.querySelector('#ex07').checked;var e08 = document.querySelector('#ex08').checked;var e09 = document.querySelector('#ex09').checked;var e10 = document.querySelector('#ex10').checked;var e11 = document.querySelector('#ex11').checked;var e12 = document.querySelector('#ex12').checked;var e13 = document.querySelector('#ex13').checked;var e14 = document.querySelector('#ex14').checked;var e15 = document.querySelector('#ex15').checked;var e16 = document.querySelector('#ex16').checked;var e17 = document.querySelector('#ex17').checked;var e18 = document.querySelector('#ex18').checked;</t>
  </si>
  <si>
    <t>TS_ENVYRIA_BUD_01.png</t>
  </si>
  <si>
    <t>TS_SLOTH_YUDIT_01.png</t>
  </si>
  <si>
    <t>揺るがぬ意志の剣</t>
  </si>
  <si>
    <t>HP70%アップ 斬撃攻撃力15%アップ 物防15%アップ &lt;嫉妬&gt;特効30%アップ &lt;強欲&gt;特効30%アップ</t>
  </si>
  <si>
    <t>初めての機械工作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</si>
</sst>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rgb="FF0070C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6" fillId="0" borderId="0" xfId="0" applyNumberFormat="1" applyFont="1" applyBorder="1" applyAlignment="1" applyProtection="1">
      <alignment horizontal="left" vertical="top" wrapText="1"/>
      <protection locked="0" hidden="1"/>
    </xf>
    <xf numFmtId="0" fontId="6" fillId="0" borderId="0" xfId="0" applyNumberFormat="1" applyFont="1" applyBorder="1" applyAlignment="1" applyProtection="1">
      <alignment horizontal="left" vertical="top"/>
      <protection locked="0" hidden="1"/>
    </xf>
    <xf numFmtId="0" fontId="6" fillId="0" borderId="0" xfId="0" applyNumberFormat="1" applyFont="1" applyAlignment="1" applyProtection="1">
      <alignment horizontal="left" vertical="center" wrapText="1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388" Type="http://schemas.openxmlformats.org/officeDocument/2006/relationships/image" Target="../media/image212.png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390" Type="http://schemas.openxmlformats.org/officeDocument/2006/relationships/image" Target="../media/image214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392" Type="http://schemas.openxmlformats.org/officeDocument/2006/relationships/image" Target="../media/image216.png"/><Relationship Id="rId252" Type="http://schemas.openxmlformats.org/officeDocument/2006/relationships/image" Target="file:///C:\Users\kklau\OneDrive\Tagatame\Repo\mementos\resources\TS_SLOTH_CHERYL_01.png" TargetMode="External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47" Type="http://schemas.openxmlformats.org/officeDocument/2006/relationships/image" Target="../media/image24.png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54" Type="http://schemas.openxmlformats.org/officeDocument/2006/relationships/image" Target="file:///C:\Users\kklau\OneDrive\Tagatame\Repo\mementos\resources\TS_LOST_NOIN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63" Type="http://schemas.openxmlformats.org/officeDocument/2006/relationships/image" Target="../media/image132.png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393" Type="http://schemas.openxmlformats.org/officeDocument/2006/relationships/image" Target="../media/image217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383" Type="http://schemas.openxmlformats.org/officeDocument/2006/relationships/image" Target="../media/image207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394" Type="http://schemas.openxmlformats.org/officeDocument/2006/relationships/image" Target="../media/image218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384" Type="http://schemas.openxmlformats.org/officeDocument/2006/relationships/image" Target="../media/image208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395" Type="http://schemas.openxmlformats.org/officeDocument/2006/relationships/image" Target="../media/image219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385" Type="http://schemas.openxmlformats.org/officeDocument/2006/relationships/image" Target="../media/image209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96" Type="http://schemas.openxmlformats.org/officeDocument/2006/relationships/image" Target="../media/image220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386" Type="http://schemas.openxmlformats.org/officeDocument/2006/relationships/image" Target="../media/image210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397" Type="http://schemas.openxmlformats.org/officeDocument/2006/relationships/image" Target="../media/image221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387" Type="http://schemas.openxmlformats.org/officeDocument/2006/relationships/image" Target="../media/image211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389" Type="http://schemas.openxmlformats.org/officeDocument/2006/relationships/image" Target="../media/image213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391" Type="http://schemas.openxmlformats.org/officeDocument/2006/relationships/image" Target="../media/image215.png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73" Type="http://schemas.openxmlformats.org/officeDocument/2006/relationships/image" Target="../media/image137.png"/><Relationship Id="rId329" Type="http://schemas.openxmlformats.org/officeDocument/2006/relationships/image" Target="../media/image165.png"/><Relationship Id="rId68" Type="http://schemas.openxmlformats.org/officeDocument/2006/relationships/image" Target="file:///C:\Users\kklau\OneDrive\Tagatame\Repo\mementos\resources\TS_ENVYRIA_ELAINE_01.png" TargetMode="External"/><Relationship Id="rId133" Type="http://schemas.openxmlformats.org/officeDocument/2006/relationships/image" Target="../media/image67.png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242" Type="http://schemas.openxmlformats.org/officeDocument/2006/relationships/image" Target="file:///C:\Users\kklau\OneDrive\Tagatame\Repo\mementos\resources\TS_SAGA_SEIDA_01.png" TargetMode="External"/><Relationship Id="rId284" Type="http://schemas.openxmlformats.org/officeDocument/2006/relationships/image" Target="file:///C:\Users\kklau\OneDrive\Tagatame\Repo\mementos\resources\TS_TSP_02.png" TargetMode="Externa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32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45.png"/><Relationship Id="rId63" Type="http://schemas.openxmlformats.org/officeDocument/2006/relationships/image" Target="../media/image253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89" Type="http://schemas.openxmlformats.org/officeDocument/2006/relationships/image" Target="../media/image268.png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27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40.png"/><Relationship Id="rId53" Type="http://schemas.openxmlformats.org/officeDocument/2006/relationships/image" Target="../media/image248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61.png"/><Relationship Id="rId5" Type="http://schemas.openxmlformats.org/officeDocument/2006/relationships/image" Target="../media/image224.png"/><Relationship Id="rId90" Type="http://schemas.openxmlformats.org/officeDocument/2006/relationships/image" Target="../media/image269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35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39.png"/><Relationship Id="rId43" Type="http://schemas.openxmlformats.org/officeDocument/2006/relationships/image" Target="../media/image243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56.png"/><Relationship Id="rId77" Type="http://schemas.openxmlformats.org/officeDocument/2006/relationships/image" Target="../media/image260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47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64.png"/><Relationship Id="rId3" Type="http://schemas.openxmlformats.org/officeDocument/2006/relationships/image" Target="../media/image223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30.png"/><Relationship Id="rId25" Type="http://schemas.openxmlformats.org/officeDocument/2006/relationships/image" Target="../media/image234.png"/><Relationship Id="rId33" Type="http://schemas.openxmlformats.org/officeDocument/2006/relationships/image" Target="../media/image238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51.png"/><Relationship Id="rId67" Type="http://schemas.openxmlformats.org/officeDocument/2006/relationships/image" Target="../media/image255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42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59.png"/><Relationship Id="rId83" Type="http://schemas.openxmlformats.org/officeDocument/2006/relationships/image" Target="../media/image263.png"/><Relationship Id="rId88" Type="http://schemas.openxmlformats.org/officeDocument/2006/relationships/image" Target="../media/image267.png"/><Relationship Id="rId1" Type="http://schemas.openxmlformats.org/officeDocument/2006/relationships/image" Target="../media/image222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29.png"/><Relationship Id="rId23" Type="http://schemas.openxmlformats.org/officeDocument/2006/relationships/image" Target="../media/image233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46.png"/><Relationship Id="rId57" Type="http://schemas.openxmlformats.org/officeDocument/2006/relationships/image" Target="../media/image250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37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54.png"/><Relationship Id="rId73" Type="http://schemas.openxmlformats.org/officeDocument/2006/relationships/image" Target="../media/image258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62.png"/><Relationship Id="rId86" Type="http://schemas.openxmlformats.org/officeDocument/2006/relationships/image" Target="../media/image265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26.png"/><Relationship Id="rId13" Type="http://schemas.openxmlformats.org/officeDocument/2006/relationships/image" Target="../media/image228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41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49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25.png"/><Relationship Id="rId71" Type="http://schemas.openxmlformats.org/officeDocument/2006/relationships/image" Target="../media/image257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36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44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66.png"/><Relationship Id="rId61" Type="http://schemas.openxmlformats.org/officeDocument/2006/relationships/image" Target="../media/image252.png"/><Relationship Id="rId82" Type="http://schemas.openxmlformats.org/officeDocument/2006/relationships/image" Target="file:///C:\Users\kklau\OneDrive\Tagatame\Repo\mementos\resources\ui\subgroup_wadatusmi_samurai_family.png" TargetMode="External"/><Relationship Id="rId19" Type="http://schemas.openxmlformats.org/officeDocument/2006/relationships/image" Target="../media/image2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</xdr:colOff>
      <xdr:row>6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</xdr:colOff>
      <xdr:row>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9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11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13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</xdr:colOff>
      <xdr:row>15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468172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17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21</xdr:row>
      <xdr:rowOff>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1</xdr:colOff>
      <xdr:row>21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468172</xdr:rowOff>
    </xdr:from>
    <xdr:to>
      <xdr:col>2</xdr:col>
      <xdr:colOff>1</xdr:colOff>
      <xdr:row>23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24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26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26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28</xdr:row>
      <xdr:rowOff>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1</xdr:colOff>
      <xdr:row>28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2</xdr:col>
      <xdr:colOff>1</xdr:colOff>
      <xdr:row>30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31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1</xdr:colOff>
      <xdr:row>33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468172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1</xdr:rowOff>
    </xdr:from>
    <xdr:to>
      <xdr:col>2</xdr:col>
      <xdr:colOff>1</xdr:colOff>
      <xdr:row>38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</xdr:rowOff>
    </xdr:from>
    <xdr:to>
      <xdr:col>2</xdr:col>
      <xdr:colOff>1</xdr:colOff>
      <xdr:row>40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468172</xdr:rowOff>
    </xdr:from>
    <xdr:to>
      <xdr:col>2</xdr:col>
      <xdr:colOff>1</xdr:colOff>
      <xdr:row>42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2</xdr:col>
      <xdr:colOff>1</xdr:colOff>
      <xdr:row>44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1</xdr:colOff>
      <xdr:row>45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2</xdr:col>
      <xdr:colOff>1</xdr:colOff>
      <xdr:row>46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1</xdr:rowOff>
    </xdr:from>
    <xdr:to>
      <xdr:col>2</xdr:col>
      <xdr:colOff>1</xdr:colOff>
      <xdr:row>48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1</xdr:rowOff>
    </xdr:from>
    <xdr:to>
      <xdr:col>2</xdr:col>
      <xdr:colOff>1</xdr:colOff>
      <xdr:row>48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1</xdr:rowOff>
    </xdr:from>
    <xdr:to>
      <xdr:col>2</xdr:col>
      <xdr:colOff>1</xdr:colOff>
      <xdr:row>50</xdr:row>
      <xdr:rowOff>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468172</xdr:rowOff>
    </xdr:from>
    <xdr:to>
      <xdr:col>2</xdr:col>
      <xdr:colOff>1</xdr:colOff>
      <xdr:row>51</xdr:row>
      <xdr:rowOff>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468172</xdr:rowOff>
    </xdr:from>
    <xdr:to>
      <xdr:col>2</xdr:col>
      <xdr:colOff>1</xdr:colOff>
      <xdr:row>52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53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2</xdr:col>
      <xdr:colOff>1</xdr:colOff>
      <xdr:row>54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2</xdr:col>
      <xdr:colOff>1</xdr:colOff>
      <xdr:row>55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2</xdr:col>
      <xdr:colOff>1</xdr:colOff>
      <xdr:row>57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58</xdr:row>
      <xdr:rowOff>1</xdr:rowOff>
    </xdr:from>
    <xdr:to>
      <xdr:col>2</xdr:col>
      <xdr:colOff>1</xdr:colOff>
      <xdr:row>59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1</xdr:rowOff>
    </xdr:from>
    <xdr:to>
      <xdr:col>2</xdr:col>
      <xdr:colOff>1</xdr:colOff>
      <xdr:row>60</xdr:row>
      <xdr:rowOff>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468172</xdr:rowOff>
    </xdr:from>
    <xdr:to>
      <xdr:col>2</xdr:col>
      <xdr:colOff>1</xdr:colOff>
      <xdr:row>61</xdr:row>
      <xdr:rowOff>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468172</xdr:rowOff>
    </xdr:from>
    <xdr:to>
      <xdr:col>2</xdr:col>
      <xdr:colOff>1</xdr:colOff>
      <xdr:row>61</xdr:row>
      <xdr:rowOff>464731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468172</xdr:rowOff>
    </xdr:from>
    <xdr:to>
      <xdr:col>2</xdr:col>
      <xdr:colOff>1</xdr:colOff>
      <xdr:row>62</xdr:row>
      <xdr:rowOff>468172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0</xdr:rowOff>
    </xdr:from>
    <xdr:to>
      <xdr:col>2</xdr:col>
      <xdr:colOff>1</xdr:colOff>
      <xdr:row>64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</xdr:colOff>
      <xdr:row>65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2</xdr:col>
      <xdr:colOff>1</xdr:colOff>
      <xdr:row>66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2</xdr:col>
      <xdr:colOff>1</xdr:colOff>
      <xdr:row>67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69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</xdr:row>
      <xdr:rowOff>1</xdr:rowOff>
    </xdr:from>
    <xdr:to>
      <xdr:col>2</xdr:col>
      <xdr:colOff>1</xdr:colOff>
      <xdr:row>70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</xdr:rowOff>
    </xdr:from>
    <xdr:to>
      <xdr:col>2</xdr:col>
      <xdr:colOff>1</xdr:colOff>
      <xdr:row>72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1</xdr:rowOff>
    </xdr:from>
    <xdr:to>
      <xdr:col>2</xdr:col>
      <xdr:colOff>1</xdr:colOff>
      <xdr:row>72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1</xdr:rowOff>
    </xdr:from>
    <xdr:to>
      <xdr:col>2</xdr:col>
      <xdr:colOff>1</xdr:colOff>
      <xdr:row>74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468171</xdr:rowOff>
    </xdr:from>
    <xdr:to>
      <xdr:col>2</xdr:col>
      <xdr:colOff>1</xdr:colOff>
      <xdr:row>74</xdr:row>
      <xdr:rowOff>468171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5503</xdr:colOff>
      <xdr:row>77</xdr:row>
      <xdr:rowOff>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3108595"/>
          <a:ext cx="473676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3442</xdr:rowOff>
    </xdr:from>
    <xdr:to>
      <xdr:col>2</xdr:col>
      <xdr:colOff>1</xdr:colOff>
      <xdr:row>81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468172</xdr:rowOff>
    </xdr:from>
    <xdr:to>
      <xdr:col>2</xdr:col>
      <xdr:colOff>1</xdr:colOff>
      <xdr:row>82</xdr:row>
      <xdr:rowOff>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0</xdr:rowOff>
    </xdr:from>
    <xdr:to>
      <xdr:col>2</xdr:col>
      <xdr:colOff>1</xdr:colOff>
      <xdr:row>82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0</xdr:rowOff>
    </xdr:from>
    <xdr:to>
      <xdr:col>2</xdr:col>
      <xdr:colOff>1</xdr:colOff>
      <xdr:row>83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2</xdr:col>
      <xdr:colOff>1</xdr:colOff>
      <xdr:row>85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3537</xdr:rowOff>
    </xdr:from>
    <xdr:to>
      <xdr:col>2</xdr:col>
      <xdr:colOff>1</xdr:colOff>
      <xdr:row>86</xdr:row>
      <xdr:rowOff>468172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1</xdr:colOff>
      <xdr:row>88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1</xdr:rowOff>
    </xdr:from>
    <xdr:to>
      <xdr:col>2</xdr:col>
      <xdr:colOff>1</xdr:colOff>
      <xdr:row>89</xdr:row>
      <xdr:rowOff>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1</xdr:rowOff>
    </xdr:from>
    <xdr:to>
      <xdr:col>2</xdr:col>
      <xdr:colOff>1</xdr:colOff>
      <xdr:row>90</xdr:row>
      <xdr:rowOff>1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1</xdr:rowOff>
    </xdr:from>
    <xdr:to>
      <xdr:col>2</xdr:col>
      <xdr:colOff>1</xdr:colOff>
      <xdr:row>91</xdr:row>
      <xdr:rowOff>468172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1</xdr:rowOff>
    </xdr:from>
    <xdr:to>
      <xdr:col>2</xdr:col>
      <xdr:colOff>1</xdr:colOff>
      <xdr:row>94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2</xdr:rowOff>
    </xdr:from>
    <xdr:to>
      <xdr:col>2</xdr:col>
      <xdr:colOff>1</xdr:colOff>
      <xdr:row>96</xdr:row>
      <xdr:rowOff>3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2</xdr:rowOff>
    </xdr:from>
    <xdr:to>
      <xdr:col>2</xdr:col>
      <xdr:colOff>1</xdr:colOff>
      <xdr:row>98</xdr:row>
      <xdr:rowOff>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1</xdr:rowOff>
    </xdr:from>
    <xdr:to>
      <xdr:col>2</xdr:col>
      <xdr:colOff>1</xdr:colOff>
      <xdr:row>98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100</xdr:row>
      <xdr:rowOff>3441</xdr:rowOff>
    </xdr:from>
    <xdr:to>
      <xdr:col>2</xdr:col>
      <xdr:colOff>0</xdr:colOff>
      <xdr:row>101</xdr:row>
      <xdr:rowOff>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46220875"/>
          <a:ext cx="46817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468171</xdr:rowOff>
    </xdr:from>
    <xdr:to>
      <xdr:col>2</xdr:col>
      <xdr:colOff>1</xdr:colOff>
      <xdr:row>102</xdr:row>
      <xdr:rowOff>468171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6"/>
          <a:ext cx="468174" cy="4681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2</xdr:col>
      <xdr:colOff>1</xdr:colOff>
      <xdr:row>104</xdr:row>
      <xdr:rowOff>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743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466726</xdr:rowOff>
    </xdr:from>
    <xdr:to>
      <xdr:col>2</xdr:col>
      <xdr:colOff>1</xdr:colOff>
      <xdr:row>104</xdr:row>
      <xdr:rowOff>466726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6215987"/>
          <a:ext cx="468174" cy="469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105</xdr:row>
      <xdr:rowOff>1446</xdr:rowOff>
    </xdr:from>
    <xdr:to>
      <xdr:col>2</xdr:col>
      <xdr:colOff>1</xdr:colOff>
      <xdr:row>106</xdr:row>
      <xdr:rowOff>1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1125</xdr:rowOff>
    </xdr:from>
    <xdr:to>
      <xdr:col>2</xdr:col>
      <xdr:colOff>1</xdr:colOff>
      <xdr:row>108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463512</xdr:rowOff>
    </xdr:from>
    <xdr:to>
      <xdr:col>2</xdr:col>
      <xdr:colOff>1</xdr:colOff>
      <xdr:row>108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463833</xdr:rowOff>
    </xdr:from>
    <xdr:to>
      <xdr:col>2</xdr:col>
      <xdr:colOff>1</xdr:colOff>
      <xdr:row>109</xdr:row>
      <xdr:rowOff>463831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463510</xdr:rowOff>
    </xdr:from>
    <xdr:to>
      <xdr:col>2</xdr:col>
      <xdr:colOff>0</xdr:colOff>
      <xdr:row>110</xdr:row>
      <xdr:rowOff>463510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02180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3</xdr:rowOff>
    </xdr:from>
    <xdr:to>
      <xdr:col>2</xdr:col>
      <xdr:colOff>0</xdr:colOff>
      <xdr:row>113</xdr:row>
      <xdr:rowOff>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9165"/>
          <a:ext cx="468173" cy="468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0</xdr:rowOff>
    </xdr:from>
    <xdr:to>
      <xdr:col>2</xdr:col>
      <xdr:colOff>1</xdr:colOff>
      <xdr:row>115</xdr:row>
      <xdr:rowOff>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463509</xdr:rowOff>
    </xdr:from>
    <xdr:to>
      <xdr:col>2</xdr:col>
      <xdr:colOff>0</xdr:colOff>
      <xdr:row>115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0894498"/>
          <a:ext cx="468173" cy="4728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0</xdr:rowOff>
    </xdr:from>
    <xdr:to>
      <xdr:col>2</xdr:col>
      <xdr:colOff>1</xdr:colOff>
      <xdr:row>116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</xdr:colOff>
      <xdr:row>118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708200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119</xdr:row>
      <xdr:rowOff>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2</xdr:col>
      <xdr:colOff>1</xdr:colOff>
      <xdr:row>121</xdr:row>
      <xdr:rowOff>1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17637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</xdr:colOff>
      <xdr:row>122</xdr:row>
      <xdr:rowOff>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464454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466085</xdr:rowOff>
    </xdr:from>
    <xdr:to>
      <xdr:col>2</xdr:col>
      <xdr:colOff>1</xdr:colOff>
      <xdr:row>122</xdr:row>
      <xdr:rowOff>466085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124</xdr:row>
      <xdr:rowOff>1353</xdr:rowOff>
    </xdr:from>
    <xdr:to>
      <xdr:col>2</xdr:col>
      <xdr:colOff>0</xdr:colOff>
      <xdr:row>125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466405</xdr:rowOff>
    </xdr:from>
    <xdr:to>
      <xdr:col>2</xdr:col>
      <xdr:colOff>1</xdr:colOff>
      <xdr:row>125</xdr:row>
      <xdr:rowOff>466405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466726</xdr:rowOff>
    </xdr:from>
    <xdr:to>
      <xdr:col>2</xdr:col>
      <xdr:colOff>1</xdr:colOff>
      <xdr:row>126</xdr:row>
      <xdr:rowOff>466727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1446</xdr:rowOff>
    </xdr:from>
    <xdr:to>
      <xdr:col>2</xdr:col>
      <xdr:colOff>1</xdr:colOff>
      <xdr:row>128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2</xdr:col>
      <xdr:colOff>1</xdr:colOff>
      <xdr:row>129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459973</xdr:rowOff>
    </xdr:from>
    <xdr:to>
      <xdr:col>2</xdr:col>
      <xdr:colOff>1</xdr:colOff>
      <xdr:row>130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463510</xdr:rowOff>
    </xdr:from>
    <xdr:to>
      <xdr:col>2</xdr:col>
      <xdr:colOff>1</xdr:colOff>
      <xdr:row>131</xdr:row>
      <xdr:rowOff>463510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3537</xdr:rowOff>
    </xdr:from>
    <xdr:to>
      <xdr:col>2</xdr:col>
      <xdr:colOff>1</xdr:colOff>
      <xdr:row>134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3536</xdr:rowOff>
    </xdr:from>
    <xdr:to>
      <xdr:col>2</xdr:col>
      <xdr:colOff>1</xdr:colOff>
      <xdr:row>135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3538</xdr:rowOff>
    </xdr:from>
    <xdr:to>
      <xdr:col>2</xdr:col>
      <xdr:colOff>1</xdr:colOff>
      <xdr:row>136</xdr:row>
      <xdr:rowOff>3538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3538</xdr:rowOff>
    </xdr:from>
    <xdr:to>
      <xdr:col>2</xdr:col>
      <xdr:colOff>1</xdr:colOff>
      <xdr:row>139</xdr:row>
      <xdr:rowOff>1433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3535</xdr:rowOff>
    </xdr:from>
    <xdr:to>
      <xdr:col>2</xdr:col>
      <xdr:colOff>1</xdr:colOff>
      <xdr:row>140</xdr:row>
      <xdr:rowOff>3535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3537</xdr:rowOff>
    </xdr:from>
    <xdr:to>
      <xdr:col>2</xdr:col>
      <xdr:colOff>1</xdr:colOff>
      <xdr:row>142</xdr:row>
      <xdr:rowOff>2544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466726</xdr:rowOff>
    </xdr:from>
    <xdr:to>
      <xdr:col>2</xdr:col>
      <xdr:colOff>1</xdr:colOff>
      <xdr:row>142</xdr:row>
      <xdr:rowOff>466726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176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1</xdr:rowOff>
    </xdr:from>
    <xdr:to>
      <xdr:col>2</xdr:col>
      <xdr:colOff>1</xdr:colOff>
      <xdr:row>145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3441</xdr:rowOff>
    </xdr:from>
    <xdr:to>
      <xdr:col>2</xdr:col>
      <xdr:colOff>1</xdr:colOff>
      <xdr:row>147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1</xdr:rowOff>
    </xdr:from>
    <xdr:to>
      <xdr:col>2</xdr:col>
      <xdr:colOff>1</xdr:colOff>
      <xdr:row>149</xdr:row>
      <xdr:rowOff>1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468171</xdr:rowOff>
    </xdr:from>
    <xdr:to>
      <xdr:col>2</xdr:col>
      <xdr:colOff>1</xdr:colOff>
      <xdr:row>149</xdr:row>
      <xdr:rowOff>468171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2</xdr:rowOff>
    </xdr:from>
    <xdr:to>
      <xdr:col>2</xdr:col>
      <xdr:colOff>1</xdr:colOff>
      <xdr:row>151</xdr:row>
      <xdr:rowOff>1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468172</xdr:rowOff>
    </xdr:from>
    <xdr:to>
      <xdr:col>2</xdr:col>
      <xdr:colOff>1</xdr:colOff>
      <xdr:row>152</xdr:row>
      <xdr:rowOff>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2</xdr:rowOff>
    </xdr:from>
    <xdr:to>
      <xdr:col>2</xdr:col>
      <xdr:colOff>1</xdr:colOff>
      <xdr:row>154</xdr:row>
      <xdr:rowOff>2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0</xdr:rowOff>
    </xdr:from>
    <xdr:to>
      <xdr:col>2</xdr:col>
      <xdr:colOff>1</xdr:colOff>
      <xdr:row>157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2</xdr:rowOff>
    </xdr:from>
    <xdr:to>
      <xdr:col>2</xdr:col>
      <xdr:colOff>1</xdr:colOff>
      <xdr:row>159</xdr:row>
      <xdr:rowOff>2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</xdr:col>
      <xdr:colOff>1</xdr:colOff>
      <xdr:row>159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3</xdr:rowOff>
    </xdr:from>
    <xdr:to>
      <xdr:col>2</xdr:col>
      <xdr:colOff>1</xdr:colOff>
      <xdr:row>161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</xdr:colOff>
      <xdr:row>163</xdr:row>
      <xdr:rowOff>0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468170</xdr:rowOff>
    </xdr:from>
    <xdr:to>
      <xdr:col>2</xdr:col>
      <xdr:colOff>1</xdr:colOff>
      <xdr:row>163</xdr:row>
      <xdr:rowOff>468170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0</xdr:rowOff>
    </xdr:from>
    <xdr:to>
      <xdr:col>2</xdr:col>
      <xdr:colOff>1</xdr:colOff>
      <xdr:row>165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164</xdr:row>
      <xdr:rowOff>468170</xdr:rowOff>
    </xdr:from>
    <xdr:to>
      <xdr:col>2</xdr:col>
      <xdr:colOff>1</xdr:colOff>
      <xdr:row>165</xdr:row>
      <xdr:rowOff>468170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1</xdr:rowOff>
    </xdr:from>
    <xdr:to>
      <xdr:col>2</xdr:col>
      <xdr:colOff>1</xdr:colOff>
      <xdr:row>167</xdr:row>
      <xdr:rowOff>0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468171</xdr:rowOff>
    </xdr:from>
    <xdr:to>
      <xdr:col>2</xdr:col>
      <xdr:colOff>1</xdr:colOff>
      <xdr:row>167</xdr:row>
      <xdr:rowOff>468171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1</xdr:rowOff>
    </xdr:from>
    <xdr:to>
      <xdr:col>2</xdr:col>
      <xdr:colOff>1</xdr:colOff>
      <xdr:row>169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468171</xdr:rowOff>
    </xdr:from>
    <xdr:to>
      <xdr:col>2</xdr:col>
      <xdr:colOff>1</xdr:colOff>
      <xdr:row>169</xdr:row>
      <xdr:rowOff>468171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2</xdr:rowOff>
    </xdr:from>
    <xdr:to>
      <xdr:col>2</xdr:col>
      <xdr:colOff>1</xdr:colOff>
      <xdr:row>171</xdr:row>
      <xdr:rowOff>1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171</xdr:row>
      <xdr:rowOff>0</xdr:rowOff>
    </xdr:from>
    <xdr:to>
      <xdr:col>2</xdr:col>
      <xdr:colOff>1</xdr:colOff>
      <xdr:row>172</xdr:row>
      <xdr:rowOff>0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173</xdr:row>
      <xdr:rowOff>2</xdr:rowOff>
    </xdr:from>
    <xdr:to>
      <xdr:col>2</xdr:col>
      <xdr:colOff>0</xdr:colOff>
      <xdr:row>174</xdr:row>
      <xdr:rowOff>0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8053186"/>
          <a:ext cx="468173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2</xdr:col>
      <xdr:colOff>1</xdr:colOff>
      <xdr:row>176</xdr:row>
      <xdr:rowOff>1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39404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0</xdr:rowOff>
    </xdr:from>
    <xdr:to>
      <xdr:col>2</xdr:col>
      <xdr:colOff>1</xdr:colOff>
      <xdr:row>177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1</xdr:rowOff>
    </xdr:from>
    <xdr:to>
      <xdr:col>2</xdr:col>
      <xdr:colOff>1</xdr:colOff>
      <xdr:row>178</xdr:row>
      <xdr:rowOff>0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2</xdr:rowOff>
    </xdr:from>
    <xdr:to>
      <xdr:col>2</xdr:col>
      <xdr:colOff>1</xdr:colOff>
      <xdr:row>179</xdr:row>
      <xdr:rowOff>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6586965"/>
          <a:ext cx="470718" cy="470716"/>
        </a:xfrm>
        <a:prstGeom prst="rect">
          <a:avLst/>
        </a:prstGeom>
      </xdr:spPr>
    </xdr:pic>
    <xdr:clientData/>
  </xdr:twoCellAnchor>
  <xdr:twoCellAnchor editAs="oneCell">
    <xdr:from>
      <xdr:col>1</xdr:col>
      <xdr:colOff>3741</xdr:colOff>
      <xdr:row>180</xdr:row>
      <xdr:rowOff>5988</xdr:rowOff>
    </xdr:from>
    <xdr:to>
      <xdr:col>2</xdr:col>
      <xdr:colOff>0</xdr:colOff>
      <xdr:row>181</xdr:row>
      <xdr:rowOff>1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7534386"/>
          <a:ext cx="466976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5988</xdr:rowOff>
    </xdr:from>
    <xdr:to>
      <xdr:col>2</xdr:col>
      <xdr:colOff>1</xdr:colOff>
      <xdr:row>182</xdr:row>
      <xdr:rowOff>2544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005103"/>
          <a:ext cx="470718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3</xdr:rowOff>
    </xdr:from>
    <xdr:to>
      <xdr:col>2</xdr:col>
      <xdr:colOff>1</xdr:colOff>
      <xdr:row>183</xdr:row>
      <xdr:rowOff>1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8469835"/>
          <a:ext cx="470718" cy="4707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468171</xdr:rowOff>
    </xdr:from>
    <xdr:to>
      <xdr:col>2</xdr:col>
      <xdr:colOff>0</xdr:colOff>
      <xdr:row>183</xdr:row>
      <xdr:rowOff>468171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41394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0</xdr:rowOff>
    </xdr:from>
    <xdr:to>
      <xdr:col>2</xdr:col>
      <xdr:colOff>1</xdr:colOff>
      <xdr:row>185</xdr:row>
      <xdr:rowOff>0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075776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0</xdr:rowOff>
    </xdr:from>
    <xdr:to>
      <xdr:col>2</xdr:col>
      <xdr:colOff>1</xdr:colOff>
      <xdr:row>186</xdr:row>
      <xdr:rowOff>0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012122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562</xdr:rowOff>
    </xdr:from>
    <xdr:to>
      <xdr:col>2</xdr:col>
      <xdr:colOff>1</xdr:colOff>
      <xdr:row>187</xdr:row>
      <xdr:rowOff>0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5544511"/>
          <a:ext cx="468174" cy="467611"/>
        </a:xfrm>
        <a:prstGeom prst="rect">
          <a:avLst/>
        </a:prstGeom>
      </xdr:spPr>
    </xdr:pic>
    <xdr:clientData/>
  </xdr:twoCellAnchor>
  <xdr:twoCellAnchor editAs="oneCell">
    <xdr:from>
      <xdr:col>1</xdr:col>
      <xdr:colOff>2151</xdr:colOff>
      <xdr:row>187</xdr:row>
      <xdr:rowOff>6974</xdr:rowOff>
    </xdr:from>
    <xdr:to>
      <xdr:col>2</xdr:col>
      <xdr:colOff>0</xdr:colOff>
      <xdr:row>187</xdr:row>
      <xdr:rowOff>468172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019096"/>
          <a:ext cx="466022" cy="4611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188</xdr:row>
      <xdr:rowOff>0</xdr:rowOff>
    </xdr:from>
    <xdr:to>
      <xdr:col>2</xdr:col>
      <xdr:colOff>1</xdr:colOff>
      <xdr:row>188</xdr:row>
      <xdr:rowOff>468172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0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0</xdr:rowOff>
    </xdr:from>
    <xdr:to>
      <xdr:col>2</xdr:col>
      <xdr:colOff>1</xdr:colOff>
      <xdr:row>189</xdr:row>
      <xdr:rowOff>462734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6948467"/>
          <a:ext cx="468174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1</xdr:rowOff>
    </xdr:from>
    <xdr:to>
      <xdr:col>2</xdr:col>
      <xdr:colOff>1</xdr:colOff>
      <xdr:row>191</xdr:row>
      <xdr:rowOff>1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416641"/>
          <a:ext cx="468174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4003</xdr:rowOff>
    </xdr:from>
    <xdr:to>
      <xdr:col>2</xdr:col>
      <xdr:colOff>1</xdr:colOff>
      <xdr:row>193</xdr:row>
      <xdr:rowOff>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93334"/>
          <a:ext cx="468174" cy="464170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193</xdr:row>
      <xdr:rowOff>4879</xdr:rowOff>
    </xdr:from>
    <xdr:to>
      <xdr:col>2</xdr:col>
      <xdr:colOff>0</xdr:colOff>
      <xdr:row>194</xdr:row>
      <xdr:rowOff>0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89762383"/>
          <a:ext cx="468174" cy="463294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194</xdr:row>
      <xdr:rowOff>0</xdr:rowOff>
    </xdr:from>
    <xdr:to>
      <xdr:col>2</xdr:col>
      <xdr:colOff>0</xdr:colOff>
      <xdr:row>195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0225677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468172</xdr:rowOff>
    </xdr:from>
    <xdr:to>
      <xdr:col>2</xdr:col>
      <xdr:colOff>1</xdr:colOff>
      <xdr:row>196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0693849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197</xdr:row>
      <xdr:rowOff>2</xdr:rowOff>
    </xdr:from>
    <xdr:to>
      <xdr:col>2</xdr:col>
      <xdr:colOff>0</xdr:colOff>
      <xdr:row>198</xdr:row>
      <xdr:rowOff>0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1630197"/>
          <a:ext cx="468174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</xdr:colOff>
      <xdr:row>199</xdr:row>
      <xdr:rowOff>0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2011679</xdr:colOff>
      <xdr:row>199</xdr:row>
      <xdr:rowOff>0</xdr:rowOff>
    </xdr:from>
    <xdr:to>
      <xdr:col>2</xdr:col>
      <xdr:colOff>0</xdr:colOff>
      <xdr:row>200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79" y="92566541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201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034714"/>
          <a:ext cx="468174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0</xdr:colOff>
      <xdr:row>201</xdr:row>
      <xdr:rowOff>468172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566541"/>
          <a:ext cx="468173" cy="468172"/>
        </a:xfrm>
        <a:prstGeom prst="rect">
          <a:avLst/>
        </a:prstGeom>
      </xdr:spPr>
    </xdr:pic>
    <xdr:clientData/>
  </xdr:twoCellAnchor>
  <xdr:twoCellAnchor editAs="oneCell">
    <xdr:from>
      <xdr:col>1</xdr:col>
      <xdr:colOff>13</xdr:colOff>
      <xdr:row>202</xdr:row>
      <xdr:rowOff>13</xdr:rowOff>
    </xdr:from>
    <xdr:to>
      <xdr:col>2</xdr:col>
      <xdr:colOff>0</xdr:colOff>
      <xdr:row>203</xdr:row>
      <xdr:rowOff>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93" y="91162035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13</xdr:rowOff>
    </xdr:from>
    <xdr:to>
      <xdr:col>1</xdr:col>
      <xdr:colOff>468160</xdr:colOff>
      <xdr:row>204</xdr:row>
      <xdr:rowOff>0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9289344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0</xdr:rowOff>
    </xdr:from>
    <xdr:to>
      <xdr:col>1</xdr:col>
      <xdr:colOff>466022</xdr:colOff>
      <xdr:row>206</xdr:row>
      <xdr:rowOff>1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2098368"/>
          <a:ext cx="466022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466725</xdr:rowOff>
    </xdr:from>
    <xdr:to>
      <xdr:col>2</xdr:col>
      <xdr:colOff>1</xdr:colOff>
      <xdr:row>207</xdr:row>
      <xdr:rowOff>1995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1994</xdr:rowOff>
    </xdr:from>
    <xdr:to>
      <xdr:col>2</xdr:col>
      <xdr:colOff>1</xdr:colOff>
      <xdr:row>208</xdr:row>
      <xdr:rowOff>1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463297</xdr:rowOff>
    </xdr:from>
    <xdr:to>
      <xdr:col>2</xdr:col>
      <xdr:colOff>1</xdr:colOff>
      <xdr:row>208</xdr:row>
      <xdr:rowOff>464731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0</xdr:rowOff>
    </xdr:from>
    <xdr:to>
      <xdr:col>2</xdr:col>
      <xdr:colOff>1</xdr:colOff>
      <xdr:row>209</xdr:row>
      <xdr:rowOff>468172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209</xdr:row>
      <xdr:rowOff>463189</xdr:rowOff>
    </xdr:from>
    <xdr:to>
      <xdr:col>2</xdr:col>
      <xdr:colOff>1</xdr:colOff>
      <xdr:row>210</xdr:row>
      <xdr:rowOff>463189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210</xdr:row>
      <xdr:rowOff>463189</xdr:rowOff>
    </xdr:from>
    <xdr:to>
      <xdr:col>2</xdr:col>
      <xdr:colOff>1</xdr:colOff>
      <xdr:row>211</xdr:row>
      <xdr:rowOff>463191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212</xdr:row>
      <xdr:rowOff>0</xdr:rowOff>
    </xdr:from>
    <xdr:to>
      <xdr:col>2</xdr:col>
      <xdr:colOff>1</xdr:colOff>
      <xdr:row>212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1</xdr:col>
      <xdr:colOff>468160</xdr:colOff>
      <xdr:row>215</xdr:row>
      <xdr:rowOff>468160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3502886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216</xdr:row>
      <xdr:rowOff>0</xdr:rowOff>
    </xdr:from>
    <xdr:to>
      <xdr:col>2</xdr:col>
      <xdr:colOff>1</xdr:colOff>
      <xdr:row>217</xdr:row>
      <xdr:rowOff>0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2</xdr:col>
      <xdr:colOff>1</xdr:colOff>
      <xdr:row>218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218</xdr:row>
      <xdr:rowOff>0</xdr:rowOff>
    </xdr:from>
    <xdr:to>
      <xdr:col>2</xdr:col>
      <xdr:colOff>1</xdr:colOff>
      <xdr:row>218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220</xdr:row>
      <xdr:rowOff>781</xdr:rowOff>
    </xdr:from>
    <xdr:to>
      <xdr:col>2</xdr:col>
      <xdr:colOff>1</xdr:colOff>
      <xdr:row>221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221</xdr:row>
      <xdr:rowOff>0</xdr:rowOff>
    </xdr:from>
    <xdr:to>
      <xdr:col>2</xdr:col>
      <xdr:colOff>1</xdr:colOff>
      <xdr:row>221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1445</xdr:rowOff>
    </xdr:from>
    <xdr:to>
      <xdr:col>2</xdr:col>
      <xdr:colOff>1</xdr:colOff>
      <xdr:row>76</xdr:row>
      <xdr:rowOff>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143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142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152</xdr:row>
      <xdr:rowOff>0</xdr:rowOff>
    </xdr:from>
    <xdr:to>
      <xdr:col>2</xdr:col>
      <xdr:colOff>1</xdr:colOff>
      <xdr:row>153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2</xdr:col>
      <xdr:colOff>1</xdr:colOff>
      <xdr:row>154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2</xdr:col>
      <xdr:colOff>1614</xdr:colOff>
      <xdr:row>94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2</xdr:rowOff>
    </xdr:from>
    <xdr:to>
      <xdr:col>2</xdr:col>
      <xdr:colOff>1614</xdr:colOff>
      <xdr:row>128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1614</xdr:colOff>
      <xdr:row>78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</xdr:col>
      <xdr:colOff>1614</xdr:colOff>
      <xdr:row>137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140</xdr:row>
      <xdr:rowOff>0</xdr:rowOff>
    </xdr:from>
    <xdr:to>
      <xdr:col>2</xdr:col>
      <xdr:colOff>1614</xdr:colOff>
      <xdr:row>141</xdr:row>
      <xdr:rowOff>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0</xdr:rowOff>
    </xdr:from>
    <xdr:to>
      <xdr:col>2</xdr:col>
      <xdr:colOff>1614</xdr:colOff>
      <xdr:row>146</xdr:row>
      <xdr:rowOff>468172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1614</xdr:colOff>
      <xdr:row>8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1614</xdr:colOff>
      <xdr:row>16</xdr:row>
      <xdr:rowOff>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1614</xdr:colOff>
      <xdr:row>192</xdr:row>
      <xdr:rowOff>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7884813"/>
          <a:ext cx="469787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213</xdr:row>
      <xdr:rowOff>0</xdr:rowOff>
    </xdr:from>
    <xdr:to>
      <xdr:col>2</xdr:col>
      <xdr:colOff>1614</xdr:colOff>
      <xdr:row>214</xdr:row>
      <xdr:rowOff>2544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1614</xdr:colOff>
      <xdr:row>6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2</xdr:col>
      <xdr:colOff>1614</xdr:colOff>
      <xdr:row>69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132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416</xdr:colOff>
      <xdr:row>180</xdr:row>
      <xdr:rowOff>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77057681"/>
          <a:ext cx="468589" cy="4707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0</xdr:rowOff>
    </xdr:from>
    <xdr:to>
      <xdr:col>2</xdr:col>
      <xdr:colOff>0</xdr:colOff>
      <xdr:row>173</xdr:row>
      <xdr:rowOff>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9457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219</xdr:row>
      <xdr:rowOff>0</xdr:rowOff>
    </xdr:from>
    <xdr:to>
      <xdr:col>1</xdr:col>
      <xdr:colOff>457200</xdr:colOff>
      <xdr:row>219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222</xdr:row>
      <xdr:rowOff>0</xdr:rowOff>
    </xdr:from>
    <xdr:to>
      <xdr:col>1</xdr:col>
      <xdr:colOff>466344</xdr:colOff>
      <xdr:row>222</xdr:row>
      <xdr:rowOff>466344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678009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0</xdr:rowOff>
    </xdr:from>
    <xdr:to>
      <xdr:col>2</xdr:col>
      <xdr:colOff>1614</xdr:colOff>
      <xdr:row>156</xdr:row>
      <xdr:rowOff>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1614</xdr:colOff>
      <xdr:row>157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214</xdr:row>
      <xdr:rowOff>0</xdr:rowOff>
    </xdr:from>
    <xdr:to>
      <xdr:col>2</xdr:col>
      <xdr:colOff>1614</xdr:colOff>
      <xdr:row>215</xdr:row>
      <xdr:rowOff>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2</xdr:col>
      <xdr:colOff>1614</xdr:colOff>
      <xdr:row>204</xdr:row>
      <xdr:rowOff>468171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630195"/>
          <a:ext cx="469787" cy="468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1614</xdr:colOff>
      <xdr:row>37</xdr:row>
      <xdr:rowOff>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2</xdr:col>
      <xdr:colOff>1614</xdr:colOff>
      <xdr:row>97</xdr:row>
      <xdr:rowOff>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0</xdr:rowOff>
    </xdr:from>
    <xdr:to>
      <xdr:col>1</xdr:col>
      <xdr:colOff>468160</xdr:colOff>
      <xdr:row>136</xdr:row>
      <xdr:rowOff>468160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12378F4F-E44C-469C-9293-0E739C1F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0090" y="58228992"/>
          <a:ext cx="468160" cy="468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1</xdr:col>
      <xdr:colOff>466344</xdr:colOff>
      <xdr:row>79</xdr:row>
      <xdr:rowOff>466344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7D0094A6-B7A1-4B8B-B7F3-01AFFF58D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451311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466344</xdr:colOff>
      <xdr:row>84</xdr:row>
      <xdr:rowOff>466344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D6FEC02-A5D3-4AE9-9949-2740608954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3685397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</xdr:col>
      <xdr:colOff>0</xdr:colOff>
      <xdr:row>102</xdr:row>
      <xdr:rowOff>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6E7F0DF2-BE1E-4AED-82EA-2E53BC2B4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2810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466344</xdr:colOff>
      <xdr:row>123</xdr:row>
      <xdr:rowOff>466344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D6267BA6-8593-4E95-96B8-A8136ED87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32400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466344</xdr:colOff>
      <xdr:row>39</xdr:row>
      <xdr:rowOff>466344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37E9EF8-5D78-46B2-BEA1-44EE55D07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67225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1829</xdr:colOff>
      <xdr:row>119</xdr:row>
      <xdr:rowOff>0</xdr:rowOff>
    </xdr:from>
    <xdr:to>
      <xdr:col>2</xdr:col>
      <xdr:colOff>0</xdr:colOff>
      <xdr:row>119</xdr:row>
      <xdr:rowOff>466344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CA9CA4E7-9D93-419C-8C4D-258F913E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509" y="54176371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111</xdr:row>
      <xdr:rowOff>0</xdr:rowOff>
    </xdr:from>
    <xdr:to>
      <xdr:col>2</xdr:col>
      <xdr:colOff>0</xdr:colOff>
      <xdr:row>112</xdr:row>
      <xdr:rowOff>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3D83EDE1-05EE-4776-874A-F1AE2BA3B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949464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0</xdr:rowOff>
    </xdr:from>
    <xdr:to>
      <xdr:col>2</xdr:col>
      <xdr:colOff>0</xdr:colOff>
      <xdr:row>162</xdr:row>
      <xdr:rowOff>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3FF36723-5732-454D-8D2C-D89BEFFD4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72435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196</xdr:row>
      <xdr:rowOff>0</xdr:rowOff>
    </xdr:from>
    <xdr:to>
      <xdr:col>2</xdr:col>
      <xdr:colOff>0</xdr:colOff>
      <xdr:row>197</xdr:row>
      <xdr:rowOff>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CC018BEC-B884-435A-B725-C34D42415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911620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0</xdr:rowOff>
    </xdr:from>
    <xdr:to>
      <xdr:col>2</xdr:col>
      <xdr:colOff>0</xdr:colOff>
      <xdr:row>57</xdr:row>
      <xdr:rowOff>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B71F5701-892A-46F4-8E14-8D9D6AE18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246814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0</xdr:rowOff>
    </xdr:from>
    <xdr:to>
      <xdr:col>2</xdr:col>
      <xdr:colOff>0</xdr:colOff>
      <xdr:row>100</xdr:row>
      <xdr:rowOff>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3589FB4-082F-4135-A007-52FAE6D99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457492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2</xdr:col>
      <xdr:colOff>0</xdr:colOff>
      <xdr:row>114</xdr:row>
      <xdr:rowOff>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9BBCA5E-7404-4519-8B92-0FCC91A0F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513673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93391A84-EAEC-430A-B2E0-A3BC8EC79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27284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0</xdr:colOff>
      <xdr:row>35</xdr:row>
      <xdr:rowOff>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D231E042-4C3E-41CA-97E2-11FE31DCB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153180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0</xdr:colOff>
      <xdr:row>175</xdr:row>
      <xdr:rowOff>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B64D256F-1A64-4371-9007-4B76FEC08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680" y="80862221"/>
          <a:ext cx="468173" cy="4681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0</xdr:colOff>
      <xdr:row>27</xdr:row>
      <xdr:rowOff>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468172</xdr:colOff>
      <xdr:row>26</xdr:row>
      <xdr:rowOff>468172</xdr:rowOff>
    </xdr:from>
    <xdr:to>
      <xdr:col>1</xdr:col>
      <xdr:colOff>468172</xdr:colOff>
      <xdr:row>28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2" y="121724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0</xdr:colOff>
      <xdr:row>29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FDF95E4-C2F0-4A44-A981-F0DB1AE78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967273D-02F7-4781-AA25-4018E600C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184" y="11704320"/>
          <a:ext cx="468173" cy="4681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25"/>
  <sheetViews>
    <sheetView zoomScaleNormal="100" workbookViewId="0">
      <pane xSplit="2" ySplit="2" topLeftCell="O218" activePane="bottomRight" state="frozen"/>
      <selection pane="topRight" activeCell="C1" sqref="C1"/>
      <selection pane="bottomLeft" activeCell="A3" sqref="A3"/>
      <selection pane="bottomRight" activeCell="AH2" sqref="AH2:AH225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0" width="6.3984375" style="8"/>
    <col min="31" max="31" width="6.8984375" style="8" bestFit="1" customWidth="1"/>
    <col min="32" max="32" width="6.3984375" style="24" customWidth="1"/>
    <col min="33" max="34" width="6.3984375" style="33" customWidth="1"/>
    <col min="35" max="35" width="6.3984375" style="36" customWidth="1"/>
    <col min="36" max="36" width="6.8984375" style="24" bestFit="1" customWidth="1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536</v>
      </c>
      <c r="AH1" s="31" t="s">
        <v>537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9" t="s">
        <v>637</v>
      </c>
      <c r="AH2" s="49" t="s">
        <v>663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 t="s">
        <v>640</v>
      </c>
      <c r="H3" s="4">
        <f t="shared" ref="H3:H80" si="0">SUMPRODUCT(I$1:AD$1,I3:AD3)</f>
        <v>50</v>
      </c>
      <c r="I3" s="2">
        <v>30</v>
      </c>
      <c r="J3" s="2"/>
      <c r="K3" s="2"/>
      <c r="L3" s="2">
        <f t="shared" ref="L3:L68" si="1">MAX(J3:K3)</f>
        <v>0</v>
      </c>
      <c r="M3" s="2"/>
      <c r="N3" s="2"/>
      <c r="O3" s="2"/>
      <c r="P3" s="2"/>
      <c r="Q3" s="7"/>
      <c r="R3" s="3" t="s">
        <v>14</v>
      </c>
      <c r="S3" s="3">
        <v>20</v>
      </c>
      <c r="U3" s="4"/>
      <c r="V3" s="5"/>
      <c r="Z3" s="3">
        <v>30</v>
      </c>
      <c r="AD3" s="4">
        <f t="shared" ref="AD3:AD73" si="2">MAX(W3:AC3)</f>
        <v>30</v>
      </c>
      <c r="AF3" s="23"/>
      <c r="AG3" s="31" t="str">
        <f>"&lt;tr class='mmt"&amp;IF(E3="活動"," ev",IF(E3="限定"," ltd",""))&amp;IF(G3=""," groupless'","'")&amp;"&gt;&lt;td headers='icon'&gt;&lt;a href='https://www.alchemistcodedb.com/jp/card/"&amp;SUBSTITUTE(SUBSTITUTE(LOWER(A3),"_","-"),".png",""&amp;"'&gt;&lt;img src='resources/"&amp;A3&amp;"' title='"&amp;C3&amp;"' /&gt;&lt;/a&gt;&lt;/td&gt;&lt;td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headers='sinG'&gt;"&amp;AC3&amp;"&lt;/td&gt;&lt;/tr&gt;")</f>
        <v>&lt;tr class='mmt ev'&gt;&lt;td headers='icon'&gt;&lt;a href='https://www.alchemistcodedb.com/jp/card/ts-aot-01'&gt;&lt;img src='resources/TS_AOT_01.png' title='勝利への紅き一矢' /&gt;&lt;/a&gt;&lt;/td&gt;&lt;td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id='m001'&gt;50&lt;/td&gt;&lt;td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3" s="31" t="str">
        <f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(s1*"&amp;TEXT(W3,0)&amp;"+s2*"&amp;TEXT(X3,0)&amp;"+s3*"&amp;TEXT(Y3,0)&amp;"+s4*"&amp;TEXT(Z3,0)&amp;"+s5*"&amp;TEXT(AA3,0)&amp;"+s6*"&amp;TEXT(AB3,0)&amp;"+s7*"&amp;TEXT(AC3,0)&amp;"+s9*"&amp;TEXT(AD3,0)&amp;") + (e01*"&amp;IF(ISNUMBER(SEARCH("斬撃",R3)),S3,0)&amp;"+e02*"&amp;IF(ISNUMBER(SEARCH("刺突",R3)),S3,0)&amp;"+e03*"&amp;IF(ISNUMBER(SEARCH("打撃",R3)),S3,0)&amp;"+e04*"&amp;IF(ISNUMBER(SEARCH("射撃",R3)),S3,0)&amp;"+e05*"&amp;IF(ISNUMBER(SEARCH("魔法",R3)),S3,0)&amp;"+e06*"&amp;IF(ISNUMBER(SEARCH("無区分",R3)),S3,0)&amp;"+e07*"&amp;IF(T3="反撃",U3,0)&amp;"+e08*"&amp;IF(ISNUMBER(SEARCH("雷属性",T3)),U3,0)&amp;"+e09*"&amp;IF(ISNUMBER(SEARCH("風属性",T3)),U3,0)&amp;"+e10*"&amp;IF(ISNUMBER(SEARCH("闇属性",T3)),U3,0)&amp;"+e11*"&amp;IF(ISNUMBER(SEARCH("単体",T3)),U3,0)&amp;"+e12*"&amp;IF(ISNUMBER(SEARCH("範囲",T3)),U3,0)&amp;"+e13*"&amp;IF(T3="人",U3,0)&amp;"+e14*"&amp;IF(T3="異族",U3,0)&amp;"+e15*"&amp;IF(T3="バジュラ",U3,0)&amp;"+e16*"&amp;IF(T3="魔動人形",U3,0)&amp;"+e17*"&amp;IF(T3="下位魔神",U3,0)&amp;"+e18*"&amp;IF(T3="巨体",U3,0)&amp;");"</f>
        <v>document.getElementById('m001').innerHTML = (b1*0+b2*0+b0*0) + (s1*0+s2*0+s3*0+s4*30+s5*0+s6*0+s7*0+s9*30) + (e01*20+e02*0+e03*0+e04*0+e05*0+e06*0+e07*0+e08*0+e09*0+e10*0+e11*0+e12*0+e13*0+e14*0+e15*0+e16*0+e17*0+e18*0);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 t="s">
        <v>640</v>
      </c>
      <c r="H4" s="4">
        <f t="shared" si="0"/>
        <v>110</v>
      </c>
      <c r="I4" s="2"/>
      <c r="J4" s="2"/>
      <c r="K4" s="2"/>
      <c r="L4" s="2">
        <f t="shared" si="1"/>
        <v>0</v>
      </c>
      <c r="M4" s="2"/>
      <c r="N4" s="2"/>
      <c r="O4" s="2"/>
      <c r="P4" s="2">
        <v>10</v>
      </c>
      <c r="Q4" s="7"/>
      <c r="R4" s="3" t="s">
        <v>14</v>
      </c>
      <c r="S4" s="3">
        <v>40</v>
      </c>
      <c r="T4" s="3" t="s">
        <v>642</v>
      </c>
      <c r="U4" s="4">
        <v>30</v>
      </c>
      <c r="V4" s="5" t="s">
        <v>582</v>
      </c>
      <c r="X4" s="3">
        <v>20</v>
      </c>
      <c r="Z4" s="3">
        <v>40</v>
      </c>
      <c r="AD4" s="4">
        <f t="shared" si="2"/>
        <v>40</v>
      </c>
      <c r="AF4" s="23"/>
      <c r="AG4" s="31" t="str">
        <f>"&lt;tr class='mmt"&amp;IF(E4="活動"," ev",IF(E4="限定"," ltd",""))&amp;IF(G4=""," groupless'","'")&amp;"&gt;&lt;td headers='icon'&gt;&lt;a href='https://www.alchemistcodedb.com/jp/card/"&amp;SUBSTITUTE(SUBSTITUTE(LOWER(A4),"_","-"),".png",""&amp;"'&gt;&lt;img src='resources/"&amp;A4&amp;"' title='"&amp;C4&amp;"' /&gt;&lt;/a&gt;&lt;/td&gt;&lt;td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headers='sinG'&gt;"&amp;AC4&amp;"&lt;/td&gt;&lt;/tr&gt;")</f>
        <v>&lt;tr class='mmt ltd'&gt;&lt;td headers='icon'&gt;&lt;a href='https://www.alchemistcodedb.com/jp/card/ts-aot-02'&gt;&lt;img src='resources/TS_AOT_02.png' title='反攻の炎に捧げん' /&gt;&lt;/a&gt;&lt;/td&gt;&lt;td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id='m002'&gt;110&lt;/td&gt;&lt;td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headers='special'&gt;巨体&lt;/td&gt;&lt;td headers='sp.bonus'&gt;30&lt;/td&gt;&lt;td headers='others'&gt;MP回復+10&lt;/td&gt;&lt;td headers='sinA'&gt;&lt;/td&gt;&lt;td headers='sinB'&gt;20&lt;/td&gt;&lt;td headers='sinC'&gt;&lt;/td&gt;&lt;td headers='sinD'&gt;40&lt;/td&gt;&lt;td headers='sinE'&gt;&lt;/td&gt;&lt;td headers='sinF'&gt;&lt;/td&gt;&lt;td headers='sinG'&gt;&lt;/td&gt;&lt;/tr&gt;</v>
      </c>
      <c r="AH4" s="31" t="str">
        <f t="shared" ref="AH4:AH67" si="3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(s1*"&amp;TEXT(W4,0)&amp;"+s2*"&amp;TEXT(X4,0)&amp;"+s3*"&amp;TEXT(Y4,0)&amp;"+s4*"&amp;TEXT(Z4,0)&amp;"+s5*"&amp;TEXT(AA4,0)&amp;"+s6*"&amp;TEXT(AB4,0)&amp;"+s7*"&amp;TEXT(AC4,0)&amp;"+s9*"&amp;TEXT(AD4,0)&amp;") + (e01*"&amp;IF(ISNUMBER(SEARCH("斬撃",R4)),S4,0)&amp;"+e02*"&amp;IF(ISNUMBER(SEARCH("刺突",R4)),S4,0)&amp;"+e03*"&amp;IF(ISNUMBER(SEARCH("打撃",R4)),S4,0)&amp;"+e04*"&amp;IF(ISNUMBER(SEARCH("射撃",R4)),S4,0)&amp;"+e05*"&amp;IF(ISNUMBER(SEARCH("魔法",R4)),S4,0)&amp;"+e06*"&amp;IF(ISNUMBER(SEARCH("無区分",R4)),S4,0)&amp;"+e07*"&amp;IF(T4="反撃",U4,0)&amp;"+e08*"&amp;IF(ISNUMBER(SEARCH("雷属性",T4)),U4,0)&amp;"+e09*"&amp;IF(ISNUMBER(SEARCH("風属性",T4)),U4,0)&amp;"+e10*"&amp;IF(ISNUMBER(SEARCH("闇属性",T4)),U4,0)&amp;"+e11*"&amp;IF(ISNUMBER(SEARCH("単体",T4)),U4,0)&amp;"+e12*"&amp;IF(ISNUMBER(SEARCH("範囲",T4)),U4,0)&amp;"+e13*"&amp;IF(T4="人",U4,0)&amp;"+e14*"&amp;IF(T4="異族",U4,0)&amp;"+e15*"&amp;IF(T4="バジュラ",U4,0)&amp;"+e16*"&amp;IF(T4="魔動人形",U4,0)&amp;"+e17*"&amp;IF(T4="下位魔神",U4,0)&amp;"+e18*"&amp;IF(T4="巨体",U4,0)&amp;");"</f>
        <v>document.getElementById('m002').innerHTML = (b1*0+b2*0+b0*0) + (s1*0+s2*20+s3*0+s4*40+s5*0+s6*0+s7*0+s9*40) + (e01*40+e02*0+e03*0+e04*0+e05*0+e06*0+e07*0+e08*0+e09*0+e10*0+e11*0+e12*0+e13*0+e14*0+e15*0+e16*0+e17*0+e18*30);</v>
      </c>
      <c r="AI4" s="35" t="str">
        <f t="shared" ref="AI4:AI67" si="4">"m"&amp;TEXT(ROW()-2,"000")</f>
        <v>m002</v>
      </c>
      <c r="AJ4" s="23"/>
    </row>
    <row r="5" spans="1:36" s="3" customFormat="1" ht="37.049999999999997" customHeight="1" x14ac:dyDescent="0.3">
      <c r="A5" s="3" t="s">
        <v>638</v>
      </c>
      <c r="C5" s="6" t="s">
        <v>639</v>
      </c>
      <c r="D5" s="3">
        <v>5</v>
      </c>
      <c r="E5" s="3" t="s">
        <v>39</v>
      </c>
      <c r="F5" s="15" t="s">
        <v>36</v>
      </c>
      <c r="G5" s="8" t="s">
        <v>640</v>
      </c>
      <c r="H5" s="4">
        <f t="shared" si="0"/>
        <v>90</v>
      </c>
      <c r="I5" s="2">
        <v>30</v>
      </c>
      <c r="J5" s="2">
        <v>50</v>
      </c>
      <c r="K5" s="2"/>
      <c r="L5" s="2">
        <f t="shared" si="1"/>
        <v>50</v>
      </c>
      <c r="M5" s="2"/>
      <c r="N5" s="2"/>
      <c r="O5" s="2"/>
      <c r="P5" s="2"/>
      <c r="Q5" s="7"/>
      <c r="U5" s="4"/>
      <c r="V5" s="5" t="s">
        <v>644</v>
      </c>
      <c r="Z5" s="3">
        <v>40</v>
      </c>
      <c r="AA5" s="3">
        <v>20</v>
      </c>
      <c r="AD5" s="4">
        <f t="shared" si="2"/>
        <v>40</v>
      </c>
      <c r="AF5" s="23"/>
      <c r="AG5" s="31" t="str">
        <f>"&lt;tr class='mmt"&amp;IF(E5="活動"," ev",IF(E5="限定"," ltd",""))&amp;IF(G5=""," groupless'","'")&amp;"&gt;&lt;td headers='icon'&gt;&lt;a href='https://www.alchemistcodedb.com/jp/card/"&amp;SUBSTITUTE(SUBSTITUTE(LOWER(A5),"_","-"),".png",""&amp;"'&gt;&lt;img src='resources/"&amp;A5&amp;"' title='"&amp;C5&amp;"' /&gt;&lt;/a&gt;&lt;/td&gt;&lt;td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headers='sinG'&gt;"&amp;AC5&amp;"&lt;/td&gt;&lt;/tr&gt;")</f>
        <v>&lt;tr class='mmt ltd'&gt;&lt;td headers='icon'&gt;&lt;a href='https://www.alchemistcodedb.com/jp/card/ts-aot-03'&gt;&lt;img src='resources/TS_AOT_03.png' title='巨人に抗いし翼' /&gt;&lt;/a&gt;&lt;/td&gt;&lt;td headers='name'&gt;巨人に抗いし翼&lt;/td&gt;&lt;td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class='groupName'&gt;進撃の巨人&lt;/span&gt;&lt;img class='groupLogo' src='resources/ui/subgroup_aot.png' title='進撃の巨人' /&gt;&lt;/td&gt;&lt;td headers='score' id='m003'&gt;90&lt;/td&gt;&lt;td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headers='others'&gt;対巨体防御+20&lt;/td&gt;&lt;td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5" s="31" t="str">
        <f t="shared" si="3"/>
        <v>document.getElementById('m003').innerHTML = (b1*50+b2*0+b0*50) + (s1*0+s2*0+s3*0+s4*40+s5*20+s6*0+s7*0+s9*40) + (e01*0+e02*0+e03*0+e04*0+e05*0+e06*0+e07*0+e08*0+e09*0+e10*0+e11*0+e12*0+e13*0+e14*0+e15*0+e16*0+e17*0+e18*0);</v>
      </c>
      <c r="AI5" s="35" t="str">
        <f t="shared" si="4"/>
        <v>m003</v>
      </c>
      <c r="AJ5" s="23"/>
    </row>
    <row r="6" spans="1:36" s="3" customFormat="1" ht="37.049999999999997" customHeight="1" x14ac:dyDescent="0.3">
      <c r="A6" s="3" t="s">
        <v>40</v>
      </c>
      <c r="C6" s="6" t="s">
        <v>41</v>
      </c>
      <c r="D6" s="3">
        <v>5</v>
      </c>
      <c r="E6" s="3" t="s">
        <v>35</v>
      </c>
      <c r="F6" s="16" t="s">
        <v>42</v>
      </c>
      <c r="G6" s="8" t="s">
        <v>43</v>
      </c>
      <c r="H6" s="4">
        <f t="shared" si="0"/>
        <v>45</v>
      </c>
      <c r="I6" s="2">
        <v>30</v>
      </c>
      <c r="J6" s="2"/>
      <c r="K6" s="2"/>
      <c r="L6" s="2">
        <f t="shared" si="1"/>
        <v>0</v>
      </c>
      <c r="M6" s="2"/>
      <c r="N6" s="2"/>
      <c r="O6" s="2"/>
      <c r="P6" s="2"/>
      <c r="Q6" s="7"/>
      <c r="R6" s="3" t="s">
        <v>14</v>
      </c>
      <c r="S6" s="3">
        <v>30</v>
      </c>
      <c r="U6" s="4"/>
      <c r="V6" s="5"/>
      <c r="W6" s="3">
        <v>15</v>
      </c>
      <c r="AA6" s="3">
        <v>15</v>
      </c>
      <c r="AD6" s="4">
        <f t="shared" si="2"/>
        <v>15</v>
      </c>
      <c r="AF6" s="23"/>
      <c r="AG6" s="31" t="str">
        <f>"&lt;tr class='mmt"&amp;IF(E6="活動"," ev",IF(E6="限定"," ltd",""))&amp;IF(G6=""," groupless'","'")&amp;"&gt;&lt;td headers='icon'&gt;&lt;a href='https://www.alchemistcodedb.com/jp/card/"&amp;SUBSTITUTE(SUBSTITUTE(LOWER(A6),"_","-"),".png",""&amp;"'&gt;&lt;img src='resources/"&amp;A6&amp;"' title='"&amp;C6&amp;"' /&gt;&lt;/a&gt;&lt;/td&gt;&lt;td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headers='sinG'&gt;"&amp;AC6&amp;"&lt;/td&gt;&lt;/tr&gt;")</f>
        <v>&lt;tr class='mmt ev'&gt;&lt;td headers='icon'&gt;&lt;a href='https://www.alchemistcodedb.com/jp/card/ts-aprilfool-01'&gt;&lt;img src='resources/TS_APRILFOOL_01.png' title='その夢。ぬくもりの中に' /&gt;&lt;/a&gt;&lt;/td&gt;&lt;td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id='m004'&gt;45&lt;/td&gt;&lt;td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6" s="31" t="str">
        <f t="shared" si="3"/>
        <v>document.getElementById('m004').innerHTML = (b1*0+b2*0+b0*0) + (s1*15+s2*0+s3*0+s4*0+s5*15+s6*0+s7*0+s9*15) + (e01*30+e02*0+e03*0+e04*0+e05*0+e06*0+e07*0+e08*0+e09*0+e10*0+e11*0+e12*0+e13*0+e14*0+e15*0+e16*0+e17*0+e18*0);</v>
      </c>
      <c r="AI6" s="35" t="str">
        <f t="shared" si="4"/>
        <v>m004</v>
      </c>
      <c r="AJ6" s="23"/>
    </row>
    <row r="7" spans="1:36" s="3" customFormat="1" ht="37.049999999999997" customHeight="1" x14ac:dyDescent="0.3">
      <c r="A7" s="3" t="s">
        <v>530</v>
      </c>
      <c r="C7" s="6" t="s">
        <v>533</v>
      </c>
      <c r="D7" s="3">
        <v>5</v>
      </c>
      <c r="E7" s="3" t="s">
        <v>35</v>
      </c>
      <c r="F7" s="15" t="s">
        <v>36</v>
      </c>
      <c r="G7" s="8"/>
      <c r="H7" s="4">
        <f t="shared" si="0"/>
        <v>0</v>
      </c>
      <c r="I7" s="2"/>
      <c r="J7" s="2"/>
      <c r="K7" s="2"/>
      <c r="L7" s="2">
        <f t="shared" si="1"/>
        <v>0</v>
      </c>
      <c r="M7" s="2"/>
      <c r="N7" s="2"/>
      <c r="O7" s="2"/>
      <c r="P7" s="2"/>
      <c r="Q7" s="7"/>
      <c r="U7" s="4"/>
      <c r="V7" s="5"/>
      <c r="AD7" s="4">
        <f t="shared" si="2"/>
        <v>0</v>
      </c>
      <c r="AF7" s="23"/>
      <c r="AG7" s="31" t="str">
        <f>"&lt;tr class='mmt"&amp;IF(E7="活動"," ev",IF(E7="限定"," ltd",""))&amp;IF(G7=""," groupless'","'")&amp;"&gt;&lt;td headers='icon'&gt;&lt;a href='https://www.alchemistcodedb.com/jp/card/"&amp;SUBSTITUTE(SUBSTITUTE(LOWER(A7),"_","-"),".png",""&amp;"'&gt;&lt;img src='resources/"&amp;A7&amp;"' title='"&amp;C7&amp;"' /&gt;&lt;/a&gt;&lt;/td&gt;&lt;td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headers='sinG'&gt;"&amp;AC7&amp;"&lt;/td&gt;&lt;/tr&gt;")</f>
        <v>&lt;tr class='mmt ev groupless'&gt;&lt;td headers='icon'&gt;&lt;a href='https://www.alchemistcodedb.com/jp/card/ts-aprilfool-2020'&gt;&lt;img src='resources/TS_APRILFOOL_2020.png' title='伝説の塔の下で' /&gt;&lt;/a&gt;&lt;/td&gt;&lt;td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" s="31" t="str">
        <f t="shared" si="3"/>
        <v>document.getElementById('m005').innerHTML = (b1*0+b2*0+b0*0) + (s1*0+s2*0+s3*0+s4*0+s5*0+s6*0+s7*0+s9*0) + (e01*0+e02*0+e03*0+e04*0+e05*0+e06*0+e07*0+e08*0+e09*0+e10*0+e11*0+e12*0+e13*0+e14*0+e15*0+e16*0+e17*0+e18*0);</v>
      </c>
      <c r="AI7" s="35" t="str">
        <f t="shared" si="4"/>
        <v>m005</v>
      </c>
      <c r="AJ7" s="23"/>
    </row>
    <row r="8" spans="1:36" s="3" customFormat="1" ht="37.049999999999997" customHeight="1" x14ac:dyDescent="0.3">
      <c r="A8" s="3" t="s">
        <v>44</v>
      </c>
      <c r="C8" s="6" t="s">
        <v>45</v>
      </c>
      <c r="D8" s="3">
        <v>5</v>
      </c>
      <c r="E8" s="3" t="s">
        <v>39</v>
      </c>
      <c r="F8" s="15" t="s">
        <v>36</v>
      </c>
      <c r="G8" s="8" t="s">
        <v>514</v>
      </c>
      <c r="H8" s="4">
        <f t="shared" si="0"/>
        <v>100</v>
      </c>
      <c r="I8" s="2">
        <v>20</v>
      </c>
      <c r="J8" s="2">
        <v>30</v>
      </c>
      <c r="K8" s="2"/>
      <c r="L8" s="2">
        <f t="shared" si="1"/>
        <v>30</v>
      </c>
      <c r="M8" s="2"/>
      <c r="N8" s="2"/>
      <c r="O8" s="2"/>
      <c r="P8" s="2"/>
      <c r="Q8" s="7"/>
      <c r="R8" s="5" t="s">
        <v>15</v>
      </c>
      <c r="S8" s="3">
        <v>30</v>
      </c>
      <c r="U8" s="4"/>
      <c r="V8" s="5" t="s">
        <v>510</v>
      </c>
      <c r="X8" s="3">
        <v>20</v>
      </c>
      <c r="AA8" s="3">
        <v>40</v>
      </c>
      <c r="AD8" s="4">
        <f t="shared" si="2"/>
        <v>40</v>
      </c>
      <c r="AF8" s="23"/>
      <c r="AG8" s="31" t="str">
        <f>"&lt;tr class='mmt"&amp;IF(E8="活動"," ev",IF(E8="限定"," ltd",""))&amp;IF(G8=""," groupless'","'")&amp;"&gt;&lt;td headers='icon'&gt;&lt;a href='https://www.alchemistcodedb.com/jp/card/"&amp;SUBSTITUTE(SUBSTITUTE(LOWER(A8),"_","-"),".png",""&amp;"'&gt;&lt;img src='resources/"&amp;A8&amp;"' title='"&amp;C8&amp;"' /&gt;&lt;/a&gt;&lt;/td&gt;&lt;td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headers='sinG'&gt;"&amp;AC8&amp;"&lt;/td&gt;&lt;/tr&gt;")</f>
        <v>&lt;tr class='mmt ltd'&gt;&lt;td headers='icon'&gt;&lt;a href='https://www.alchemistcodedb.com/jp/card/ts-bf-01'&gt;&lt;img src='resources/TS_BF_01.png' title='フロンティアレジェンズ' /&gt;&lt;/a&gt;&lt;/td&gt;&lt;td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8" s="31" t="str">
        <f t="shared" si="3"/>
        <v>document.getElementById('m006').innerHTML = (b1*30+b2*0+b0*30) + (s1*0+s2*20+s3*0+s4*0+s5*40+s6*0+s7*0+s9*40) + (e01*0+e02*30+e03*0+e04*0+e05*0+e06*0+e07*0+e08*0+e09*0+e10*0+e11*0+e12*0+e13*0+e14*0+e15*0+e16*0+e17*0+e18*0);</v>
      </c>
      <c r="AI8" s="35" t="str">
        <f t="shared" si="4"/>
        <v>m006</v>
      </c>
      <c r="AJ8" s="23"/>
    </row>
    <row r="9" spans="1:36" s="3" customFormat="1" ht="37.049999999999997" customHeight="1" x14ac:dyDescent="0.3">
      <c r="A9" s="3" t="s">
        <v>519</v>
      </c>
      <c r="C9" s="6" t="s">
        <v>523</v>
      </c>
      <c r="D9" s="3">
        <v>5</v>
      </c>
      <c r="E9" s="3" t="s">
        <v>35</v>
      </c>
      <c r="F9" s="15" t="s">
        <v>36</v>
      </c>
      <c r="G9" s="8" t="s">
        <v>514</v>
      </c>
      <c r="H9" s="4">
        <f t="shared" si="0"/>
        <v>60</v>
      </c>
      <c r="I9" s="2"/>
      <c r="J9" s="2">
        <v>30</v>
      </c>
      <c r="K9" s="2"/>
      <c r="L9" s="2">
        <f t="shared" si="1"/>
        <v>30</v>
      </c>
      <c r="M9" s="2">
        <v>30</v>
      </c>
      <c r="N9" s="2"/>
      <c r="O9" s="2"/>
      <c r="P9" s="2"/>
      <c r="Q9" s="7"/>
      <c r="U9" s="4"/>
      <c r="V9" s="5"/>
      <c r="X9" s="3">
        <v>30</v>
      </c>
      <c r="AD9" s="4">
        <f t="shared" si="2"/>
        <v>30</v>
      </c>
      <c r="AF9" s="23"/>
      <c r="AG9" s="31" t="str">
        <f>"&lt;tr class='mmt"&amp;IF(E9="活動"," ev",IF(E9="限定"," ltd",""))&amp;IF(G9=""," groupless'","'")&amp;"&gt;&lt;td headers='icon'&gt;&lt;a href='https://www.alchemistcodedb.com/jp/card/"&amp;SUBSTITUTE(SUBSTITUTE(LOWER(A9),"_","-"),".png",""&amp;"'&gt;&lt;img src='resources/"&amp;A9&amp;"' title='"&amp;C9&amp;"' /&gt;&lt;/a&gt;&lt;/td&gt;&lt;td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headers='sinG'&gt;"&amp;AC9&amp;"&lt;/td&gt;&lt;/tr&gt;")</f>
        <v>&lt;tr class='mmt ev'&gt;&lt;td headers='icon'&gt;&lt;a href='https://www.alchemistcodedb.com/jp/card/ts-bf-02'&gt;&lt;img src='resources/TS_BF_02.png' title='グランガイアサマナーズ' /&gt;&lt;/a&gt;&lt;/td&gt;&lt;td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id='m007'&gt;60&lt;/td&gt;&lt;td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9" s="31" t="str">
        <f t="shared" si="3"/>
        <v>document.getElementById('m007').innerHTML = (b1*30+b2*0+b0*30) + (s1*0+s2*30+s3*0+s4*0+s5*0+s6*0+s7*0+s9*30) + (e01*0+e02*0+e03*0+e04*0+e05*0+e06*0+e07*0+e08*0+e09*0+e10*0+e11*0+e12*0+e13*0+e14*0+e15*0+e16*0+e17*0+e18*0);</v>
      </c>
      <c r="AI9" s="35" t="str">
        <f t="shared" si="4"/>
        <v>m007</v>
      </c>
      <c r="AJ9" s="23"/>
    </row>
    <row r="10" spans="1:36" s="3" customFormat="1" ht="37.049999999999997" customHeight="1" x14ac:dyDescent="0.3">
      <c r="A10" s="3" t="s">
        <v>46</v>
      </c>
      <c r="C10" s="6" t="s">
        <v>47</v>
      </c>
      <c r="D10" s="3">
        <v>3</v>
      </c>
      <c r="F10" s="17" t="s">
        <v>48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V10" s="5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headers='icon'&gt;&lt;a href='https://www.alchemistcodedb.com/jp/card/"&amp;SUBSTITUTE(SUBSTITUTE(LOWER(A10),"_","-"),".png",""&amp;"'&gt;&lt;img src='resources/"&amp;A10&amp;"' title='"&amp;C10&amp;"' /&gt;&lt;/a&gt;&lt;/td&gt;&lt;td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headers='sinG'&gt;"&amp;AC10&amp;"&lt;/td&gt;&lt;/tr&gt;")</f>
        <v>&lt;tr class='mmt groupless'&gt;&lt;td headers='icon'&gt;&lt;a href='https://www.alchemistcodedb.com/jp/card/ts-caramel-01'&gt;&lt;img src='resources/TS_CARAMEL_01.png' title='キャラメルイェーガー' /&gt;&lt;/a&gt;&lt;/td&gt;&lt;td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t="shared" si="3"/>
        <v>document.getElementById('m008').innerHTML = (b1*0+b2*0+b0*0) + (s1*0+s2*0+s3*0+s4*0+s5*0+s6*0+s7*0+s9*0) + (e01*0+e02*0+e03*0+e04*0+e05*0+e06*0+e07*0+e08*0+e09*0+e10*0+e11*0+e12*0+e13*0+e14*0+e15*0+e16*0+e17*0+e18*0);</v>
      </c>
      <c r="AI10" s="35" t="str">
        <f t="shared" si="4"/>
        <v>m008</v>
      </c>
      <c r="AJ10" s="23"/>
    </row>
    <row r="11" spans="1:36" s="3" customFormat="1" ht="37.049999999999997" customHeight="1" x14ac:dyDescent="0.3">
      <c r="A11" s="3" t="s">
        <v>49</v>
      </c>
      <c r="C11" s="6" t="s">
        <v>50</v>
      </c>
      <c r="D11" s="3">
        <v>5</v>
      </c>
      <c r="E11" s="3" t="s">
        <v>35</v>
      </c>
      <c r="F11" s="15" t="s">
        <v>36</v>
      </c>
      <c r="G11" s="8"/>
      <c r="H11" s="4">
        <f t="shared" si="0"/>
        <v>0</v>
      </c>
      <c r="I11" s="2"/>
      <c r="J11" s="2"/>
      <c r="K11" s="2"/>
      <c r="L11" s="2">
        <f t="shared" si="1"/>
        <v>0</v>
      </c>
      <c r="M11" s="2"/>
      <c r="N11" s="2"/>
      <c r="O11" s="2"/>
      <c r="P11" s="2"/>
      <c r="Q11" s="7"/>
      <c r="U11" s="4"/>
      <c r="V11" s="5"/>
      <c r="AD11" s="4">
        <f t="shared" si="2"/>
        <v>0</v>
      </c>
      <c r="AF11" s="23"/>
      <c r="AG11" s="31" t="str">
        <f>"&lt;tr class='mmt"&amp;IF(E11="活動"," ev",IF(E11="限定"," ltd",""))&amp;IF(G11=""," groupless'","'")&amp;"&gt;&lt;td headers='icon'&gt;&lt;a href='https://www.alchemistcodedb.com/jp/card/"&amp;SUBSTITUTE(SUBSTITUTE(LOWER(A11),"_","-"),".png",""&amp;"'&gt;&lt;img src='resources/"&amp;A11&amp;"' title='"&amp;C11&amp;"' /&gt;&lt;/a&gt;&lt;/td&gt;&lt;td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headers='sinG'&gt;"&amp;AC11&amp;"&lt;/td&gt;&lt;/tr&gt;")</f>
        <v>&lt;tr class='mmt ev groupless'&gt;&lt;td headers='icon'&gt;&lt;a href='https://www.alchemistcodedb.com/jp/card/ts-comike-01'&gt;&lt;img src='resources/TS_COMIKE_01.png' title='クノイチの青春' /&gt;&lt;/a&gt;&lt;/td&gt;&lt;td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" s="31" t="str">
        <f t="shared" si="3"/>
        <v>document.getElementById('m009').innerHTML = (b1*0+b2*0+b0*0) + (s1*0+s2*0+s3*0+s4*0+s5*0+s6*0+s7*0+s9*0) + (e01*0+e02*0+e03*0+e04*0+e05*0+e06*0+e07*0+e08*0+e09*0+e10*0+e11*0+e12*0+e13*0+e14*0+e15*0+e16*0+e17*0+e18*0);</v>
      </c>
      <c r="AI11" s="35" t="str">
        <f t="shared" si="4"/>
        <v>m009</v>
      </c>
      <c r="AJ11" s="23"/>
    </row>
    <row r="12" spans="1:36" s="3" customFormat="1" ht="37.049999999999997" customHeight="1" x14ac:dyDescent="0.3">
      <c r="A12" s="3" t="s">
        <v>51</v>
      </c>
      <c r="C12" s="6" t="s">
        <v>52</v>
      </c>
      <c r="D12" s="3">
        <v>5</v>
      </c>
      <c r="E12" s="3" t="s">
        <v>39</v>
      </c>
      <c r="F12" s="15" t="s">
        <v>36</v>
      </c>
      <c r="G12" s="8" t="s">
        <v>524</v>
      </c>
      <c r="H12" s="4">
        <f t="shared" si="0"/>
        <v>130</v>
      </c>
      <c r="I12" s="2"/>
      <c r="J12" s="2"/>
      <c r="K12" s="2"/>
      <c r="L12" s="2">
        <f t="shared" si="1"/>
        <v>0</v>
      </c>
      <c r="M12" s="2"/>
      <c r="N12" s="2"/>
      <c r="O12" s="2"/>
      <c r="P12" s="2">
        <v>10</v>
      </c>
      <c r="Q12" s="7"/>
      <c r="R12" s="3" t="s">
        <v>14</v>
      </c>
      <c r="S12" s="3">
        <v>50</v>
      </c>
      <c r="T12" s="3" t="s">
        <v>21</v>
      </c>
      <c r="U12" s="4">
        <v>20</v>
      </c>
      <c r="V12" s="5" t="s">
        <v>525</v>
      </c>
      <c r="X12" s="3">
        <v>60</v>
      </c>
      <c r="AD12" s="4">
        <f t="shared" si="2"/>
        <v>60</v>
      </c>
      <c r="AF12" s="23"/>
      <c r="AG12" s="31" t="str">
        <f>"&lt;tr class='mmt"&amp;IF(E12="活動"," ev",IF(E12="限定"," ltd",""))&amp;IF(G12=""," groupless'","'")&amp;"&gt;&lt;td headers='icon'&gt;&lt;a href='https://www.alchemistcodedb.com/jp/card/"&amp;SUBSTITUTE(SUBSTITUTE(LOWER(A12),"_","-"),".png",""&amp;"'&gt;&lt;img src='resources/"&amp;A12&amp;"' title='"&amp;C12&amp;"' /&gt;&lt;/a&gt;&lt;/td&gt;&lt;td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headers='sinG'&gt;"&amp;AC12&amp;"&lt;/td&gt;&lt;/tr&gt;")</f>
        <v>&lt;tr class='mmt ltd'&gt;&lt;td headers='icon'&gt;&lt;a href='https://www.alchemistcodedb.com/jp/card/ts-cry-arth-01'&gt;&lt;img src='resources/TS_CRY_ARTH_01.png' title='猛き者の本懐' /&gt;&lt;/a&gt;&lt;/td&gt;&lt;td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2" s="31" t="str">
        <f t="shared" si="3"/>
        <v>document.getElementById('m010').innerHTML = (b1*0+b2*0+b0*0) + (s1*0+s2*60+s3*0+s4*0+s5*0+s6*0+s7*0+s9*60) + (e01*50+e02*0+e03*0+e04*0+e05*0+e06*0+e07*0+e08*0+e09*0+e10*0+e11*0+e12*20+e13*0+e14*0+e15*0+e16*0+e17*0+e18*0);</v>
      </c>
      <c r="AI12" s="35" t="str">
        <f t="shared" si="4"/>
        <v>m010</v>
      </c>
      <c r="AJ12" s="23"/>
    </row>
    <row r="13" spans="1:36" s="3" customFormat="1" ht="37.049999999999997" customHeight="1" x14ac:dyDescent="0.3">
      <c r="A13" s="3" t="s">
        <v>53</v>
      </c>
      <c r="C13" s="6" t="s">
        <v>54</v>
      </c>
      <c r="D13" s="3">
        <v>5</v>
      </c>
      <c r="E13" s="3" t="s">
        <v>35</v>
      </c>
      <c r="F13" s="15" t="s">
        <v>36</v>
      </c>
      <c r="G13" s="8" t="s">
        <v>524</v>
      </c>
      <c r="H13" s="4">
        <f t="shared" si="0"/>
        <v>60</v>
      </c>
      <c r="I13" s="2">
        <v>30</v>
      </c>
      <c r="J13" s="2"/>
      <c r="K13" s="2">
        <v>30</v>
      </c>
      <c r="L13" s="2">
        <f t="shared" si="1"/>
        <v>30</v>
      </c>
      <c r="M13" s="2"/>
      <c r="N13" s="2"/>
      <c r="O13" s="2"/>
      <c r="P13" s="2"/>
      <c r="Q13" s="7"/>
      <c r="U13" s="4"/>
      <c r="V13" s="5"/>
      <c r="Y13" s="3">
        <v>30</v>
      </c>
      <c r="AD13" s="4">
        <f t="shared" si="2"/>
        <v>30</v>
      </c>
      <c r="AF13" s="23"/>
      <c r="AG13" s="31" t="str">
        <f>"&lt;tr class='mmt"&amp;IF(E13="活動"," ev",IF(E13="限定"," ltd",""))&amp;IF(G13=""," groupless'","'")&amp;"&gt;&lt;td headers='icon'&gt;&lt;a href='https://www.alchemistcodedb.com/jp/card/"&amp;SUBSTITUTE(SUBSTITUTE(LOWER(A13),"_","-"),".png",""&amp;"'&gt;&lt;img src='resources/"&amp;A13&amp;"' title='"&amp;C13&amp;"' /&gt;&lt;/a&gt;&lt;/td&gt;&lt;td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headers='sinG'&gt;"&amp;AC13&amp;"&lt;/td&gt;&lt;/tr&gt;")</f>
        <v>&lt;tr class='mmt ev'&gt;&lt;td headers='icon'&gt;&lt;a href='https://www.alchemistcodedb.com/jp/card/ts-cry-merl-01'&gt;&lt;img src='resources/TS_CRY_MERL_01.png' title='尊き者の名は' /&gt;&lt;/a&gt;&lt;/td&gt;&lt;td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id='m011'&gt;60&lt;/td&gt;&lt;td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3" s="31" t="str">
        <f t="shared" si="3"/>
        <v>document.getElementById('m011').innerHTML = (b1*0+b2*30+b0*30) + (s1*0+s2*0+s3*30+s4*0+s5*0+s6*0+s7*0+s9*30) + (e01*0+e02*0+e03*0+e04*0+e05*0+e06*0+e07*0+e08*0+e09*0+e10*0+e11*0+e12*0+e13*0+e14*0+e15*0+e16*0+e17*0+e18*0);</v>
      </c>
      <c r="AI13" s="35" t="str">
        <f t="shared" si="4"/>
        <v>m011</v>
      </c>
      <c r="AJ13" s="23"/>
    </row>
    <row r="14" spans="1:36" s="3" customFormat="1" ht="37.049999999999997" customHeight="1" x14ac:dyDescent="0.3">
      <c r="A14" s="3" t="s">
        <v>55</v>
      </c>
      <c r="C14" s="6" t="s">
        <v>56</v>
      </c>
      <c r="D14" s="3">
        <v>4</v>
      </c>
      <c r="F14" s="15" t="s">
        <v>428</v>
      </c>
      <c r="G14" s="8" t="s">
        <v>57</v>
      </c>
      <c r="H14" s="4">
        <f t="shared" si="0"/>
        <v>30</v>
      </c>
      <c r="I14" s="2">
        <v>20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U14" s="4"/>
      <c r="V14" s="5"/>
      <c r="AD14" s="4">
        <f t="shared" si="2"/>
        <v>0</v>
      </c>
      <c r="AF14" s="23"/>
      <c r="AG14" s="31" t="str">
        <f>"&lt;tr class='mmt"&amp;IF(E14="活動"," ev",IF(E14="限定"," ltd",""))&amp;IF(G14=""," groupless'","'")&amp;"&gt;&lt;td headers='icon'&gt;&lt;a href='https://www.alchemistcodedb.com/jp/card/"&amp;SUBSTITUTE(SUBSTITUTE(LOWER(A14),"_","-"),".png",""&amp;"'&gt;&lt;img src='resources/"&amp;A14&amp;"' title='"&amp;C14&amp;"' /&gt;&lt;/a&gt;&lt;/td&gt;&lt;td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headers='sinG'&gt;"&amp;AC14&amp;"&lt;/td&gt;&lt;/tr&gt;")</f>
        <v>&lt;tr class='mmt'&gt;&lt;td headers='icon'&gt;&lt;a href='https://www.alchemistcodedb.com/jp/card/ts-desert-ank-01'&gt;&lt;img src='resources/TS_DESERT_ANK_01.png' title='敏腕参謀の多忙な一日' /&gt;&lt;/a&gt;&lt;/td&gt;&lt;td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" s="31" t="str">
        <f t="shared" si="3"/>
        <v>document.getElementById('m012').innerHTML = (b1*30+b2*0+b0*30) + (s1*0+s2*0+s3*0+s4*0+s5*0+s6*0+s7*0+s9*0) + (e01*0+e02*0+e03*0+e04*0+e05*0+e06*0+e07*0+e08*0+e09*0+e10*0+e11*0+e12*0+e13*0+e14*0+e15*0+e16*0+e17*0+e18*0);</v>
      </c>
      <c r="AI14" s="35" t="str">
        <f t="shared" si="4"/>
        <v>m012</v>
      </c>
      <c r="AJ14" s="23"/>
    </row>
    <row r="15" spans="1:36" s="3" customFormat="1" ht="37.049999999999997" customHeight="1" x14ac:dyDescent="0.3">
      <c r="A15" s="3" t="s">
        <v>58</v>
      </c>
      <c r="C15" s="6" t="s">
        <v>59</v>
      </c>
      <c r="D15" s="3">
        <v>5</v>
      </c>
      <c r="F15" s="15" t="s">
        <v>428</v>
      </c>
      <c r="G15" s="8" t="s">
        <v>57</v>
      </c>
      <c r="H15" s="4">
        <f t="shared" si="0"/>
        <v>90</v>
      </c>
      <c r="I15" s="2">
        <v>40</v>
      </c>
      <c r="J15" s="2">
        <v>30</v>
      </c>
      <c r="K15" s="2"/>
      <c r="L15" s="2">
        <f t="shared" si="1"/>
        <v>30</v>
      </c>
      <c r="M15" s="2"/>
      <c r="N15" s="2"/>
      <c r="O15" s="2"/>
      <c r="P15" s="2"/>
      <c r="Q15" s="7"/>
      <c r="R15" s="5" t="s">
        <v>15</v>
      </c>
      <c r="S15" s="3">
        <v>30</v>
      </c>
      <c r="U15" s="4"/>
      <c r="V15" s="5"/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headers='icon'&gt;&lt;a href='https://www.alchemistcodedb.com/jp/card/"&amp;SUBSTITUTE(SUBSTITUTE(LOWER(A15),"_","-"),".png",""&amp;"'&gt;&lt;img src='resources/"&amp;A15&amp;"' title='"&amp;C15&amp;"' /&gt;&lt;/a&gt;&lt;/td&gt;&lt;td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headers='sinG'&gt;"&amp;AC15&amp;"&lt;/td&gt;&lt;/tr&gt;")</f>
        <v>&lt;tr class='mmt'&gt;&lt;td headers='icon'&gt;&lt;a href='https://www.alchemistcodedb.com/jp/card/ts-desert-ank-02'&gt;&lt;img src='resources/TS_DESERT_ANK_02.png' title='折れることなき翼' /&gt;&lt;/a&gt;&lt;/td&gt;&lt;td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t="shared" si="3"/>
        <v>document.getElementById('m013').innerHTML = (b1*30+b2*0+b0*30) + (s1*30+s2*0+s3*0+s4*30+s5*0+s6*0+s7*0+s9*30) + (e01*0+e02*30+e03*0+e04*0+e05*0+e06*0+e07*0+e08*0+e09*0+e10*0+e11*0+e12*0+e13*0+e14*0+e15*0+e16*0+e17*0+e18*0);</v>
      </c>
      <c r="AI15" s="35" t="str">
        <f t="shared" si="4"/>
        <v>m013</v>
      </c>
      <c r="AJ15" s="23"/>
    </row>
    <row r="16" spans="1:36" s="3" customFormat="1" ht="37.049999999999997" customHeight="1" x14ac:dyDescent="0.3">
      <c r="A16" s="3" t="s">
        <v>520</v>
      </c>
      <c r="C16" s="6" t="s">
        <v>526</v>
      </c>
      <c r="D16" s="3">
        <v>5</v>
      </c>
      <c r="E16" s="3" t="s">
        <v>39</v>
      </c>
      <c r="F16" s="15" t="s">
        <v>428</v>
      </c>
      <c r="G16" s="8" t="s">
        <v>57</v>
      </c>
      <c r="H16" s="4">
        <f t="shared" si="0"/>
        <v>110</v>
      </c>
      <c r="I16" s="2"/>
      <c r="J16" s="2">
        <v>20</v>
      </c>
      <c r="K16" s="2"/>
      <c r="L16" s="2">
        <f t="shared" si="1"/>
        <v>20</v>
      </c>
      <c r="M16" s="2"/>
      <c r="N16" s="2"/>
      <c r="O16" s="2">
        <v>20</v>
      </c>
      <c r="P16" s="2"/>
      <c r="Q16" s="7"/>
      <c r="R16" s="5" t="s">
        <v>15</v>
      </c>
      <c r="S16" s="3">
        <v>40</v>
      </c>
      <c r="T16" s="3" t="s">
        <v>20</v>
      </c>
      <c r="U16" s="4">
        <v>20</v>
      </c>
      <c r="V16" s="5"/>
      <c r="W16" s="3">
        <v>30</v>
      </c>
      <c r="Z16" s="3">
        <v>30</v>
      </c>
      <c r="AD16" s="4">
        <f t="shared" si="2"/>
        <v>30</v>
      </c>
      <c r="AF16" s="23"/>
      <c r="AG16" s="31" t="str">
        <f>"&lt;tr class='mmt"&amp;IF(E16="活動"," ev",IF(E16="限定"," ltd",""))&amp;IF(G16=""," groupless'","'")&amp;"&gt;&lt;td headers='icon'&gt;&lt;a href='https://www.alchemistcodedb.com/jp/card/"&amp;SUBSTITUTE(SUBSTITUTE(LOWER(A16),"_","-"),".png",""&amp;"'&gt;&lt;img src='resources/"&amp;A16&amp;"' title='"&amp;C16&amp;"' /&gt;&lt;/a&gt;&lt;/td&gt;&lt;td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headers='sinG'&gt;"&amp;AC16&amp;"&lt;/td&gt;&lt;/tr&gt;")</f>
        <v>&lt;tr class='mmt ltd'&gt;&lt;td headers='icon'&gt;&lt;a href='https://www.alchemistcodedb.com/jp/card/ts-desert-ankh-03'&gt;&lt;img src='resources/TS_DESERT_ANKH_03.png' title='おもてなしの心' /&gt;&lt;/a&gt;&lt;/td&gt;&lt;td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6" s="31" t="str">
        <f t="shared" si="3"/>
        <v>document.getElementById('m014').innerHTML = (b1*20+b2*0+b0*20) + (s1*30+s2*0+s3*0+s4*30+s5*0+s6*0+s7*0+s9*30) + (e01*0+e02*40+e03*0+e04*0+e05*0+e06*0+e07*0+e08*0+e09*0+e10*0+e11*20+e12*0+e13*0+e14*0+e15*0+e16*0+e17*0+e18*0);</v>
      </c>
      <c r="AI16" s="35" t="str">
        <f t="shared" si="4"/>
        <v>m014</v>
      </c>
      <c r="AJ16" s="23"/>
    </row>
    <row r="17" spans="1:36" s="3" customFormat="1" ht="37.049999999999997" customHeight="1" x14ac:dyDescent="0.3">
      <c r="A17" s="3" t="s">
        <v>60</v>
      </c>
      <c r="C17" s="6" t="s">
        <v>61</v>
      </c>
      <c r="D17" s="3">
        <v>3</v>
      </c>
      <c r="F17" s="15" t="s">
        <v>428</v>
      </c>
      <c r="G17" s="8" t="s">
        <v>57</v>
      </c>
      <c r="H17" s="4">
        <f t="shared" si="0"/>
        <v>10</v>
      </c>
      <c r="I17" s="2">
        <v>20</v>
      </c>
      <c r="J17" s="2"/>
      <c r="K17" s="2"/>
      <c r="L17" s="2">
        <f t="shared" si="1"/>
        <v>0</v>
      </c>
      <c r="M17" s="2"/>
      <c r="N17" s="2"/>
      <c r="O17" s="2"/>
      <c r="P17" s="2"/>
      <c r="Q17" s="7"/>
      <c r="R17" s="3" t="s">
        <v>14</v>
      </c>
      <c r="S17" s="3">
        <v>10</v>
      </c>
      <c r="U17" s="4"/>
      <c r="V17" s="5" t="s">
        <v>488</v>
      </c>
      <c r="AD17" s="4">
        <f t="shared" si="2"/>
        <v>0</v>
      </c>
      <c r="AF17" s="23"/>
      <c r="AG17" s="31" t="str">
        <f>"&lt;tr class='mmt"&amp;IF(E17="活動"," ev",IF(E17="限定"," ltd",""))&amp;IF(G17=""," groupless'","'")&amp;"&gt;&lt;td headers='icon'&gt;&lt;a href='https://www.alchemistcodedb.com/jp/card/"&amp;SUBSTITUTE(SUBSTITUTE(LOWER(A17),"_","-"),".png",""&amp;"'&gt;&lt;img src='resources/"&amp;A17&amp;"' title='"&amp;C17&amp;"' /&gt;&lt;/a&gt;&lt;/td&gt;&lt;td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headers='sinG'&gt;"&amp;AC17&amp;"&lt;/td&gt;&lt;/tr&gt;")</f>
        <v>&lt;tr class='mmt'&gt;&lt;td headers='icon'&gt;&lt;a href='https://www.alchemistcodedb.com/jp/card/ts-desert-arkill-01'&gt;&lt;img src='resources/TS_DESERT_ARKILL_01.png' title='テイクリワード' /&gt;&lt;/a&gt;&lt;/td&gt;&lt;td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" s="31" t="str">
        <f t="shared" si="3"/>
        <v>document.getElementById('m015').innerHTML = (b1*0+b2*0+b0*0) + (s1*0+s2*0+s3*0+s4*0+s5*0+s6*0+s7*0+s9*0) + (e01*10+e02*0+e03*0+e04*0+e05*0+e06*0+e07*0+e08*0+e09*0+e10*0+e11*0+e12*0+e13*0+e14*0+e15*0+e16*0+e17*0+e18*0);</v>
      </c>
      <c r="AI17" s="35" t="str">
        <f t="shared" si="4"/>
        <v>m015</v>
      </c>
      <c r="AJ17" s="23"/>
    </row>
    <row r="18" spans="1:36" s="3" customFormat="1" ht="37.049999999999997" customHeight="1" x14ac:dyDescent="0.3">
      <c r="A18" s="3" t="s">
        <v>62</v>
      </c>
      <c r="C18" s="6" t="s">
        <v>63</v>
      </c>
      <c r="D18" s="3">
        <v>4</v>
      </c>
      <c r="F18" s="15" t="s">
        <v>428</v>
      </c>
      <c r="G18" s="8" t="s">
        <v>57</v>
      </c>
      <c r="H18" s="4">
        <f t="shared" si="0"/>
        <v>60</v>
      </c>
      <c r="I18" s="2"/>
      <c r="J18" s="2">
        <v>30</v>
      </c>
      <c r="K18" s="2"/>
      <c r="L18" s="2">
        <f t="shared" si="1"/>
        <v>30</v>
      </c>
      <c r="M18" s="2"/>
      <c r="N18" s="2"/>
      <c r="O18" s="2"/>
      <c r="P18" s="2"/>
      <c r="Q18" s="7"/>
      <c r="U18" s="4"/>
      <c r="V18" s="5" t="s">
        <v>545</v>
      </c>
      <c r="Z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headers='icon'&gt;&lt;a href='https://www.alchemistcodedb.com/jp/card/"&amp;SUBSTITUTE(SUBSTITUTE(LOWER(A18),"_","-"),".png",""&amp;"'&gt;&lt;img src='resources/"&amp;A18&amp;"' title='"&amp;C18&amp;"' /&gt;&lt;/a&gt;&lt;/td&gt;&lt;td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headers='sinG'&gt;"&amp;AC18&amp;"&lt;/td&gt;&lt;/tr&gt;")</f>
        <v>&lt;tr class='mmt'&gt;&lt;td headers='icon'&gt;&lt;a href='https://www.alchemistcodedb.com/jp/card/ts-desert-asuwado-01'&gt;&lt;img src='resources/TS_DESERT_ASUWADO_01.png' title='闇と雲に潜みし刃' /&gt;&lt;/a&gt;&lt;/td&gt;&lt;td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8" s="31" t="str">
        <f t="shared" si="3"/>
        <v>document.getElementById('m016').innerHTML = (b1*30+b2*0+b0*30) + (s1*0+s2*0+s3*0+s4*30+s5*0+s6*0+s7*0+s9*30) + (e01*0+e02*0+e03*0+e04*0+e05*0+e06*0+e07*0+e08*0+e09*0+e10*0+e11*0+e12*0+e13*0+e14*0+e15*0+e16*0+e17*0+e18*0);</v>
      </c>
      <c r="AI18" s="35" t="str">
        <f t="shared" si="4"/>
        <v>m016</v>
      </c>
      <c r="AJ18" s="23"/>
    </row>
    <row r="19" spans="1:36" s="3" customFormat="1" ht="37.049999999999997" customHeight="1" x14ac:dyDescent="0.3">
      <c r="A19" s="3" t="s">
        <v>64</v>
      </c>
      <c r="C19" s="6" t="s">
        <v>65</v>
      </c>
      <c r="D19" s="3">
        <v>5</v>
      </c>
      <c r="F19" s="15" t="s">
        <v>428</v>
      </c>
      <c r="G19" s="8" t="s">
        <v>57</v>
      </c>
      <c r="H19" s="4">
        <f t="shared" si="0"/>
        <v>80</v>
      </c>
      <c r="I19" s="2">
        <v>30</v>
      </c>
      <c r="J19" s="2">
        <v>50</v>
      </c>
      <c r="K19" s="2"/>
      <c r="L19" s="2">
        <f t="shared" si="1"/>
        <v>50</v>
      </c>
      <c r="M19" s="2"/>
      <c r="N19" s="2"/>
      <c r="O19" s="2"/>
      <c r="P19" s="2"/>
      <c r="Q19" s="7"/>
      <c r="U19" s="4"/>
      <c r="V19" s="5" t="s">
        <v>546</v>
      </c>
      <c r="Z19" s="3">
        <v>30</v>
      </c>
      <c r="AA19" s="3">
        <v>30</v>
      </c>
      <c r="AD19" s="4">
        <f t="shared" si="2"/>
        <v>30</v>
      </c>
      <c r="AF19" s="23"/>
      <c r="AG19" s="31" t="str">
        <f>"&lt;tr class='mmt"&amp;IF(E19="活動"," ev",IF(E19="限定"," ltd",""))&amp;IF(G19=""," groupless'","'")&amp;"&gt;&lt;td headers='icon'&gt;&lt;a href='https://www.alchemistcodedb.com/jp/card/"&amp;SUBSTITUTE(SUBSTITUTE(LOWER(A19),"_","-"),".png",""&amp;"'&gt;&lt;img src='resources/"&amp;A19&amp;"' title='"&amp;C19&amp;"' /&gt;&lt;/a&gt;&lt;/td&gt;&lt;td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headers='sinG'&gt;"&amp;AC19&amp;"&lt;/td&gt;&lt;/tr&gt;")</f>
        <v>&lt;tr class='mmt'&gt;&lt;td headers='icon'&gt;&lt;a href='https://www.alchemistcodedb.com/jp/card/ts-desert-balt-01'&gt;&lt;img src='resources/TS_DESERT_BALT_01.png' title='砂上での熱き誓い' /&gt;&lt;/a&gt;&lt;/td&gt;&lt;td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id='m017'&gt;80&lt;/td&gt;&lt;td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9" s="31" t="str">
        <f t="shared" si="3"/>
        <v>document.getElementById('m017').innerHTML = (b1*50+b2*0+b0*50) + (s1*0+s2*0+s3*0+s4*30+s5*30+s6*0+s7*0+s9*30) + (e01*0+e02*0+e03*0+e04*0+e05*0+e06*0+e07*0+e08*0+e09*0+e10*0+e11*0+e12*0+e13*0+e14*0+e15*0+e16*0+e17*0+e18*0);</v>
      </c>
      <c r="AI19" s="35" t="str">
        <f t="shared" si="4"/>
        <v>m017</v>
      </c>
      <c r="AJ19" s="23"/>
    </row>
    <row r="20" spans="1:36" s="3" customFormat="1" ht="37.049999999999997" customHeight="1" x14ac:dyDescent="0.3">
      <c r="A20" s="3" t="s">
        <v>66</v>
      </c>
      <c r="C20" s="6" t="s">
        <v>67</v>
      </c>
      <c r="D20" s="3">
        <v>5</v>
      </c>
      <c r="F20" s="15" t="s">
        <v>428</v>
      </c>
      <c r="G20" s="8" t="s">
        <v>68</v>
      </c>
      <c r="H20" s="4">
        <f t="shared" si="0"/>
        <v>90</v>
      </c>
      <c r="I20" s="2">
        <v>40</v>
      </c>
      <c r="J20" s="2">
        <v>30</v>
      </c>
      <c r="K20" s="2"/>
      <c r="L20" s="2">
        <f t="shared" si="1"/>
        <v>30</v>
      </c>
      <c r="M20" s="2"/>
      <c r="N20" s="2"/>
      <c r="O20" s="2"/>
      <c r="P20" s="2">
        <v>5</v>
      </c>
      <c r="Q20" s="7"/>
      <c r="U20" s="4"/>
      <c r="V20" s="5" t="s">
        <v>486</v>
      </c>
      <c r="AB20" s="3">
        <v>60</v>
      </c>
      <c r="AD20" s="4">
        <f t="shared" si="2"/>
        <v>60</v>
      </c>
      <c r="AF20" s="23"/>
      <c r="AG20" s="31" t="str">
        <f>"&lt;tr class='mmt"&amp;IF(E20="活動"," ev",IF(E20="限定"," ltd",""))&amp;IF(G20=""," groupless'","'")&amp;"&gt;&lt;td headers='icon'&gt;&lt;a href='https://www.alchemistcodedb.com/jp/card/"&amp;SUBSTITUTE(SUBSTITUTE(LOWER(A20),"_","-"),".png",""&amp;"'&gt;&lt;img src='resources/"&amp;A20&amp;"' title='"&amp;C20&amp;"' /&gt;&lt;/a&gt;&lt;/td&gt;&lt;td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headers='sinG'&gt;"&amp;AC20&amp;"&lt;/td&gt;&lt;/tr&gt;")</f>
        <v>&lt;tr class='mmt'&gt;&lt;td headers='icon'&gt;&lt;a href='https://www.alchemistcodedb.com/jp/card/ts-desert-basini-01'&gt;&lt;img src='resources/TS_DESERT_BASINI_01.png' title='次代の大陸の正義' /&gt;&lt;/a&gt;&lt;/td&gt;&lt;td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20" s="31" t="str">
        <f t="shared" si="3"/>
        <v>document.getElementById('m018').innerHTML = (b1*30+b2*0+b0*30) + (s1*0+s2*0+s3*0+s4*0+s5*0+s6*60+s7*0+s9*60) + (e01*0+e02*0+e03*0+e04*0+e05*0+e06*0+e07*0+e08*0+e09*0+e10*0+e11*0+e12*0+e13*0+e14*0+e15*0+e16*0+e17*0+e18*0);</v>
      </c>
      <c r="AI20" s="35" t="str">
        <f t="shared" si="4"/>
        <v>m018</v>
      </c>
      <c r="AJ20" s="23"/>
    </row>
    <row r="21" spans="1:36" s="3" customFormat="1" ht="37.049999999999997" customHeight="1" x14ac:dyDescent="0.3">
      <c r="A21" s="3" t="s">
        <v>69</v>
      </c>
      <c r="C21" s="6" t="s">
        <v>70</v>
      </c>
      <c r="D21" s="3">
        <v>5</v>
      </c>
      <c r="E21" s="3" t="s">
        <v>39</v>
      </c>
      <c r="F21" s="15" t="s">
        <v>428</v>
      </c>
      <c r="G21" s="8" t="s">
        <v>68</v>
      </c>
      <c r="H21" s="4">
        <f t="shared" si="0"/>
        <v>80</v>
      </c>
      <c r="I21" s="2">
        <v>40</v>
      </c>
      <c r="J21" s="2">
        <v>20</v>
      </c>
      <c r="K21" s="2"/>
      <c r="L21" s="2">
        <f t="shared" si="1"/>
        <v>20</v>
      </c>
      <c r="M21" s="2"/>
      <c r="N21" s="2"/>
      <c r="O21" s="2"/>
      <c r="P21" s="2"/>
      <c r="Q21" s="7"/>
      <c r="T21" s="3" t="s">
        <v>20</v>
      </c>
      <c r="U21" s="4">
        <v>20</v>
      </c>
      <c r="V21" s="5" t="s">
        <v>546</v>
      </c>
      <c r="Y21" s="3">
        <v>40</v>
      </c>
      <c r="Z21" s="3">
        <v>20</v>
      </c>
      <c r="AD21" s="4">
        <f t="shared" si="2"/>
        <v>40</v>
      </c>
      <c r="AF21" s="23"/>
      <c r="AG21" s="31" t="str">
        <f>"&lt;tr class='mmt"&amp;IF(E21="活動"," ev",IF(E21="限定"," ltd",""))&amp;IF(G21=""," groupless'","'")&amp;"&gt;&lt;td headers='icon'&gt;&lt;a href='https://www.alchemistcodedb.com/jp/card/"&amp;SUBSTITUTE(SUBSTITUTE(LOWER(A21),"_","-"),".png",""&amp;"'&gt;&lt;img src='resources/"&amp;A21&amp;"' title='"&amp;C21&amp;"' /&gt;&lt;/a&gt;&lt;/td&gt;&lt;td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headers='sinG'&gt;"&amp;AC21&amp;"&lt;/td&gt;&lt;/tr&gt;")</f>
        <v>&lt;tr class='mmt ltd'&gt;&lt;td headers='icon'&gt;&lt;a href='https://www.alchemistcodedb.com/jp/card/ts-desert-basini-02'&gt;&lt;img src='resources/TS_DESERT_BASINI_02.png' title='春来たりなば' /&gt;&lt;/a&gt;&lt;/td&gt;&lt;td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id='m019'&gt;80&lt;/td&gt;&lt;td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1" s="31" t="str">
        <f t="shared" si="3"/>
        <v>document.getElementById('m019').innerHTML = (b1*20+b2*0+b0*20) + (s1*0+s2*0+s3*40+s4*20+s5*0+s6*0+s7*0+s9*40) + (e01*0+e02*0+e03*0+e04*0+e05*0+e06*0+e07*0+e08*0+e09*0+e10*0+e11*20+e12*0+e13*0+e14*0+e15*0+e16*0+e17*0+e18*0);</v>
      </c>
      <c r="AI21" s="35" t="str">
        <f t="shared" si="4"/>
        <v>m019</v>
      </c>
      <c r="AJ21" s="23"/>
    </row>
    <row r="22" spans="1:36" s="3" customFormat="1" ht="37.049999999999997" customHeight="1" x14ac:dyDescent="0.3">
      <c r="A22" s="3" t="s">
        <v>71</v>
      </c>
      <c r="C22" s="6" t="s">
        <v>72</v>
      </c>
      <c r="D22" s="3">
        <v>5</v>
      </c>
      <c r="E22" s="3" t="s">
        <v>39</v>
      </c>
      <c r="F22" s="15" t="s">
        <v>428</v>
      </c>
      <c r="G22" s="8" t="s">
        <v>57</v>
      </c>
      <c r="H22" s="4">
        <f t="shared" si="0"/>
        <v>45</v>
      </c>
      <c r="I22" s="2">
        <v>60</v>
      </c>
      <c r="J22" s="2">
        <v>15</v>
      </c>
      <c r="K22" s="2">
        <v>15</v>
      </c>
      <c r="L22" s="2">
        <f t="shared" si="1"/>
        <v>15</v>
      </c>
      <c r="M22" s="2"/>
      <c r="N22" s="2"/>
      <c r="O22" s="2"/>
      <c r="P22" s="2"/>
      <c r="Q22" s="7"/>
      <c r="U22" s="4"/>
      <c r="V22" s="5" t="s">
        <v>484</v>
      </c>
      <c r="W22" s="3">
        <v>30</v>
      </c>
      <c r="Y22" s="3">
        <v>30</v>
      </c>
      <c r="AD22" s="4">
        <f t="shared" si="2"/>
        <v>30</v>
      </c>
      <c r="AF22" s="23"/>
      <c r="AG22" s="31" t="str">
        <f>"&lt;tr class='mmt"&amp;IF(E22="活動"," ev",IF(E22="限定"," ltd",""))&amp;IF(G22=""," groupless'","'")&amp;"&gt;&lt;td headers='icon'&gt;&lt;a href='https://www.alchemistcodedb.com/jp/card/"&amp;SUBSTITUTE(SUBSTITUTE(LOWER(A22),"_","-"),".png",""&amp;"'&gt;&lt;img src='resources/"&amp;A22&amp;"' title='"&amp;C22&amp;"' /&gt;&lt;/a&gt;&lt;/td&gt;&lt;td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headers='sinG'&gt;"&amp;AC22&amp;"&lt;/td&gt;&lt;/tr&gt;")</f>
        <v>&lt;tr class='mmt ltd'&gt;&lt;td headers='icon'&gt;&lt;a href='https://www.alchemistcodedb.com/jp/card/ts-desert-mashuli-01'&gt;&lt;img src='resources/TS_DESERT_MASHULI_01.png' title='近くて遠いふれあい' /&gt;&lt;/a&gt;&lt;/td&gt;&lt;td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2" s="31" t="str">
        <f t="shared" si="3"/>
        <v>document.getElementById('m020').innerHTML = (b1*15+b2*15+b0*15) + (s1*30+s2*0+s3*30+s4*0+s5*0+s6*0+s7*0+s9*30) + (e01*0+e02*0+e03*0+e04*0+e05*0+e06*0+e07*0+e08*0+e09*0+e10*0+e11*0+e12*0+e13*0+e14*0+e15*0+e16*0+e17*0+e18*0);</v>
      </c>
      <c r="AI22" s="35" t="str">
        <f t="shared" si="4"/>
        <v>m020</v>
      </c>
      <c r="AJ22" s="23"/>
    </row>
    <row r="23" spans="1:36" s="3" customFormat="1" ht="37.049999999999997" customHeight="1" x14ac:dyDescent="0.3">
      <c r="A23" s="3" t="s">
        <v>73</v>
      </c>
      <c r="C23" s="6" t="s">
        <v>74</v>
      </c>
      <c r="D23" s="3">
        <v>5</v>
      </c>
      <c r="F23" s="15" t="s">
        <v>428</v>
      </c>
      <c r="G23" s="8" t="s">
        <v>57</v>
      </c>
      <c r="H23" s="4">
        <f t="shared" si="0"/>
        <v>60</v>
      </c>
      <c r="I23" s="2">
        <v>60</v>
      </c>
      <c r="J23" s="2"/>
      <c r="K23" s="2">
        <v>20</v>
      </c>
      <c r="L23" s="2">
        <f t="shared" si="1"/>
        <v>20</v>
      </c>
      <c r="M23" s="2"/>
      <c r="N23" s="2"/>
      <c r="O23" s="2"/>
      <c r="P23" s="2"/>
      <c r="Q23" s="7"/>
      <c r="R23" s="3" t="s">
        <v>18</v>
      </c>
      <c r="S23" s="3">
        <v>20</v>
      </c>
      <c r="U23" s="4"/>
      <c r="V23" s="5"/>
      <c r="Y23" s="3">
        <v>20</v>
      </c>
      <c r="Z23" s="3">
        <v>20</v>
      </c>
      <c r="AA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headers='icon'&gt;&lt;a href='https://www.alchemistcodedb.com/jp/card/"&amp;SUBSTITUTE(SUBSTITUTE(LOWER(A23),"_","-"),".png",""&amp;"'&gt;&lt;img src='resources/"&amp;A23&amp;"' title='"&amp;C23&amp;"' /&gt;&lt;/a&gt;&lt;/td&gt;&lt;td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headers='sinG'&gt;"&amp;AC23&amp;"&lt;/td&gt;&lt;/tr&gt;")</f>
        <v>&lt;tr class='mmt'&gt;&lt;td headers='icon'&gt;&lt;a href='https://www.alchemistcodedb.com/jp/card/ts-desert-neferty-01'&gt;&lt;img src='resources/TS_DESERT_NEFERTY_01.png' title='風に舞う時の砂' /&gt;&lt;/a&gt;&lt;/td&gt;&lt;td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3" s="31" t="str">
        <f t="shared" si="3"/>
        <v>document.getElementById('m021').innerHTML = (b1*0+b2*20+b0*20) + (s1*0+s2*0+s3*20+s4*20+s5*20+s6*0+s7*0+s9*20) + (e01*0+e02*0+e03*0+e04*0+e05*20+e06*0+e07*0+e08*0+e09*0+e10*0+e11*0+e12*0+e13*0+e14*0+e15*0+e16*0+e17*0+e18*0);</v>
      </c>
      <c r="AI23" s="35" t="str">
        <f t="shared" si="4"/>
        <v>m021</v>
      </c>
      <c r="AJ23" s="23"/>
    </row>
    <row r="24" spans="1:36" s="3" customFormat="1" ht="37.049999999999997" customHeight="1" x14ac:dyDescent="0.3">
      <c r="A24" s="3" t="s">
        <v>75</v>
      </c>
      <c r="C24" s="6" t="s">
        <v>76</v>
      </c>
      <c r="D24" s="3">
        <v>4</v>
      </c>
      <c r="F24" s="15" t="s">
        <v>428</v>
      </c>
      <c r="G24" s="8" t="s">
        <v>57</v>
      </c>
      <c r="H24" s="4">
        <f t="shared" si="0"/>
        <v>20</v>
      </c>
      <c r="I24" s="2">
        <v>50</v>
      </c>
      <c r="J24" s="2"/>
      <c r="K24" s="2"/>
      <c r="L24" s="2">
        <f t="shared" si="1"/>
        <v>0</v>
      </c>
      <c r="M24" s="2"/>
      <c r="N24" s="2"/>
      <c r="O24" s="2"/>
      <c r="P24" s="2"/>
      <c r="Q24" s="7"/>
      <c r="U24" s="4"/>
      <c r="V24" s="5"/>
      <c r="Z24" s="3">
        <v>10</v>
      </c>
      <c r="AC24" s="3">
        <v>20</v>
      </c>
      <c r="AD24" s="4">
        <f t="shared" si="2"/>
        <v>20</v>
      </c>
      <c r="AF24" s="23"/>
      <c r="AG24" s="31" t="str">
        <f>"&lt;tr class='mmt"&amp;IF(E24="活動"," ev",IF(E24="限定"," ltd",""))&amp;IF(G24=""," groupless'","'")&amp;"&gt;&lt;td headers='icon'&gt;&lt;a href='https://www.alchemistcodedb.com/jp/card/"&amp;SUBSTITUTE(SUBSTITUTE(LOWER(A24),"_","-"),".png",""&amp;"'&gt;&lt;img src='resources/"&amp;A24&amp;"' title='"&amp;C24&amp;"' /&gt;&lt;/a&gt;&lt;/td&gt;&lt;td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headers='sinG'&gt;"&amp;AC24&amp;"&lt;/td&gt;&lt;/tr&gt;")</f>
        <v>&lt;tr class='mmt'&gt;&lt;td headers='icon'&gt;&lt;a href='https://www.alchemistcodedb.com/jp/card/ts-desert-rameses-01'&gt;&lt;img src='resources/TS_DESERT_RAMESES_01.png' title='愛しき家族' /&gt;&lt;/a&gt;&lt;/td&gt;&lt;td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4" s="31" t="str">
        <f t="shared" si="3"/>
        <v>document.getElementById('m022').innerHTML = (b1*0+b2*0+b0*0) + (s1*0+s2*0+s3*0+s4*10+s5*0+s6*0+s7*20+s9*20) + (e01*0+e02*0+e03*0+e04*0+e05*0+e06*0+e07*0+e08*0+e09*0+e10*0+e11*0+e12*0+e13*0+e14*0+e15*0+e16*0+e17*0+e18*0);</v>
      </c>
      <c r="AI24" s="35" t="str">
        <f t="shared" si="4"/>
        <v>m022</v>
      </c>
      <c r="AJ24" s="23"/>
    </row>
    <row r="25" spans="1:36" s="3" customFormat="1" ht="37.049999999999997" customHeight="1" x14ac:dyDescent="0.3">
      <c r="A25" s="3" t="s">
        <v>77</v>
      </c>
      <c r="C25" s="6" t="s">
        <v>78</v>
      </c>
      <c r="D25" s="3">
        <v>4</v>
      </c>
      <c r="F25" s="15" t="s">
        <v>428</v>
      </c>
      <c r="G25" s="8" t="s">
        <v>57</v>
      </c>
      <c r="H25" s="4">
        <f t="shared" si="0"/>
        <v>50</v>
      </c>
      <c r="I25" s="2">
        <v>20</v>
      </c>
      <c r="J25" s="2">
        <v>20</v>
      </c>
      <c r="K25" s="2"/>
      <c r="L25" s="2">
        <f t="shared" si="1"/>
        <v>20</v>
      </c>
      <c r="M25" s="2"/>
      <c r="N25" s="2"/>
      <c r="O25" s="2"/>
      <c r="P25" s="2">
        <v>5</v>
      </c>
      <c r="Q25" s="7"/>
      <c r="U25" s="4"/>
      <c r="V25" s="5" t="s">
        <v>634</v>
      </c>
      <c r="Z25" s="3">
        <v>30</v>
      </c>
      <c r="AD25" s="4">
        <f t="shared" si="2"/>
        <v>30</v>
      </c>
      <c r="AF25" s="23"/>
      <c r="AG25" s="31" t="str">
        <f>"&lt;tr class='mmt"&amp;IF(E25="活動"," ev",IF(E25="限定"," ltd",""))&amp;IF(G25=""," groupless'","'")&amp;"&gt;&lt;td headers='icon'&gt;&lt;a href='https://www.alchemistcodedb.com/jp/card/"&amp;SUBSTITUTE(SUBSTITUTE(LOWER(A25),"_","-"),".png",""&amp;"'&gt;&lt;img src='resources/"&amp;A25&amp;"' title='"&amp;C25&amp;"' /&gt;&lt;/a&gt;&lt;/td&gt;&lt;td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headers='sinG'&gt;"&amp;AC25&amp;"&lt;/td&gt;&lt;/tr&gt;")</f>
        <v>&lt;tr class='mmt'&gt;&lt;td headers='icon'&gt;&lt;a href='https://www.alchemistcodedb.com/jp/card/ts-desert-retzius-01'&gt;&lt;img src='resources/TS_DESERT_RETZIUS_01.png' title='憧れと目標' /&gt;&lt;/a&gt;&lt;/td&gt;&lt;td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headers='others'&gt;MP上限+5%,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5" s="31" t="str">
        <f t="shared" si="3"/>
        <v>document.getElementById('m023').innerHTML = (b1*20+b2*0+b0*20) + (s1*0+s2*0+s3*0+s4*30+s5*0+s6*0+s7*0+s9*30) + (e01*0+e02*0+e03*0+e04*0+e05*0+e06*0+e07*0+e08*0+e09*0+e10*0+e11*0+e12*0+e13*0+e14*0+e15*0+e16*0+e17*0+e18*0);</v>
      </c>
      <c r="AI25" s="35" t="str">
        <f t="shared" si="4"/>
        <v>m023</v>
      </c>
      <c r="AJ25" s="23"/>
    </row>
    <row r="26" spans="1:36" s="3" customFormat="1" ht="37.049999999999997" customHeight="1" x14ac:dyDescent="0.3">
      <c r="A26" s="3" t="s">
        <v>79</v>
      </c>
      <c r="C26" s="6" t="s">
        <v>80</v>
      </c>
      <c r="D26" s="3">
        <v>5</v>
      </c>
      <c r="F26" s="15" t="s">
        <v>428</v>
      </c>
      <c r="G26" s="8" t="s">
        <v>57</v>
      </c>
      <c r="H26" s="4">
        <f t="shared" si="0"/>
        <v>70</v>
      </c>
      <c r="I26" s="2"/>
      <c r="J26" s="2">
        <v>50</v>
      </c>
      <c r="K26" s="2"/>
      <c r="L26" s="2">
        <f t="shared" si="1"/>
        <v>50</v>
      </c>
      <c r="M26" s="2"/>
      <c r="N26" s="2"/>
      <c r="O26" s="2">
        <v>30</v>
      </c>
      <c r="P26" s="2">
        <v>10</v>
      </c>
      <c r="Q26" s="7"/>
      <c r="U26" s="4"/>
      <c r="V26" s="5" t="s">
        <v>547</v>
      </c>
      <c r="W26" s="3">
        <v>20</v>
      </c>
      <c r="Z26" s="3">
        <v>20</v>
      </c>
      <c r="AA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headers='icon'&gt;&lt;a href='https://www.alchemistcodedb.com/jp/card/"&amp;SUBSTITUTE(SUBSTITUTE(LOWER(A26),"_","-"),".png",""&amp;"'&gt;&lt;img src='resources/"&amp;A26&amp;"' title='"&amp;C26&amp;"' /&gt;&lt;/a&gt;&lt;/td&gt;&lt;td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headers='sinG'&gt;"&amp;AC26&amp;"&lt;/td&gt;&lt;/tr&gt;")</f>
        <v>&lt;tr class='mmt'&gt;&lt;td headers='icon'&gt;&lt;a href='https://www.alchemistcodedb.com/jp/card/ts-desert-ryle-01'&gt;&lt;img src='resources/TS_DESERT_RYLE_01.png' title='この白砂は俺の領域だ' /&gt;&lt;/a&gt;&lt;/td&gt;&lt;td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6" s="31" t="str">
        <f t="shared" si="3"/>
        <v>document.getElementById('m024').innerHTML = (b1*50+b2*0+b0*50) + (s1*20+s2*0+s3*0+s4*20+s5*20+s6*0+s7*0+s9*20) + (e01*0+e02*0+e03*0+e04*0+e05*0+e06*0+e07*0+e08*0+e09*0+e10*0+e11*0+e12*0+e13*0+e14*0+e15*0+e16*0+e17*0+e18*0);</v>
      </c>
      <c r="AI26" s="35" t="str">
        <f t="shared" si="4"/>
        <v>m024</v>
      </c>
      <c r="AJ26" s="23"/>
    </row>
    <row r="27" spans="1:36" s="3" customFormat="1" ht="37.049999999999997" customHeight="1" x14ac:dyDescent="0.3">
      <c r="A27" s="3" t="s">
        <v>81</v>
      </c>
      <c r="C27" s="6" t="s">
        <v>82</v>
      </c>
      <c r="D27" s="3">
        <v>3</v>
      </c>
      <c r="F27" s="15" t="s">
        <v>428</v>
      </c>
      <c r="G27" s="8" t="s">
        <v>57</v>
      </c>
      <c r="H27" s="4">
        <f t="shared" si="0"/>
        <v>40</v>
      </c>
      <c r="I27" s="2">
        <v>30</v>
      </c>
      <c r="J27" s="2"/>
      <c r="K27" s="2"/>
      <c r="L27" s="2">
        <f t="shared" si="1"/>
        <v>0</v>
      </c>
      <c r="M27" s="2"/>
      <c r="N27" s="2"/>
      <c r="O27" s="2"/>
      <c r="P27" s="2"/>
      <c r="Q27" s="7"/>
      <c r="T27" s="3" t="s">
        <v>23</v>
      </c>
      <c r="U27" s="4">
        <v>20</v>
      </c>
      <c r="V27" s="5"/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headers='icon'&gt;&lt;a href='https://www.alchemistcodedb.com/jp/card/"&amp;SUBSTITUTE(SUBSTITUTE(LOWER(A27),"_","-"),".png",""&amp;"'&gt;&lt;img src='resources/"&amp;A27&amp;"' title='"&amp;C27&amp;"' /&gt;&lt;/a&gt;&lt;/td&gt;&lt;td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headers='sinG'&gt;"&amp;AC27&amp;"&lt;/td&gt;&lt;/tr&gt;")</f>
        <v>&lt;tr class='mmt'&gt;&lt;td headers='icon'&gt;&lt;a href='https://www.alchemistcodedb.com/jp/card/ts-desert-sutorie-01'&gt;&lt;img src='resources/TS_DESERT_SUTORIE_01.png' title='特別な日' /&gt;&lt;/a&gt;&lt;/td&gt;&lt;td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7" s="31" t="str">
        <f t="shared" si="3"/>
        <v>document.getElementById('m025').innerHTML = (b1*0+b2*0+b0*0) + (s1*0+s2*0+s3*0+s4*20+s5*0+s6*0+s7*0+s9*20) + (e01*0+e02*0+e03*0+e04*0+e05*0+e06*0+e07*0+e08*0+e09*0+e10*0+e11*0+e12*0+e13*20+e14*0+e15*0+e16*0+e17*0+e18*0);</v>
      </c>
      <c r="AI27" s="35" t="str">
        <f t="shared" si="4"/>
        <v>m025</v>
      </c>
      <c r="AJ27" s="23"/>
    </row>
    <row r="28" spans="1:36" s="3" customFormat="1" ht="37.049999999999997" customHeight="1" x14ac:dyDescent="0.3">
      <c r="A28" s="3" t="s">
        <v>83</v>
      </c>
      <c r="C28" s="6" t="s">
        <v>84</v>
      </c>
      <c r="D28" s="3">
        <v>5</v>
      </c>
      <c r="F28" s="15" t="s">
        <v>428</v>
      </c>
      <c r="G28" s="8" t="s">
        <v>57</v>
      </c>
      <c r="H28" s="4">
        <f t="shared" si="0"/>
        <v>60</v>
      </c>
      <c r="I28" s="2">
        <v>40</v>
      </c>
      <c r="J28" s="2"/>
      <c r="K28" s="2">
        <v>40</v>
      </c>
      <c r="L28" s="2">
        <f t="shared" si="1"/>
        <v>40</v>
      </c>
      <c r="M28" s="2"/>
      <c r="N28" s="2">
        <v>20</v>
      </c>
      <c r="O28" s="2"/>
      <c r="P28" s="2"/>
      <c r="Q28" s="7"/>
      <c r="U28" s="4"/>
      <c r="V28" s="5"/>
      <c r="W28" s="3">
        <v>20</v>
      </c>
      <c r="Y28" s="3">
        <v>20</v>
      </c>
      <c r="Z28" s="3">
        <v>20</v>
      </c>
      <c r="AD28" s="4">
        <f t="shared" si="2"/>
        <v>20</v>
      </c>
      <c r="AF28" s="23"/>
      <c r="AG28" s="31" t="str">
        <f>"&lt;tr class='mmt"&amp;IF(E28="活動"," ev",IF(E28="限定"," ltd",""))&amp;IF(G28=""," groupless'","'")&amp;"&gt;&lt;td headers='icon'&gt;&lt;a href='https://www.alchemistcodedb.com/jp/card/"&amp;SUBSTITUTE(SUBSTITUTE(LOWER(A28),"_","-"),".png",""&amp;"'&gt;&lt;img src='resources/"&amp;A28&amp;"' title='"&amp;C28&amp;"' /&gt;&lt;/a&gt;&lt;/td&gt;&lt;td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headers='sinG'&gt;"&amp;AC28&amp;"&lt;/td&gt;&lt;/tr&gt;")</f>
        <v>&lt;tr class='mmt'&gt;&lt;td headers='icon'&gt;&lt;a href='https://www.alchemistcodedb.com/jp/card/ts-desert-uzuma-01'&gt;&lt;img src='resources/TS_DESERT_UZUMA_01.png' title='絵から出てきたみたい' /&gt;&lt;/a&gt;&lt;/td&gt;&lt;td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id='m026'&gt;60&lt;/td&gt;&lt;td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8" s="31" t="str">
        <f t="shared" si="3"/>
        <v>document.getElementById('m026').innerHTML = (b1*0+b2*40+b0*40) + (s1*20+s2*0+s3*20+s4*20+s5*0+s6*0+s7*0+s9*20) + (e01*0+e02*0+e03*0+e04*0+e05*0+e06*0+e07*0+e08*0+e09*0+e10*0+e11*0+e12*0+e13*0+e14*0+e15*0+e16*0+e17*0+e18*0);</v>
      </c>
      <c r="AI28" s="35" t="str">
        <f t="shared" si="4"/>
        <v>m026</v>
      </c>
      <c r="AJ28" s="23"/>
    </row>
    <row r="29" spans="1:36" s="3" customFormat="1" ht="37.049999999999997" customHeight="1" x14ac:dyDescent="0.3">
      <c r="A29" s="3" t="s">
        <v>85</v>
      </c>
      <c r="C29" s="6" t="s">
        <v>86</v>
      </c>
      <c r="D29" s="3">
        <v>3</v>
      </c>
      <c r="F29" s="16" t="s">
        <v>42</v>
      </c>
      <c r="G29" s="8" t="s">
        <v>43</v>
      </c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V29" s="5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headers='icon'&gt;&lt;a href='https://www.alchemistcodedb.com/jp/card/"&amp;SUBSTITUTE(SUBSTITUTE(LOWER(A29),"_","-"),".png",""&amp;"'&gt;&lt;img src='resources/"&amp;A29&amp;"' title='"&amp;C29&amp;"' /&gt;&lt;/a&gt;&lt;/td&gt;&lt;td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headers='sinG'&gt;"&amp;AC29&amp;"&lt;/td&gt;&lt;/tr&gt;")</f>
        <v>&lt;tr class='mmt'&gt;&lt;td headers='icon'&gt;&lt;a href='https://www.alchemistcodedb.com/jp/card/ts-envyria-agatha-01'&gt;&lt;img src='resources/TS_ENVYRIA_AGATHA_01.png' title='「甘き追想」' /&gt;&lt;/a&gt;&lt;/td&gt;&lt;td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t="shared" si="3"/>
        <v>document.getElementById('m027').innerHTML = (b1*0+b2*0+b0*0) + (s1*0+s2*0+s3*0+s4*0+s5*0+s6*0+s7*0+s9*0) + (e01*0+e02*0+e03*0+e04*0+e05*0+e06*0+e07*0+e08*0+e09*0+e10*0+e11*0+e12*0+e13*0+e14*0+e15*0+e16*0+e17*0+e18*0);</v>
      </c>
      <c r="AI29" s="35" t="str">
        <f t="shared" si="4"/>
        <v>m027</v>
      </c>
      <c r="AJ29" s="23"/>
    </row>
    <row r="30" spans="1:36" s="3" customFormat="1" ht="37.049999999999997" customHeight="1" x14ac:dyDescent="0.3">
      <c r="A30" s="3" t="s">
        <v>87</v>
      </c>
      <c r="C30" s="6" t="s">
        <v>88</v>
      </c>
      <c r="D30" s="3">
        <v>3</v>
      </c>
      <c r="F30" s="16" t="s">
        <v>42</v>
      </c>
      <c r="G30" s="8"/>
      <c r="H30" s="4">
        <f t="shared" si="0"/>
        <v>0</v>
      </c>
      <c r="I30" s="2"/>
      <c r="J30" s="2"/>
      <c r="K30" s="2"/>
      <c r="L30" s="2">
        <f t="shared" si="1"/>
        <v>0</v>
      </c>
      <c r="M30" s="2"/>
      <c r="N30" s="2"/>
      <c r="O30" s="2"/>
      <c r="P30" s="2"/>
      <c r="Q30" s="7"/>
      <c r="U30" s="4"/>
      <c r="V30" s="5"/>
      <c r="AD30" s="4">
        <f t="shared" si="2"/>
        <v>0</v>
      </c>
      <c r="AF30" s="23"/>
      <c r="AG30" s="31" t="str">
        <f>"&lt;tr class='mmt"&amp;IF(E30="活動"," ev",IF(E30="限定"," ltd",""))&amp;IF(G30=""," groupless'","'")&amp;"&gt;&lt;td headers='icon'&gt;&lt;a href='https://www.alchemistcodedb.com/jp/card/"&amp;SUBSTITUTE(SUBSTITUTE(LOWER(A30),"_","-"),".png",""&amp;"'&gt;&lt;img src='resources/"&amp;A30&amp;"' title='"&amp;C30&amp;"' /&gt;&lt;/a&gt;&lt;/td&gt;&lt;td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headers='sinG'&gt;"&amp;AC30&amp;"&lt;/td&gt;&lt;/tr&gt;")</f>
        <v>&lt;tr class='mmt groupless'&gt;&lt;td headers='icon'&gt;&lt;a href='https://www.alchemistcodedb.com/jp/card/ts-envyria-alaia-01'&gt;&lt;img src='resources/TS_ENVYRIA_ALAIA_01.png' title='積み重ね、結晶' /&gt;&lt;/a&gt;&lt;/td&gt;&lt;td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t="shared" si="3"/>
        <v>document.getElementById('m028').innerHTML = (b1*0+b2*0+b0*0) + (s1*0+s2*0+s3*0+s4*0+s5*0+s6*0+s7*0+s9*0) + (e01*0+e02*0+e03*0+e04*0+e05*0+e06*0+e07*0+e08*0+e09*0+e10*0+e11*0+e12*0+e13*0+e14*0+e15*0+e16*0+e17*0+e18*0);</v>
      </c>
      <c r="AI30" s="35" t="str">
        <f t="shared" si="4"/>
        <v>m028</v>
      </c>
      <c r="AJ30" s="23"/>
    </row>
    <row r="31" spans="1:36" s="3" customFormat="1" ht="37.049999999999997" customHeight="1" x14ac:dyDescent="0.3">
      <c r="A31" s="3" t="s">
        <v>89</v>
      </c>
      <c r="C31" s="6" t="s">
        <v>90</v>
      </c>
      <c r="D31" s="3">
        <v>3</v>
      </c>
      <c r="F31" s="16" t="s">
        <v>42</v>
      </c>
      <c r="G31" s="8" t="s">
        <v>405</v>
      </c>
      <c r="H31" s="4">
        <f t="shared" si="0"/>
        <v>40</v>
      </c>
      <c r="I31" s="2">
        <v>20</v>
      </c>
      <c r="J31" s="2">
        <v>20</v>
      </c>
      <c r="K31" s="2"/>
      <c r="L31" s="2">
        <f t="shared" si="1"/>
        <v>20</v>
      </c>
      <c r="M31" s="2"/>
      <c r="N31" s="2"/>
      <c r="O31" s="2">
        <v>20</v>
      </c>
      <c r="P31" s="2"/>
      <c r="Q31" s="7"/>
      <c r="U31" s="4"/>
      <c r="V31" s="5"/>
      <c r="W31" s="3">
        <v>20</v>
      </c>
      <c r="AD31" s="4">
        <f t="shared" si="2"/>
        <v>20</v>
      </c>
      <c r="AF31" s="23"/>
      <c r="AG31" s="31" t="str">
        <f>"&lt;tr class='mmt"&amp;IF(E31="活動"," ev",IF(E31="限定"," ltd",""))&amp;IF(G31=""," groupless'","'")&amp;"&gt;&lt;td headers='icon'&gt;&lt;a href='https://www.alchemistcodedb.com/jp/card/"&amp;SUBSTITUTE(SUBSTITUTE(LOWER(A31),"_","-"),".png",""&amp;"'&gt;&lt;img src='resources/"&amp;A31&amp;"' title='"&amp;C31&amp;"' /&gt;&lt;/a&gt;&lt;/td&gt;&lt;td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headers='sinG'&gt;"&amp;AC31&amp;"&lt;/td&gt;&lt;/tr&gt;")</f>
        <v>&lt;tr class='mmt'&gt;&lt;td headers='icon'&gt;&lt;a href='https://www.alchemistcodedb.com/jp/card/ts-envyria-alfred-01'&gt;&lt;img src='resources/TS_ENVYRIA_ALFRED_01.png' title='シェイナファンの証明' /&gt;&lt;/a&gt;&lt;/td&gt;&lt;td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id='m029'&gt;40&lt;/td&gt;&lt;td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t="shared" si="3"/>
        <v>document.getElementById('m029').innerHTML = (b1*20+b2*0+b0*20) + (s1*20+s2*0+s3*0+s4*0+s5*0+s6*0+s7*0+s9*20) + (e01*0+e02*0+e03*0+e04*0+e05*0+e06*0+e07*0+e08*0+e09*0+e10*0+e11*0+e12*0+e13*0+e14*0+e15*0+e16*0+e17*0+e18*0);</v>
      </c>
      <c r="AI31" s="35" t="str">
        <f t="shared" si="4"/>
        <v>m029</v>
      </c>
      <c r="AJ31" s="23"/>
    </row>
    <row r="32" spans="1:36" s="3" customFormat="1" ht="37.049999999999997" customHeight="1" x14ac:dyDescent="0.3">
      <c r="A32" s="3" t="s">
        <v>92</v>
      </c>
      <c r="C32" s="6" t="s">
        <v>93</v>
      </c>
      <c r="D32" s="3">
        <v>4</v>
      </c>
      <c r="F32" s="17" t="s">
        <v>48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V32" s="5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headers='icon'&gt;&lt;a href='https://www.alchemistcodedb.com/jp/card/"&amp;SUBSTITUTE(SUBSTITUTE(LOWER(A32),"_","-"),".png",""&amp;"'&gt;&lt;img src='resources/"&amp;A32&amp;"' title='"&amp;C32&amp;"' /&gt;&lt;/a&gt;&lt;/td&gt;&lt;td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headers='sinG'&gt;"&amp;AC32&amp;"&lt;/td&gt;&lt;/tr&gt;")</f>
        <v>&lt;tr class='mmt groupless'&gt;&lt;td headers='icon'&gt;&lt;a href='https://www.alchemistcodedb.com/jp/card/ts-envyria-ayllu-01'&gt;&lt;img src='resources/TS_ENVYRIA_AYLLU_01.png' title='「ある日の大発見」' /&gt;&lt;/a&gt;&lt;/td&gt;&lt;td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t="shared" si="3"/>
        <v>document.getElementById('m030').innerHTML = (b1*0+b2*0+b0*0) + (s1*0+s2*0+s3*0+s4*0+s5*0+s6*0+s7*0+s9*0) + (e01*0+e02*0+e03*0+e04*0+e05*0+e06*0+e07*0+e08*0+e09*0+e10*0+e11*0+e12*0+e13*0+e14*0+e15*0+e16*0+e17*0+e18*0);</v>
      </c>
      <c r="AI32" s="35" t="str">
        <f t="shared" si="4"/>
        <v>m030</v>
      </c>
      <c r="AJ32" s="23"/>
    </row>
    <row r="33" spans="1:36" s="3" customFormat="1" ht="37.049999999999997" customHeight="1" x14ac:dyDescent="0.3">
      <c r="A33" s="3" t="s">
        <v>94</v>
      </c>
      <c r="C33" s="6" t="s">
        <v>453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V33" s="5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headers='icon'&gt;&lt;a href='https://www.alchemistcodedb.com/jp/card/"&amp;SUBSTITUTE(SUBSTITUTE(LOWER(A33),"_","-"),".png",""&amp;"'&gt;&lt;img src='resources/"&amp;A33&amp;"' title='"&amp;C33&amp;"' /&gt;&lt;/a&gt;&lt;/td&gt;&lt;td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headers='sinG'&gt;"&amp;AC33&amp;"&lt;/td&gt;&lt;/tr&gt;")</f>
        <v>&lt;tr class='mmt groupless'&gt;&lt;td headers='icon'&gt;&lt;a href='https://www.alchemistcodedb.com/jp/card/ts-envyria-belta-01'&gt;&lt;img src='resources/TS_ENVYRIA_BELTA_01.png' title='特式お手入れの成果は' /&gt;&lt;/a&gt;&lt;/td&gt;&lt;td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t="shared" si="3"/>
        <v>document.getElementById('m031').innerHTML = (b1*0+b2*0+b0*0) + (s1*0+s2*0+s3*0+s4*0+s5*0+s6*0+s7*0+s9*0) + (e01*0+e02*0+e03*0+e04*0+e05*0+e06*0+e07*0+e08*0+e09*0+e10*0+e11*0+e12*0+e13*0+e14*0+e15*0+e16*0+e17*0+e18*0);</v>
      </c>
      <c r="AI33" s="35" t="str">
        <f t="shared" si="4"/>
        <v>m031</v>
      </c>
      <c r="AJ33" s="23"/>
    </row>
    <row r="34" spans="1:36" s="3" customFormat="1" ht="37.049999999999997" customHeight="1" x14ac:dyDescent="0.3">
      <c r="A34" s="3" t="s">
        <v>95</v>
      </c>
      <c r="C34" s="6" t="s">
        <v>454</v>
      </c>
      <c r="D34" s="3">
        <v>5</v>
      </c>
      <c r="F34" s="16" t="s">
        <v>42</v>
      </c>
      <c r="G34" s="8"/>
      <c r="H34" s="4">
        <f t="shared" si="0"/>
        <v>0</v>
      </c>
      <c r="I34" s="2"/>
      <c r="J34" s="2"/>
      <c r="K34" s="2"/>
      <c r="L34" s="2">
        <f t="shared" si="1"/>
        <v>0</v>
      </c>
      <c r="M34" s="2"/>
      <c r="N34" s="2"/>
      <c r="O34" s="2"/>
      <c r="P34" s="2"/>
      <c r="Q34" s="7"/>
      <c r="U34" s="4"/>
      <c r="V34" s="5"/>
      <c r="AD34" s="4">
        <f t="shared" si="2"/>
        <v>0</v>
      </c>
      <c r="AF34" s="23"/>
      <c r="AG34" s="31" t="str">
        <f>"&lt;tr class='mmt"&amp;IF(E34="活動"," ev",IF(E34="限定"," ltd",""))&amp;IF(G34=""," groupless'","'")&amp;"&gt;&lt;td headers='icon'&gt;&lt;a href='https://www.alchemistcodedb.com/jp/card/"&amp;SUBSTITUTE(SUBSTITUTE(LOWER(A34),"_","-"),".png",""&amp;"'&gt;&lt;img src='resources/"&amp;A34&amp;"' title='"&amp;C34&amp;"' /&gt;&lt;/a&gt;&lt;/td&gt;&lt;td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headers='sinG'&gt;"&amp;AC34&amp;"&lt;/td&gt;&lt;/tr&gt;")</f>
        <v>&lt;tr class='mmt groupless'&gt;&lt;td headers='icon'&gt;&lt;a href='https://www.alchemistcodedb.com/jp/card/ts-envyria-belta-02'&gt;&lt;img src='resources/TS_ENVYRIA_BELTA_02.png' title='打ち上げる夏の思い出' /&gt;&lt;/a&gt;&lt;/td&gt;&lt;td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4" s="31" t="str">
        <f t="shared" si="3"/>
        <v>document.getElementById('m032').innerHTML = (b1*0+b2*0+b0*0) + (s1*0+s2*0+s3*0+s4*0+s5*0+s6*0+s7*0+s9*0) + (e01*0+e02*0+e03*0+e04*0+e05*0+e06*0+e07*0+e08*0+e09*0+e10*0+e11*0+e12*0+e13*0+e14*0+e15*0+e16*0+e17*0+e18*0);</v>
      </c>
      <c r="AI34" s="35" t="str">
        <f t="shared" si="4"/>
        <v>m032</v>
      </c>
      <c r="AJ34" s="23"/>
    </row>
    <row r="35" spans="1:36" s="3" customFormat="1" ht="37.049999999999997" customHeight="1" x14ac:dyDescent="0.3">
      <c r="A35" s="3" t="s">
        <v>664</v>
      </c>
      <c r="C35" s="6" t="s">
        <v>666</v>
      </c>
      <c r="D35" s="3">
        <v>5</v>
      </c>
      <c r="F35" s="16" t="s">
        <v>42</v>
      </c>
      <c r="G35" s="8" t="s">
        <v>43</v>
      </c>
      <c r="H35" s="4">
        <f t="shared" si="0"/>
        <v>45</v>
      </c>
      <c r="I35" s="2">
        <v>70</v>
      </c>
      <c r="J35" s="2"/>
      <c r="K35" s="2"/>
      <c r="L35" s="2">
        <f t="shared" ref="L35" si="5">MAX(J35:K35)</f>
        <v>0</v>
      </c>
      <c r="M35" s="2">
        <v>15</v>
      </c>
      <c r="N35" s="2"/>
      <c r="O35" s="2"/>
      <c r="P35" s="2"/>
      <c r="Q35" s="7"/>
      <c r="R35" s="3" t="s">
        <v>14</v>
      </c>
      <c r="S35" s="3">
        <v>15</v>
      </c>
      <c r="U35" s="4"/>
      <c r="V35" s="5"/>
      <c r="W35" s="3">
        <v>30</v>
      </c>
      <c r="AB35" s="3">
        <v>30</v>
      </c>
      <c r="AD35" s="4">
        <f t="shared" ref="AD35" si="6">MAX(W35:AC35)</f>
        <v>30</v>
      </c>
      <c r="AF35" s="23"/>
      <c r="AG35" s="31" t="str">
        <f>"&lt;tr class='mmt"&amp;IF(E35="活動"," ev",IF(E35="限定"," ltd",""))&amp;IF(G35=""," groupless'","'")&amp;"&gt;&lt;td headers='icon'&gt;&lt;a href='https://www.alchemistcodedb.com/jp/card/"&amp;SUBSTITUTE(SUBSTITUTE(LOWER(A35),"_","-"),".png",""&amp;"'&gt;&lt;img src='resources/"&amp;A35&amp;"' title='"&amp;C35&amp;"' /&gt;&lt;/a&gt;&lt;/td&gt;&lt;td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headers='sinG'&gt;"&amp;AC35&amp;"&lt;/td&gt;&lt;/tr&gt;")</f>
        <v>&lt;tr class='mmt'&gt;&lt;td headers='icon'&gt;&lt;a href='https://www.alchemistcodedb.com/jp/card/ts-envyria-bud-01'&gt;&lt;img src='resources/TS_ENVYRIA_BUD_01.png' title='揺るがぬ意志の剣' /&gt;&lt;/a&gt;&lt;/td&gt;&lt;td headers='name'&gt;揺るがぬ意志の剣&lt;/td&gt;&lt;td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id='m033'&gt;45&lt;/td&gt;&lt;td headers='HP'&gt;70&lt;/td&gt;&lt;td headers='patk'&gt;&lt;/td&gt;&lt;td headers='matk'&gt;&lt;/td&gt;&lt;td headers='pdef'&gt;15&lt;/td&gt;&lt;td headers='mdef'&gt;&lt;/td&gt;&lt;td headers='dex'&gt;&lt;/td&gt;&lt;td headers='agi'&gt;&lt;/td&gt;&lt;td headers='luck'&gt;&lt;/td&gt;&lt;td headers='a.type'&gt;斬撃&lt;/td&gt;&lt;td headers='a.bonus'&gt;15&lt;/td&gt;&lt;td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35" s="31" t="str">
        <f t="shared" si="3"/>
        <v>document.getElementById('m033').innerHTML = (b1*0+b2*0+b0*0) + (s1*30+s2*0+s3*0+s4*0+s5*0+s6*30+s7*0+s9*30) + (e01*15+e02*0+e03*0+e04*0+e05*0+e06*0+e07*0+e08*0+e09*0+e10*0+e11*0+e12*0+e13*0+e14*0+e15*0+e16*0+e17*0+e18*0);</v>
      </c>
      <c r="AI35" s="35" t="str">
        <f t="shared" si="4"/>
        <v>m033</v>
      </c>
      <c r="AJ35" s="23"/>
    </row>
    <row r="36" spans="1:36" s="3" customFormat="1" ht="37.049999999999997" customHeight="1" x14ac:dyDescent="0.3">
      <c r="A36" s="3" t="s">
        <v>96</v>
      </c>
      <c r="C36" s="6" t="s">
        <v>97</v>
      </c>
      <c r="D36" s="3">
        <v>5</v>
      </c>
      <c r="F36" s="16" t="s">
        <v>42</v>
      </c>
      <c r="G36" s="8" t="s">
        <v>68</v>
      </c>
      <c r="H36" s="4">
        <f t="shared" si="0"/>
        <v>90</v>
      </c>
      <c r="I36" s="2">
        <v>50</v>
      </c>
      <c r="J36" s="2"/>
      <c r="K36" s="2"/>
      <c r="L36" s="2">
        <f t="shared" si="1"/>
        <v>0</v>
      </c>
      <c r="M36" s="2"/>
      <c r="N36" s="2"/>
      <c r="O36" s="2"/>
      <c r="P36" s="2"/>
      <c r="Q36" s="7"/>
      <c r="T36" s="3" t="s">
        <v>476</v>
      </c>
      <c r="U36" s="4">
        <v>30</v>
      </c>
      <c r="V36" s="5" t="s">
        <v>486</v>
      </c>
      <c r="AB36" s="3">
        <v>60</v>
      </c>
      <c r="AD36" s="4">
        <f t="shared" si="2"/>
        <v>60</v>
      </c>
      <c r="AF36" s="23"/>
      <c r="AG36" s="31" t="str">
        <f>"&lt;tr class='mmt"&amp;IF(E36="活動"," ev",IF(E36="限定"," ltd",""))&amp;IF(G36=""," groupless'","'")&amp;"&gt;&lt;td headers='icon'&gt;&lt;a href='https://www.alchemistcodedb.com/jp/card/"&amp;SUBSTITUTE(SUBSTITUTE(LOWER(A36),"_","-"),".png",""&amp;"'&gt;&lt;img src='resources/"&amp;A36&amp;"' title='"&amp;C36&amp;"' /&gt;&lt;/a&gt;&lt;/td&gt;&lt;td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headers='sinG'&gt;"&amp;AC36&amp;"&lt;/td&gt;&lt;/tr&gt;")</f>
        <v>&lt;tr class='mmt'&gt;&lt;td headers='icon'&gt;&lt;a href='https://www.alchemistcodedb.com/jp/card/ts-envyria-canon-01'&gt;&lt;img src='resources/TS_ENVYRIA_CANON_01.png' title='継承されし大陸の正義' /&gt;&lt;/a&gt;&lt;/td&gt;&lt;td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id='m034'&gt;90&lt;/td&gt;&lt;td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6" s="31" t="str">
        <f t="shared" si="3"/>
        <v>document.getElementById('m034').innerHTML = (b1*0+b2*0+b0*0) + (s1*0+s2*0+s3*0+s4*0+s5*0+s6*60+s7*0+s9*60) + (e01*0+e02*0+e03*0+e04*0+e05*0+e06*0+e07*0+e08*0+e09*0+e10*30+e11*0+e12*0+e13*0+e14*0+e15*0+e16*0+e17*0+e18*0);</v>
      </c>
      <c r="AI36" s="35" t="str">
        <f t="shared" si="4"/>
        <v>m034</v>
      </c>
      <c r="AJ36" s="23"/>
    </row>
    <row r="37" spans="1:36" s="3" customFormat="1" ht="37.049999999999997" customHeight="1" x14ac:dyDescent="0.3">
      <c r="A37" s="3" t="s">
        <v>588</v>
      </c>
      <c r="C37" s="6" t="s">
        <v>589</v>
      </c>
      <c r="D37" s="3">
        <v>5</v>
      </c>
      <c r="E37" s="3" t="s">
        <v>39</v>
      </c>
      <c r="F37" s="16" t="s">
        <v>42</v>
      </c>
      <c r="G37" s="8" t="s">
        <v>68</v>
      </c>
      <c r="H37" s="4">
        <f t="shared" si="0"/>
        <v>60</v>
      </c>
      <c r="I37" s="2">
        <v>60</v>
      </c>
      <c r="J37" s="2">
        <v>20</v>
      </c>
      <c r="K37" s="2">
        <v>20</v>
      </c>
      <c r="L37" s="2">
        <f t="shared" si="1"/>
        <v>20</v>
      </c>
      <c r="M37" s="2"/>
      <c r="N37" s="2"/>
      <c r="O37" s="2"/>
      <c r="P37" s="2"/>
      <c r="Q37" s="7"/>
      <c r="U37" s="4"/>
      <c r="V37" s="5"/>
      <c r="W37" s="3">
        <v>20</v>
      </c>
      <c r="AB37" s="3">
        <v>40</v>
      </c>
      <c r="AD37" s="4">
        <f t="shared" si="2"/>
        <v>40</v>
      </c>
      <c r="AF37" s="23"/>
      <c r="AG37" s="31" t="str">
        <f>"&lt;tr class='mmt"&amp;IF(E37="活動"," ev",IF(E37="限定"," ltd",""))&amp;IF(G37=""," groupless'","'")&amp;"&gt;&lt;td headers='icon'&gt;&lt;a href='https://www.alchemistcodedb.com/jp/card/"&amp;SUBSTITUTE(SUBSTITUTE(LOWER(A37),"_","-"),".png",""&amp;"'&gt;&lt;img src='resources/"&amp;A37&amp;"' title='"&amp;C37&amp;"' /&gt;&lt;/a&gt;&lt;/td&gt;&lt;td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headers='sinG'&gt;"&amp;AC37&amp;"&lt;/td&gt;&lt;/tr&gt;")</f>
        <v>&lt;tr class='mmt ltd'&gt;&lt;td headers='icon'&gt;&lt;a href='https://www.alchemistcodedb.com/jp/card/ts-envyria-canon-02'&gt;&lt;img src='resources/TS_ENVYRIA_CANON_02.png' title='託されし世界を導く光' /&gt;&lt;/a&gt;&lt;/td&gt;&lt;td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id='m035'&gt;60&lt;/td&gt;&lt;td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7" s="31" t="str">
        <f t="shared" si="3"/>
        <v>document.getElementById('m035').innerHTML = (b1*20+b2*20+b0*20) + (s1*20+s2*0+s3*0+s4*0+s5*0+s6*40+s7*0+s9*40) + (e01*0+e02*0+e03*0+e04*0+e05*0+e06*0+e07*0+e08*0+e09*0+e10*0+e11*0+e12*0+e13*0+e14*0+e15*0+e16*0+e17*0+e18*0);</v>
      </c>
      <c r="AI37" s="35" t="str">
        <f t="shared" si="4"/>
        <v>m035</v>
      </c>
      <c r="AJ37" s="23"/>
    </row>
    <row r="38" spans="1:36" s="3" customFormat="1" ht="37.049999999999997" customHeight="1" x14ac:dyDescent="0.3">
      <c r="A38" s="3" t="s">
        <v>98</v>
      </c>
      <c r="C38" s="6" t="s">
        <v>99</v>
      </c>
      <c r="D38" s="3">
        <v>5</v>
      </c>
      <c r="F38" s="16" t="s">
        <v>42</v>
      </c>
      <c r="G38" s="8" t="s">
        <v>100</v>
      </c>
      <c r="H38" s="4">
        <f t="shared" si="0"/>
        <v>40</v>
      </c>
      <c r="I38" s="2">
        <v>40</v>
      </c>
      <c r="J38" s="2"/>
      <c r="K38" s="2"/>
      <c r="L38" s="2">
        <f t="shared" si="1"/>
        <v>0</v>
      </c>
      <c r="M38" s="2">
        <v>60</v>
      </c>
      <c r="N38" s="2"/>
      <c r="O38" s="2"/>
      <c r="P38" s="2"/>
      <c r="Q38" s="7"/>
      <c r="U38" s="4"/>
      <c r="V38" s="5"/>
      <c r="AA38" s="3">
        <v>40</v>
      </c>
      <c r="AB38" s="3">
        <v>20</v>
      </c>
      <c r="AD38" s="4">
        <f t="shared" si="2"/>
        <v>40</v>
      </c>
      <c r="AF38" s="23"/>
      <c r="AG38" s="31" t="str">
        <f>"&lt;tr class='mmt"&amp;IF(E38="活動"," ev",IF(E38="限定"," ltd",""))&amp;IF(G38=""," groupless'","'")&amp;"&gt;&lt;td headers='icon'&gt;&lt;a href='https://www.alchemistcodedb.com/jp/card/"&amp;SUBSTITUTE(SUBSTITUTE(LOWER(A38),"_","-"),".png",""&amp;"'&gt;&lt;img src='resources/"&amp;A38&amp;"' title='"&amp;C38&amp;"' /&gt;&lt;/a&gt;&lt;/td&gt;&lt;td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headers='sinG'&gt;"&amp;AC38&amp;"&lt;/td&gt;&lt;/tr&gt;")</f>
        <v>&lt;tr class='mmt'&gt;&lt;td headers='icon'&gt;&lt;a href='https://www.alchemistcodedb.com/jp/card/ts-envyria-cloe-01'&gt;&lt;img src='resources/TS_ENVYRIA_CLOE_01.png' title='圧倒的敗北' /&gt;&lt;/a&gt;&lt;/td&gt;&lt;td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id='m036'&gt;40&lt;/td&gt;&lt;td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8" s="31" t="str">
        <f t="shared" si="3"/>
        <v>document.getElementById('m036').innerHTML = (b1*0+b2*0+b0*0) + (s1*0+s2*0+s3*0+s4*0+s5*40+s6*20+s7*0+s9*40) + (e01*0+e02*0+e03*0+e04*0+e05*0+e06*0+e07*0+e08*0+e09*0+e10*0+e11*0+e12*0+e13*0+e14*0+e15*0+e16*0+e17*0+e18*0);</v>
      </c>
      <c r="AI38" s="35" t="str">
        <f t="shared" si="4"/>
        <v>m036</v>
      </c>
      <c r="AJ38" s="23"/>
    </row>
    <row r="39" spans="1:36" s="3" customFormat="1" ht="37.049999999999997" customHeight="1" x14ac:dyDescent="0.3">
      <c r="A39" s="3" t="s">
        <v>611</v>
      </c>
      <c r="C39" s="6" t="s">
        <v>613</v>
      </c>
      <c r="D39" s="3">
        <v>5</v>
      </c>
      <c r="E39" s="3" t="s">
        <v>39</v>
      </c>
      <c r="F39" s="16" t="s">
        <v>42</v>
      </c>
      <c r="G39" s="8"/>
      <c r="H39" s="4">
        <f t="shared" si="0"/>
        <v>0</v>
      </c>
      <c r="I39" s="2"/>
      <c r="J39" s="2"/>
      <c r="K39" s="2"/>
      <c r="L39" s="2">
        <f t="shared" si="1"/>
        <v>0</v>
      </c>
      <c r="M39" s="2"/>
      <c r="N39" s="2"/>
      <c r="O39" s="2"/>
      <c r="P39" s="2"/>
      <c r="Q39" s="7"/>
      <c r="U39" s="4"/>
      <c r="V39" s="5"/>
      <c r="AD39" s="4">
        <f t="shared" si="2"/>
        <v>0</v>
      </c>
      <c r="AF39" s="23"/>
      <c r="AG39" s="31" t="str">
        <f>"&lt;tr class='mmt"&amp;IF(E39="活動"," ev",IF(E39="限定"," ltd",""))&amp;IF(G39=""," groupless'","'")&amp;"&gt;&lt;td headers='icon'&gt;&lt;a href='https://www.alchemistcodedb.com/jp/card/"&amp;SUBSTITUTE(SUBSTITUTE(LOWER(A39),"_","-"),".png",""&amp;"'&gt;&lt;img src='resources/"&amp;A39&amp;"' title='"&amp;C39&amp;"' /&gt;&lt;/a&gt;&lt;/td&gt;&lt;td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headers='sinG'&gt;"&amp;AC39&amp;"&lt;/td&gt;&lt;/tr&gt;")</f>
        <v>&lt;tr class='mmt ltd groupless'&gt;&lt;td headers='icon'&gt;&lt;a href='https://www.alchemistcodedb.com/jp/card/ts-envyria-daphne-01'&gt;&lt;img src='resources/TS_ENVYRIA_DAPHNE_01.png' title='乙女は引かず、盾は輝く' /&gt;&lt;/a&gt;&lt;/td&gt;&lt;td headers='name'&gt;乙女は引かず、盾は輝く&lt;/td&gt;&lt;td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t="shared" si="3"/>
        <v>document.getElementById('m037').innerHTML = (b1*0+b2*0+b0*0) + (s1*0+s2*0+s3*0+s4*0+s5*0+s6*0+s7*0+s9*0) + (e01*0+e02*0+e03*0+e04*0+e05*0+e06*0+e07*0+e08*0+e09*0+e10*0+e11*0+e12*0+e13*0+e14*0+e15*0+e16*0+e17*0+e18*0);</v>
      </c>
      <c r="AI39" s="35" t="str">
        <f t="shared" si="4"/>
        <v>m037</v>
      </c>
      <c r="AJ39" s="23"/>
    </row>
    <row r="40" spans="1:36" s="3" customFormat="1" ht="37.049999999999997" customHeight="1" x14ac:dyDescent="0.3">
      <c r="A40" s="3" t="s">
        <v>101</v>
      </c>
      <c r="C40" s="6" t="s">
        <v>102</v>
      </c>
      <c r="D40" s="3">
        <v>4</v>
      </c>
      <c r="F40" s="16" t="s">
        <v>42</v>
      </c>
      <c r="G40" s="8" t="s">
        <v>100</v>
      </c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V40" s="5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headers='icon'&gt;&lt;a href='https://www.alchemistcodedb.com/jp/card/"&amp;SUBSTITUTE(SUBSTITUTE(LOWER(A40),"_","-"),".png",""&amp;"'&gt;&lt;img src='resources/"&amp;A40&amp;"' title='"&amp;C40&amp;"' /&gt;&lt;/a&gt;&lt;/td&gt;&lt;td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headers='sinG'&gt;"&amp;AC40&amp;"&lt;/td&gt;&lt;/tr&gt;")</f>
        <v>&lt;tr class='mmt'&gt;&lt;td headers='icon'&gt;&lt;a href='https://www.alchemistcodedb.com/jp/card/ts-envyria-dartagnan-01'&gt;&lt;img src='resources/TS_ENVYRIA_DARTAGNAN_01.png' title='肉は完全食！' /&gt;&lt;/a&gt;&lt;/td&gt;&lt;td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t="shared" si="3"/>
        <v>document.getElementById('m038').innerHTML = (b1*0+b2*0+b0*0) + (s1*0+s2*0+s3*0+s4*0+s5*0+s6*0+s7*0+s9*0) + (e01*0+e02*0+e03*0+e04*0+e05*0+e06*0+e07*0+e08*0+e09*0+e10*0+e11*0+e12*0+e13*0+e14*0+e15*0+e16*0+e17*0+e18*0);</v>
      </c>
      <c r="AI40" s="35" t="str">
        <f t="shared" si="4"/>
        <v>m038</v>
      </c>
      <c r="AJ40" s="23"/>
    </row>
    <row r="41" spans="1:36" s="3" customFormat="1" ht="37.049999999999997" customHeight="1" x14ac:dyDescent="0.3">
      <c r="A41" s="3" t="s">
        <v>103</v>
      </c>
      <c r="C41" s="6" t="s">
        <v>104</v>
      </c>
      <c r="D41" s="3">
        <v>3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V41" s="5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headers='icon'&gt;&lt;a href='https://www.alchemistcodedb.com/jp/card/"&amp;SUBSTITUTE(SUBSTITUTE(LOWER(A41),"_","-"),".png",""&amp;"'&gt;&lt;img src='resources/"&amp;A41&amp;"' title='"&amp;C41&amp;"' /&gt;&lt;/a&gt;&lt;/td&gt;&lt;td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headers='sinG'&gt;"&amp;AC41&amp;"&lt;/td&gt;&lt;/tr&gt;")</f>
        <v>&lt;tr class='mmt groupless'&gt;&lt;td headers='icon'&gt;&lt;a href='https://www.alchemistcodedb.com/jp/card/ts-envyria-decel-01'&gt;&lt;img src='resources/TS_ENVYRIA_DECEL_01.png' title='ささやかな休息' /&gt;&lt;/a&gt;&lt;/td&gt;&lt;td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t="shared" si="3"/>
        <v>document.getElementById('m039').innerHTML = (b1*0+b2*0+b0*0) + (s1*0+s2*0+s3*0+s4*0+s5*0+s6*0+s7*0+s9*0) + (e01*0+e02*0+e03*0+e04*0+e05*0+e06*0+e07*0+e08*0+e09*0+e10*0+e11*0+e12*0+e13*0+e14*0+e15*0+e16*0+e17*0+e18*0);</v>
      </c>
      <c r="AI41" s="35" t="str">
        <f t="shared" si="4"/>
        <v>m039</v>
      </c>
      <c r="AJ41" s="23"/>
    </row>
    <row r="42" spans="1:36" s="3" customFormat="1" ht="37.049999999999997" customHeight="1" x14ac:dyDescent="0.3">
      <c r="A42" s="3" t="s">
        <v>105</v>
      </c>
      <c r="C42" s="6" t="s">
        <v>106</v>
      </c>
      <c r="D42" s="3">
        <v>3</v>
      </c>
      <c r="F42" s="16" t="s">
        <v>42</v>
      </c>
      <c r="G42" s="8" t="s">
        <v>107</v>
      </c>
      <c r="H42" s="4">
        <f t="shared" si="0"/>
        <v>20</v>
      </c>
      <c r="I42" s="2"/>
      <c r="J42" s="2"/>
      <c r="K42" s="2"/>
      <c r="L42" s="2">
        <f t="shared" si="1"/>
        <v>0</v>
      </c>
      <c r="M42" s="2">
        <v>50</v>
      </c>
      <c r="N42" s="2"/>
      <c r="O42" s="2"/>
      <c r="P42" s="2"/>
      <c r="Q42" s="7"/>
      <c r="U42" s="4"/>
      <c r="V42" s="5"/>
      <c r="W42" s="3">
        <v>20</v>
      </c>
      <c r="AD42" s="4">
        <f t="shared" si="2"/>
        <v>20</v>
      </c>
      <c r="AF42" s="23"/>
      <c r="AG42" s="31" t="str">
        <f>"&lt;tr class='mmt"&amp;IF(E42="活動"," ev",IF(E42="限定"," ltd",""))&amp;IF(G42=""," groupless'","'")&amp;"&gt;&lt;td headers='icon'&gt;&lt;a href='https://www.alchemistcodedb.com/jp/card/"&amp;SUBSTITUTE(SUBSTITUTE(LOWER(A42),"_","-"),".png",""&amp;"'&gt;&lt;img src='resources/"&amp;A42&amp;"' title='"&amp;C42&amp;"' /&gt;&lt;/a&gt;&lt;/td&gt;&lt;td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headers='sinG'&gt;"&amp;AC42&amp;"&lt;/td&gt;&lt;/tr&gt;")</f>
        <v>&lt;tr class='mmt'&gt;&lt;td headers='icon'&gt;&lt;a href='https://www.alchemistcodedb.com/jp/card/ts-envyria-dilga-01'&gt;&lt;img src='resources/TS_ENVYRIA_DILGA_01.png' title='戦士の休息' /&gt;&lt;/a&gt;&lt;/td&gt;&lt;td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id='m040'&gt;20&lt;/td&gt;&lt;td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t="shared" si="3"/>
        <v>document.getElementById('m040').innerHTML = (b1*0+b2*0+b0*0) + (s1*20+s2*0+s3*0+s4*0+s5*0+s6*0+s7*0+s9*20) + (e01*0+e02*0+e03*0+e04*0+e05*0+e06*0+e07*0+e08*0+e09*0+e10*0+e11*0+e12*0+e13*0+e14*0+e15*0+e16*0+e17*0+e18*0);</v>
      </c>
      <c r="AI42" s="35" t="str">
        <f t="shared" si="4"/>
        <v>m040</v>
      </c>
      <c r="AJ42" s="23"/>
    </row>
    <row r="43" spans="1:36" s="3" customFormat="1" ht="37.049999999999997" customHeight="1" x14ac:dyDescent="0.3">
      <c r="A43" s="3" t="s">
        <v>108</v>
      </c>
      <c r="C43" s="6" t="s">
        <v>109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V43" s="5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headers='icon'&gt;&lt;a href='https://www.alchemistcodedb.com/jp/card/"&amp;SUBSTITUTE(SUBSTITUTE(LOWER(A43),"_","-"),".png",""&amp;"'&gt;&lt;img src='resources/"&amp;A43&amp;"' title='"&amp;C43&amp;"' /&gt;&lt;/a&gt;&lt;/td&gt;&lt;td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headers='sinG'&gt;"&amp;AC43&amp;"&lt;/td&gt;&lt;/tr&gt;")</f>
        <v>&lt;tr class='mmt groupless'&gt;&lt;td headers='icon'&gt;&lt;a href='https://www.alchemistcodedb.com/jp/card/ts-envyria-elaine-01'&gt;&lt;img src='resources/TS_ENVYRIA_ELAINE_01.png' title='お気に入りの帽子' /&gt;&lt;/a&gt;&lt;/td&gt;&lt;td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t="shared" si="3"/>
        <v>document.getElementById('m041').innerHTML = (b1*0+b2*0+b0*0) + (s1*0+s2*0+s3*0+s4*0+s5*0+s6*0+s7*0+s9*0) + (e01*0+e02*0+e03*0+e04*0+e05*0+e06*0+e07*0+e08*0+e09*0+e10*0+e11*0+e12*0+e13*0+e14*0+e15*0+e16*0+e17*0+e18*0);</v>
      </c>
      <c r="AI43" s="35" t="str">
        <f t="shared" si="4"/>
        <v>m041</v>
      </c>
      <c r="AJ43" s="23"/>
    </row>
    <row r="44" spans="1:36" s="3" customFormat="1" ht="37.049999999999997" customHeight="1" x14ac:dyDescent="0.3">
      <c r="A44" s="3" t="s">
        <v>110</v>
      </c>
      <c r="C44" s="6" t="s">
        <v>111</v>
      </c>
      <c r="D44" s="3">
        <v>4</v>
      </c>
      <c r="F44" s="16" t="s">
        <v>42</v>
      </c>
      <c r="G44" s="8"/>
      <c r="H44" s="4">
        <f t="shared" si="0"/>
        <v>0</v>
      </c>
      <c r="I44" s="2"/>
      <c r="J44" s="2"/>
      <c r="K44" s="2"/>
      <c r="L44" s="2">
        <f t="shared" si="1"/>
        <v>0</v>
      </c>
      <c r="M44" s="2"/>
      <c r="N44" s="2"/>
      <c r="O44" s="2"/>
      <c r="P44" s="2"/>
      <c r="Q44" s="7"/>
      <c r="U44" s="4"/>
      <c r="V44" s="5"/>
      <c r="AD44" s="4">
        <f t="shared" si="2"/>
        <v>0</v>
      </c>
      <c r="AF44" s="23"/>
      <c r="AG44" s="31" t="str">
        <f>"&lt;tr class='mmt"&amp;IF(E44="活動"," ev",IF(E44="限定"," ltd",""))&amp;IF(G44=""," groupless'","'")&amp;"&gt;&lt;td headers='icon'&gt;&lt;a href='https://www.alchemistcodedb.com/jp/card/"&amp;SUBSTITUTE(SUBSTITUTE(LOWER(A44),"_","-"),".png",""&amp;"'&gt;&lt;img src='resources/"&amp;A44&amp;"' title='"&amp;C44&amp;"' /&gt;&lt;/a&gt;&lt;/td&gt;&lt;td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headers='sinG'&gt;"&amp;AC44&amp;"&lt;/td&gt;&lt;/tr&gt;")</f>
        <v>&lt;tr class='mmt groupless'&gt;&lt;td headers='icon'&gt;&lt;a href='https://www.alchemistcodedb.com/jp/card/ts-envyria-elizabeth-01'&gt;&lt;img src='resources/TS_ENVYRIA_ELIZABETH_01.png'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4" s="31" t="str">
        <f t="shared" si="3"/>
        <v>document.getElementById('m042').innerHTML = (b1*0+b2*0+b0*0) + (s1*0+s2*0+s3*0+s4*0+s5*0+s6*0+s7*0+s9*0) + (e01*0+e02*0+e03*0+e04*0+e05*0+e06*0+e07*0+e08*0+e09*0+e10*0+e11*0+e12*0+e13*0+e14*0+e15*0+e16*0+e17*0+e18*0);</v>
      </c>
      <c r="AI44" s="35" t="str">
        <f t="shared" si="4"/>
        <v>m042</v>
      </c>
      <c r="AJ44" s="23"/>
    </row>
    <row r="45" spans="1:36" s="3" customFormat="1" ht="37.049999999999997" customHeight="1" x14ac:dyDescent="0.3">
      <c r="A45" s="3" t="s">
        <v>112</v>
      </c>
      <c r="C45" s="6" t="s">
        <v>452</v>
      </c>
      <c r="D45" s="3">
        <v>4</v>
      </c>
      <c r="F45" s="16" t="s">
        <v>42</v>
      </c>
      <c r="G45" s="8"/>
      <c r="H45" s="4">
        <f t="shared" si="0"/>
        <v>0</v>
      </c>
      <c r="I45" s="2"/>
      <c r="J45" s="2"/>
      <c r="K45" s="2"/>
      <c r="L45" s="2">
        <f t="shared" si="1"/>
        <v>0</v>
      </c>
      <c r="M45" s="2"/>
      <c r="N45" s="2"/>
      <c r="O45" s="2"/>
      <c r="P45" s="2"/>
      <c r="Q45" s="7"/>
      <c r="U45" s="4"/>
      <c r="V45" s="5"/>
      <c r="AD45" s="4">
        <f t="shared" si="2"/>
        <v>0</v>
      </c>
      <c r="AF45" s="23"/>
      <c r="AG45" s="31" t="str">
        <f>"&lt;tr class='mmt"&amp;IF(E45="活動"," ev",IF(E45="限定"," ltd",""))&amp;IF(G45=""," groupless'","'")&amp;"&gt;&lt;td headers='icon'&gt;&lt;a href='https://www.alchemistcodedb.com/jp/card/"&amp;SUBSTITUTE(SUBSTITUTE(LOWER(A45),"_","-"),".png",""&amp;"'&gt;&lt;img src='resources/"&amp;A45&amp;"' title='"&amp;C45&amp;"' /&gt;&lt;/a&gt;&lt;/td&gt;&lt;td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headers='sinG'&gt;"&amp;AC45&amp;"&lt;/td&gt;&lt;/tr&gt;")</f>
        <v>&lt;tr class='mmt groupless'&gt;&lt;td headers='icon'&gt;&lt;a href='https://www.alchemistcodedb.com/jp/card/ts-envyria-fairlily-01'&gt;&lt;img src='resources/TS_ENVYRIA_FAIRLILY_01.png' title='ようこそ我らが植物園' /&gt;&lt;/a&gt;&lt;/td&gt;&lt;td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5" s="31" t="str">
        <f t="shared" si="3"/>
        <v>document.getElementById('m043').innerHTML = (b1*0+b2*0+b0*0) + (s1*0+s2*0+s3*0+s4*0+s5*0+s6*0+s7*0+s9*0) + (e01*0+e02*0+e03*0+e04*0+e05*0+e06*0+e07*0+e08*0+e09*0+e10*0+e11*0+e12*0+e13*0+e14*0+e15*0+e16*0+e17*0+e18*0);</v>
      </c>
      <c r="AI45" s="35" t="str">
        <f t="shared" si="4"/>
        <v>m043</v>
      </c>
      <c r="AJ45" s="23"/>
    </row>
    <row r="46" spans="1:36" s="3" customFormat="1" ht="37.049999999999997" customHeight="1" x14ac:dyDescent="0.3">
      <c r="A46" s="3" t="s">
        <v>113</v>
      </c>
      <c r="C46" s="6" t="s">
        <v>114</v>
      </c>
      <c r="D46" s="3">
        <v>3</v>
      </c>
      <c r="F46" s="16" t="s">
        <v>42</v>
      </c>
      <c r="G46" s="8"/>
      <c r="H46" s="4">
        <f t="shared" si="0"/>
        <v>0</v>
      </c>
      <c r="I46" s="2"/>
      <c r="J46" s="2"/>
      <c r="K46" s="2"/>
      <c r="L46" s="2">
        <f t="shared" si="1"/>
        <v>0</v>
      </c>
      <c r="M46" s="2"/>
      <c r="N46" s="2"/>
      <c r="O46" s="2"/>
      <c r="P46" s="2"/>
      <c r="Q46" s="7"/>
      <c r="U46" s="4"/>
      <c r="V46" s="5"/>
      <c r="AD46" s="4">
        <f t="shared" si="2"/>
        <v>0</v>
      </c>
      <c r="AF46" s="23"/>
      <c r="AG46" s="31" t="str">
        <f>"&lt;tr class='mmt"&amp;IF(E46="活動"," ev",IF(E46="限定"," ltd",""))&amp;IF(G46=""," groupless'","'")&amp;"&gt;&lt;td headers='icon'&gt;&lt;a href='https://www.alchemistcodedb.com/jp/card/"&amp;SUBSTITUTE(SUBSTITUTE(LOWER(A46),"_","-"),".png",""&amp;"'&gt;&lt;img src='resources/"&amp;A46&amp;"' title='"&amp;C46&amp;"' /&gt;&lt;/a&gt;&lt;/td&gt;&lt;td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headers='sinG'&gt;"&amp;AC46&amp;"&lt;/td&gt;&lt;/tr&gt;")</f>
        <v>&lt;tr class='mmt groupless'&gt;&lt;td headers='icon'&gt;&lt;a href='https://www.alchemistcodedb.com/jp/card/ts-envyria-fountain-01'&gt;&lt;img src='resources/TS_ENVYRIA_FOUNTAIN_01.png' title='未来への展望' /&gt;&lt;/a&gt;&lt;/td&gt;&lt;td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6" s="31" t="str">
        <f t="shared" si="3"/>
        <v>document.getElementById('m044').innerHTML = (b1*0+b2*0+b0*0) + (s1*0+s2*0+s3*0+s4*0+s5*0+s6*0+s7*0+s9*0) + (e01*0+e02*0+e03*0+e04*0+e05*0+e06*0+e07*0+e08*0+e09*0+e10*0+e11*0+e12*0+e13*0+e14*0+e15*0+e16*0+e17*0+e18*0);</v>
      </c>
      <c r="AI46" s="35" t="str">
        <f t="shared" si="4"/>
        <v>m044</v>
      </c>
      <c r="AJ46" s="23"/>
    </row>
    <row r="47" spans="1:36" s="3" customFormat="1" ht="37.049999999999997" customHeight="1" x14ac:dyDescent="0.3">
      <c r="A47" s="3" t="s">
        <v>115</v>
      </c>
      <c r="C47" s="6" t="s">
        <v>116</v>
      </c>
      <c r="D47" s="3">
        <v>5</v>
      </c>
      <c r="F47" s="16" t="s">
        <v>42</v>
      </c>
      <c r="G47" s="8" t="s">
        <v>100</v>
      </c>
      <c r="H47" s="4">
        <f t="shared" si="0"/>
        <v>60</v>
      </c>
      <c r="I47" s="2">
        <v>40</v>
      </c>
      <c r="J47" s="2"/>
      <c r="K47" s="2"/>
      <c r="L47" s="2">
        <f t="shared" si="1"/>
        <v>0</v>
      </c>
      <c r="M47" s="2">
        <v>30</v>
      </c>
      <c r="N47" s="2"/>
      <c r="O47" s="2"/>
      <c r="P47" s="2">
        <v>10</v>
      </c>
      <c r="Q47" s="7"/>
      <c r="T47" s="3" t="s">
        <v>21</v>
      </c>
      <c r="U47" s="4">
        <v>20</v>
      </c>
      <c r="V47" s="5"/>
      <c r="Z47" s="3">
        <v>20</v>
      </c>
      <c r="AA47" s="3">
        <v>40</v>
      </c>
      <c r="AD47" s="4">
        <f t="shared" si="2"/>
        <v>40</v>
      </c>
      <c r="AF47" s="23"/>
      <c r="AG47" s="31" t="str">
        <f>"&lt;tr class='mmt"&amp;IF(E47="活動"," ev",IF(E47="限定"," ltd",""))&amp;IF(G47=""," groupless'","'")&amp;"&gt;&lt;td headers='icon'&gt;&lt;a href='https://www.alchemistcodedb.com/jp/card/"&amp;SUBSTITUTE(SUBSTITUTE(LOWER(A47),"_","-"),".png",""&amp;"'&gt;&lt;img src='resources/"&amp;A47&amp;"' title='"&amp;C47&amp;"' /&gt;&lt;/a&gt;&lt;/td&gt;&lt;td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headers='sinG'&gt;"&amp;AC47&amp;"&lt;/td&gt;&lt;/tr&gt;")</f>
        <v>&lt;tr class='mmt'&gt;&lt;td headers='icon'&gt;&lt;a href='https://www.alchemistcodedb.com/jp/card/ts-envyria-gerald-01'&gt;&lt;img src='resources/TS_ENVYRIA_GERALD_01.png' title='受け継がれた鋼の意志' /&gt;&lt;/a&gt;&lt;/td&gt;&lt;td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id='m045'&gt;60&lt;/td&gt;&lt;td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7" s="31" t="str">
        <f t="shared" si="3"/>
        <v>document.getElementById('m045').innerHTML = (b1*0+b2*0+b0*0) + (s1*0+s2*0+s3*0+s4*20+s5*40+s6*0+s7*0+s9*40) + (e01*0+e02*0+e03*0+e04*0+e05*0+e06*0+e07*0+e08*0+e09*0+e10*0+e11*0+e12*20+e13*0+e14*0+e15*0+e16*0+e17*0+e18*0);</v>
      </c>
      <c r="AI47" s="35" t="str">
        <f t="shared" si="4"/>
        <v>m045</v>
      </c>
      <c r="AJ47" s="23"/>
    </row>
    <row r="48" spans="1:36" s="3" customFormat="1" ht="37.049999999999997" customHeight="1" x14ac:dyDescent="0.3">
      <c r="A48" s="3" t="s">
        <v>117</v>
      </c>
      <c r="C48" s="6" t="s">
        <v>118</v>
      </c>
      <c r="D48" s="3">
        <v>5</v>
      </c>
      <c r="E48" s="3" t="s">
        <v>35</v>
      </c>
      <c r="F48" s="16" t="s">
        <v>42</v>
      </c>
      <c r="G48" s="8" t="s">
        <v>107</v>
      </c>
      <c r="H48" s="4">
        <f t="shared" si="0"/>
        <v>40</v>
      </c>
      <c r="I48" s="2">
        <v>20</v>
      </c>
      <c r="J48" s="2">
        <v>30</v>
      </c>
      <c r="K48" s="2"/>
      <c r="L48" s="2">
        <f t="shared" si="1"/>
        <v>30</v>
      </c>
      <c r="M48" s="2"/>
      <c r="N48" s="2"/>
      <c r="O48" s="2"/>
      <c r="P48" s="2"/>
      <c r="Q48" s="7"/>
      <c r="U48" s="4"/>
      <c r="V48" s="5"/>
      <c r="W48" s="3">
        <v>10</v>
      </c>
      <c r="Y48" s="3">
        <v>10</v>
      </c>
      <c r="AA48" s="3">
        <v>10</v>
      </c>
      <c r="AD48" s="4">
        <f t="shared" si="2"/>
        <v>10</v>
      </c>
      <c r="AF48" s="23"/>
      <c r="AG48" s="31" t="str">
        <f>"&lt;tr class='mmt"&amp;IF(E48="活動"," ev",IF(E48="限定"," ltd",""))&amp;IF(G48=""," groupless'","'")&amp;"&gt;&lt;td headers='icon'&gt;&lt;a href='https://www.alchemistcodedb.com/jp/card/"&amp;SUBSTITUTE(SUBSTITUTE(LOWER(A48),"_","-"),".png",""&amp;"'&gt;&lt;img src='resources/"&amp;A48&amp;"' title='"&amp;C48&amp;"' /&gt;&lt;/a&gt;&lt;/td&gt;&lt;td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headers='sinG'&gt;"&amp;AC48&amp;"&lt;/td&gt;&lt;/tr&gt;")</f>
        <v>&lt;tr class='mmt ev'&gt;&lt;td headers='icon'&gt;&lt;a href='https://www.alchemistcodedb.com/jp/card/ts-envyria-gino-01'&gt;&lt;img src='resources/TS_ENVYRIA_GINO_01.png' title='優しき反抗期' /&gt;&lt;/a&gt;&lt;/td&gt;&lt;td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8" s="31" t="str">
        <f t="shared" si="3"/>
        <v>document.getElementById('m046').innerHTML = (b1*30+b2*0+b0*30) + (s1*10+s2*0+s3*10+s4*0+s5*10+s6*0+s7*0+s9*10) + (e01*0+e02*0+e03*0+e04*0+e05*0+e06*0+e07*0+e08*0+e09*0+e10*0+e11*0+e12*0+e13*0+e14*0+e15*0+e16*0+e17*0+e18*0);</v>
      </c>
      <c r="AI48" s="35" t="str">
        <f t="shared" si="4"/>
        <v>m046</v>
      </c>
      <c r="AJ48" s="23"/>
    </row>
    <row r="49" spans="1:36" s="3" customFormat="1" ht="37.049999999999997" customHeight="1" x14ac:dyDescent="0.3">
      <c r="A49" s="3" t="s">
        <v>119</v>
      </c>
      <c r="C49" s="6" t="s">
        <v>120</v>
      </c>
      <c r="D49" s="3">
        <v>5</v>
      </c>
      <c r="E49" s="3" t="s">
        <v>39</v>
      </c>
      <c r="F49" s="16" t="s">
        <v>42</v>
      </c>
      <c r="G49" s="8" t="s">
        <v>405</v>
      </c>
      <c r="H49" s="4">
        <f t="shared" si="0"/>
        <v>70</v>
      </c>
      <c r="I49" s="2">
        <v>50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R49" s="5" t="s">
        <v>15</v>
      </c>
      <c r="S49" s="3">
        <v>20</v>
      </c>
      <c r="U49" s="4"/>
      <c r="V49" s="5" t="s">
        <v>481</v>
      </c>
      <c r="W49" s="3">
        <v>30</v>
      </c>
      <c r="AA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headers='icon'&gt;&lt;a href='https://www.alchemistcodedb.com/jp/card/"&amp;SUBSTITUTE(SUBSTITUTE(LOWER(A49),"_","-"),".png",""&amp;"'&gt;&lt;img src='resources/"&amp;A49&amp;"' title='"&amp;C49&amp;"' /&gt;&lt;/a&gt;&lt;/td&gt;&lt;td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headers='sinG'&gt;"&amp;AC49&amp;"&lt;/td&gt;&lt;/tr&gt;")</f>
        <v>&lt;tr class='mmt ltd'&gt;&lt;td headers='icon'&gt;&lt;a href='https://www.alchemistcodedb.com/jp/card/ts-envyria-leonia-01'&gt;&lt;img src='resources/TS_ENVYRIA_LEONIA_01.png' title='嗚呼、麗しき純白の獅子' /&gt;&lt;/a&gt;&lt;/td&gt;&lt;td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id='m047'&gt;70&lt;/td&gt;&lt;td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9" s="31" t="str">
        <f t="shared" si="3"/>
        <v>document.getElementById('m047').innerHTML = (b1*20+b2*0+b0*20) + (s1*30+s2*0+s3*0+s4*0+s5*30+s6*0+s7*0+s9*30) + (e01*0+e02*20+e03*0+e04*0+e05*0+e06*0+e07*0+e08*0+e09*0+e10*0+e11*0+e12*0+e13*0+e14*0+e15*0+e16*0+e17*0+e18*0);</v>
      </c>
      <c r="AI49" s="35" t="str">
        <f t="shared" si="4"/>
        <v>m047</v>
      </c>
      <c r="AJ49" s="23"/>
    </row>
    <row r="50" spans="1:36" s="3" customFormat="1" ht="37.049999999999997" customHeight="1" x14ac:dyDescent="0.3">
      <c r="A50" s="3" t="s">
        <v>121</v>
      </c>
      <c r="C50" s="6" t="s">
        <v>122</v>
      </c>
      <c r="D50" s="3">
        <v>4</v>
      </c>
      <c r="F50" s="16" t="s">
        <v>42</v>
      </c>
      <c r="G50" s="8" t="s">
        <v>43</v>
      </c>
      <c r="H50" s="4">
        <f t="shared" si="0"/>
        <v>30</v>
      </c>
      <c r="I50" s="2">
        <v>60</v>
      </c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V50" s="5"/>
      <c r="AA50" s="3">
        <v>30</v>
      </c>
      <c r="AD50" s="4">
        <f t="shared" si="2"/>
        <v>30</v>
      </c>
      <c r="AF50" s="23"/>
      <c r="AG50" s="31" t="str">
        <f>"&lt;tr class='mmt"&amp;IF(E50="活動"," ev",IF(E50="限定"," ltd",""))&amp;IF(G50=""," groupless'","'")&amp;"&gt;&lt;td headers='icon'&gt;&lt;a href='https://www.alchemistcodedb.com/jp/card/"&amp;SUBSTITUTE(SUBSTITUTE(LOWER(A50),"_","-"),".png",""&amp;"'&gt;&lt;img src='resources/"&amp;A50&amp;"' title='"&amp;C50&amp;"' /&gt;&lt;/a&gt;&lt;/td&gt;&lt;td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headers='sinG'&gt;"&amp;AC50&amp;"&lt;/td&gt;&lt;/tr&gt;")</f>
        <v>&lt;tr class='mmt'&gt;&lt;td headers='icon'&gt;&lt;a href='https://www.alchemistcodedb.com/jp/card/ts-envyria-lgdsag-01'&gt;&lt;img src='resources/TS_ENVYRIA_LGDSAG_01.png' title='胸を焦がす輝き' /&gt;&lt;/a&gt;&lt;/td&gt;&lt;td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id='m048'&gt;30&lt;/td&gt;&lt;td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50" s="31" t="str">
        <f t="shared" si="3"/>
        <v>document.getElementById('m048').innerHTML = (b1*0+b2*0+b0*0) + (s1*0+s2*0+s3*0+s4*0+s5*30+s6*0+s7*0+s9*30) + (e01*0+e02*0+e03*0+e04*0+e05*0+e06*0+e07*0+e08*0+e09*0+e10*0+e11*0+e12*0+e13*0+e14*0+e15*0+e16*0+e17*0+e18*0);</v>
      </c>
      <c r="AI50" s="35" t="str">
        <f t="shared" si="4"/>
        <v>m048</v>
      </c>
      <c r="AJ50" s="23"/>
    </row>
    <row r="51" spans="1:36" s="3" customFormat="1" ht="37.049999999999997" customHeight="1" x14ac:dyDescent="0.3">
      <c r="A51" s="3" t="s">
        <v>123</v>
      </c>
      <c r="C51" s="6" t="s">
        <v>124</v>
      </c>
      <c r="D51" s="3">
        <v>3</v>
      </c>
      <c r="F51" s="16" t="s">
        <v>42</v>
      </c>
      <c r="G51" s="8" t="s">
        <v>107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V51" s="5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headers='icon'&gt;&lt;a href='https://www.alchemistcodedb.com/jp/card/"&amp;SUBSTITUTE(SUBSTITUTE(LOWER(A51),"_","-"),".png",""&amp;"'&gt;&lt;img src='resources/"&amp;A51&amp;"' title='"&amp;C51&amp;"' /&gt;&lt;/a&gt;&lt;/td&gt;&lt;td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headers='sinG'&gt;"&amp;AC51&amp;"&lt;/td&gt;&lt;/tr&gt;")</f>
        <v>&lt;tr class='mmt'&gt;&lt;td headers='icon'&gt;&lt;a href='https://www.alchemistcodedb.com/jp/card/ts-envyria-lucretia-01'&gt;&lt;img src='resources/TS_ENVYRIA_LUCRETIA_01.png' title='姫騎士という高嶺の花' /&gt;&lt;/a&gt;&lt;/td&gt;&lt;td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t="shared" si="3"/>
        <v>document.getElementById('m049').innerHTML = (b1*0+b2*0+b0*0) + (s1*0+s2*0+s3*0+s4*0+s5*0+s6*0+s7*0+s9*0) + (e01*0+e02*0+e03*0+e04*0+e05*0+e06*0+e07*0+e08*0+e09*0+e10*0+e11*0+e12*0+e13*0+e14*0+e15*0+e16*0+e17*0+e18*0);</v>
      </c>
      <c r="AI51" s="35" t="str">
        <f t="shared" si="4"/>
        <v>m049</v>
      </c>
      <c r="AJ51" s="23"/>
    </row>
    <row r="52" spans="1:36" s="3" customFormat="1" ht="37.049999999999997" customHeight="1" x14ac:dyDescent="0.3">
      <c r="A52" s="3" t="s">
        <v>125</v>
      </c>
      <c r="C52" s="6" t="s">
        <v>126</v>
      </c>
      <c r="D52" s="3">
        <v>5</v>
      </c>
      <c r="E52" s="3" t="s">
        <v>35</v>
      </c>
      <c r="F52" s="16" t="s">
        <v>42</v>
      </c>
      <c r="G52" s="8" t="s">
        <v>107</v>
      </c>
      <c r="H52" s="4">
        <f t="shared" si="0"/>
        <v>50</v>
      </c>
      <c r="I52" s="2">
        <v>30</v>
      </c>
      <c r="J52" s="2">
        <v>20</v>
      </c>
      <c r="K52" s="2"/>
      <c r="L52" s="2">
        <f t="shared" si="1"/>
        <v>20</v>
      </c>
      <c r="M52" s="2"/>
      <c r="N52" s="2"/>
      <c r="O52" s="2"/>
      <c r="P52" s="2"/>
      <c r="Q52" s="7"/>
      <c r="U52" s="4"/>
      <c r="V52" s="5"/>
      <c r="W52" s="3">
        <v>30</v>
      </c>
      <c r="AD52" s="4">
        <f t="shared" si="2"/>
        <v>30</v>
      </c>
      <c r="AF52" s="23"/>
      <c r="AG52" s="31" t="str">
        <f>"&lt;tr class='mmt"&amp;IF(E52="活動"," ev",IF(E52="限定"," ltd",""))&amp;IF(G52=""," groupless'","'")&amp;"&gt;&lt;td headers='icon'&gt;&lt;a href='https://www.alchemistcodedb.com/jp/card/"&amp;SUBSTITUTE(SUBSTITUTE(LOWER(A52),"_","-"),".png",""&amp;"'&gt;&lt;img src='resources/"&amp;A52&amp;"' title='"&amp;C52&amp;"' /&gt;&lt;/a&gt;&lt;/td&gt;&lt;td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headers='sinG'&gt;"&amp;AC52&amp;"&lt;/td&gt;&lt;/tr&gt;")</f>
        <v>&lt;tr class='mmt ev'&gt;&lt;td headers='icon'&gt;&lt;a href='https://www.alchemistcodedb.com/jp/card/ts-envyria-lucretia-02'&gt;&lt;img src='resources/TS_ENVYRIA_LUCRETIA_02.png' title='幸せってこと♪' /&gt;&lt;/a&gt;&lt;/td&gt;&lt;td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id='m050'&gt;50&lt;/td&gt;&lt;td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52" s="31" t="str">
        <f t="shared" si="3"/>
        <v>document.getElementById('m050').innerHTML = (b1*20+b2*0+b0*20) + (s1*30+s2*0+s3*0+s4*0+s5*0+s6*0+s7*0+s9*30) + (e01*0+e02*0+e03*0+e04*0+e05*0+e06*0+e07*0+e08*0+e09*0+e10*0+e11*0+e12*0+e13*0+e14*0+e15*0+e16*0+e17*0+e18*0);</v>
      </c>
      <c r="AI52" s="35" t="str">
        <f t="shared" si="4"/>
        <v>m050</v>
      </c>
      <c r="AJ52" s="23"/>
    </row>
    <row r="53" spans="1:36" s="3" customFormat="1" ht="37.049999999999997" customHeight="1" x14ac:dyDescent="0.3">
      <c r="A53" s="3" t="s">
        <v>127</v>
      </c>
      <c r="C53" s="6" t="s">
        <v>111</v>
      </c>
      <c r="D53" s="3">
        <v>4</v>
      </c>
      <c r="F53" s="16" t="s">
        <v>42</v>
      </c>
      <c r="G53" s="8"/>
      <c r="H53" s="4">
        <f t="shared" si="0"/>
        <v>0</v>
      </c>
      <c r="I53" s="2"/>
      <c r="J53" s="2"/>
      <c r="K53" s="2"/>
      <c r="L53" s="2">
        <f t="shared" si="1"/>
        <v>0</v>
      </c>
      <c r="M53" s="2"/>
      <c r="N53" s="2"/>
      <c r="O53" s="2"/>
      <c r="P53" s="2"/>
      <c r="Q53" s="7"/>
      <c r="U53" s="4"/>
      <c r="V53" s="5"/>
      <c r="AD53" s="4">
        <f t="shared" si="2"/>
        <v>0</v>
      </c>
      <c r="AF53" s="23"/>
      <c r="AG53" s="31" t="str">
        <f>"&lt;tr class='mmt"&amp;IF(E53="活動"," ev",IF(E53="限定"," ltd",""))&amp;IF(G53=""," groupless'","'")&amp;"&gt;&lt;td headers='icon'&gt;&lt;a href='https://www.alchemistcodedb.com/jp/card/"&amp;SUBSTITUTE(SUBSTITUTE(LOWER(A53),"_","-"),".png",""&amp;"'&gt;&lt;img src='resources/"&amp;A53&amp;"' title='"&amp;C53&amp;"' /&gt;&lt;/a&gt;&lt;/td&gt;&lt;td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headers='sinG'&gt;"&amp;AC53&amp;"&lt;/td&gt;&lt;/tr&gt;")</f>
        <v>&lt;tr class='mmt groupless'&gt;&lt;td headers='icon'&gt;&lt;a href='https://www.alchemistcodedb.com/jp/card/ts-envyria-margaret-01'&gt;&lt;img src='resources/TS_ENVYRIA_MARGARET_01.png' title='お姉様の為ならば' /&gt;&lt;/a&gt;&lt;/td&gt;&lt;td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3" s="31" t="str">
        <f t="shared" si="3"/>
        <v>document.getElementById('m051').innerHTML = (b1*0+b2*0+b0*0) + (s1*0+s2*0+s3*0+s4*0+s5*0+s6*0+s7*0+s9*0) + (e01*0+e02*0+e03*0+e04*0+e05*0+e06*0+e07*0+e08*0+e09*0+e10*0+e11*0+e12*0+e13*0+e14*0+e15*0+e16*0+e17*0+e18*0);</v>
      </c>
      <c r="AI53" s="35" t="str">
        <f t="shared" si="4"/>
        <v>m051</v>
      </c>
      <c r="AJ53" s="23"/>
    </row>
    <row r="54" spans="1:36" s="3" customFormat="1" ht="37.049999999999997" customHeight="1" x14ac:dyDescent="0.3">
      <c r="A54" s="3" t="s">
        <v>128</v>
      </c>
      <c r="C54" s="6" t="s">
        <v>129</v>
      </c>
      <c r="D54" s="3">
        <v>4</v>
      </c>
      <c r="F54" s="16" t="s">
        <v>42</v>
      </c>
      <c r="G54" s="8" t="s">
        <v>68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V54" s="5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headers='icon'&gt;&lt;a href='https://www.alchemistcodedb.com/jp/card/"&amp;SUBSTITUTE(SUBSTITUTE(LOWER(A54),"_","-"),".png",""&amp;"'&gt;&lt;img src='resources/"&amp;A54&amp;"' title='"&amp;C54&amp;"' /&gt;&lt;/a&gt;&lt;/td&gt;&lt;td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headers='sinG'&gt;"&amp;AC54&amp;"&lt;/td&gt;&lt;/tr&gt;")</f>
        <v>&lt;tr class='mmt'&gt;&lt;td headers='icon'&gt;&lt;a href='https://www.alchemistcodedb.com/jp/card/ts-envyria-monzotm-01'&gt;&lt;img src='resources/TS_ENVYRIA_MONZOTM_01.png' title='いつかまた昼食を' /&gt;&lt;/a&gt;&lt;/td&gt;&lt;td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t="shared" si="3"/>
        <v>document.getElementById('m052').innerHTML = (b1*0+b2*0+b0*0) + (s1*0+s2*0+s3*0+s4*0+s5*0+s6*0+s7*0+s9*0) + (e01*0+e02*0+e03*0+e04*0+e05*0+e06*0+e07*0+e08*0+e09*0+e10*0+e11*0+e12*0+e13*0+e14*0+e15*0+e16*0+e17*0+e18*0);</v>
      </c>
      <c r="AI54" s="35" t="str">
        <f t="shared" si="4"/>
        <v>m052</v>
      </c>
      <c r="AJ54" s="23"/>
    </row>
    <row r="55" spans="1:36" s="3" customFormat="1" ht="37.049999999999997" customHeight="1" x14ac:dyDescent="0.3">
      <c r="A55" s="3" t="s">
        <v>130</v>
      </c>
      <c r="C55" s="6" t="s">
        <v>131</v>
      </c>
      <c r="D55" s="3">
        <v>5</v>
      </c>
      <c r="F55" s="16" t="s">
        <v>42</v>
      </c>
      <c r="G55" s="8" t="s">
        <v>68</v>
      </c>
      <c r="H55" s="4">
        <f t="shared" si="0"/>
        <v>35</v>
      </c>
      <c r="I55" s="2">
        <v>70</v>
      </c>
      <c r="J55" s="2">
        <v>15</v>
      </c>
      <c r="K55" s="2"/>
      <c r="L55" s="2">
        <f t="shared" si="1"/>
        <v>15</v>
      </c>
      <c r="M55" s="2">
        <v>15</v>
      </c>
      <c r="N55" s="2"/>
      <c r="O55" s="2"/>
      <c r="P55" s="2"/>
      <c r="Q55" s="7"/>
      <c r="U55" s="4"/>
      <c r="V55" s="5"/>
      <c r="W55" s="3">
        <v>20</v>
      </c>
      <c r="AA55" s="3">
        <v>20</v>
      </c>
      <c r="AB55" s="3">
        <v>20</v>
      </c>
      <c r="AD55" s="4">
        <f t="shared" si="2"/>
        <v>20</v>
      </c>
      <c r="AF55" s="23"/>
      <c r="AG55" s="31" t="str">
        <f>"&lt;tr class='mmt"&amp;IF(E55="活動"," ev",IF(E55="限定"," ltd",""))&amp;IF(G55=""," groupless'","'")&amp;"&gt;&lt;td headers='icon'&gt;&lt;a href='https://www.alchemistcodedb.com/jp/card/"&amp;SUBSTITUTE(SUBSTITUTE(LOWER(A55),"_","-"),".png",""&amp;"'&gt;&lt;img src='resources/"&amp;A55&amp;"' title='"&amp;C55&amp;"' /&gt;&lt;/a&gt;&lt;/td&gt;&lt;td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headers='sinG'&gt;"&amp;AC55&amp;"&lt;/td&gt;&lt;/tr&gt;")</f>
        <v>&lt;tr class='mmt'&gt;&lt;td headers='icon'&gt;&lt;a href='https://www.alchemistcodedb.com/jp/card/ts-envyria-monzotm-02'&gt;&lt;img src='resources/TS_ENVYRIA_MONZOTM_02.png' title='正義を賭して' /&gt;&lt;/a&gt;&lt;/td&gt;&lt;td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id='m053'&gt;35&lt;/td&gt;&lt;td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5" s="31" t="str">
        <f t="shared" si="3"/>
        <v>document.getElementById('m053').innerHTML = (b1*15+b2*0+b0*15) + (s1*20+s2*0+s3*0+s4*0+s5*20+s6*20+s7*0+s9*20) + (e01*0+e02*0+e03*0+e04*0+e05*0+e06*0+e07*0+e08*0+e09*0+e10*0+e11*0+e12*0+e13*0+e14*0+e15*0+e16*0+e17*0+e18*0);</v>
      </c>
      <c r="AI55" s="35" t="str">
        <f t="shared" si="4"/>
        <v>m053</v>
      </c>
      <c r="AJ55" s="23"/>
    </row>
    <row r="56" spans="1:36" s="3" customFormat="1" ht="37.049999999999997" customHeight="1" x14ac:dyDescent="0.3">
      <c r="A56" s="3" t="s">
        <v>132</v>
      </c>
      <c r="C56" s="6" t="s">
        <v>133</v>
      </c>
      <c r="D56" s="3">
        <v>5</v>
      </c>
      <c r="F56" s="16" t="s">
        <v>42</v>
      </c>
      <c r="G56" s="8" t="s">
        <v>100</v>
      </c>
      <c r="H56" s="4">
        <f t="shared" si="0"/>
        <v>55</v>
      </c>
      <c r="I56" s="2">
        <v>70</v>
      </c>
      <c r="J56" s="2">
        <v>15</v>
      </c>
      <c r="K56" s="2"/>
      <c r="L56" s="2">
        <f t="shared" si="1"/>
        <v>15</v>
      </c>
      <c r="M56" s="2">
        <v>15</v>
      </c>
      <c r="N56" s="2"/>
      <c r="O56" s="2"/>
      <c r="P56" s="2"/>
      <c r="Q56" s="7"/>
      <c r="U56" s="4"/>
      <c r="V56" s="5"/>
      <c r="W56" s="3">
        <v>20</v>
      </c>
      <c r="AA56" s="3">
        <v>40</v>
      </c>
      <c r="AD56" s="4">
        <f t="shared" si="2"/>
        <v>40</v>
      </c>
      <c r="AF56" s="23"/>
      <c r="AG56" s="31" t="str">
        <f>"&lt;tr class='mmt"&amp;IF(E56="活動"," ev",IF(E56="限定"," ltd",""))&amp;IF(G56=""," groupless'","'")&amp;"&gt;&lt;td headers='icon'&gt;&lt;a href='https://www.alchemistcodedb.com/jp/card/"&amp;SUBSTITUTE(SUBSTITUTE(LOWER(A56),"_","-"),".png",""&amp;"'&gt;&lt;img src='resources/"&amp;A56&amp;"' title='"&amp;C56&amp;"' /&gt;&lt;/a&gt;&lt;/td&gt;&lt;td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headers='sinG'&gt;"&amp;AC56&amp;"&lt;/td&gt;&lt;/tr&gt;")</f>
        <v>&lt;tr class='mmt'&gt;&lt;td headers='icon'&gt;&lt;a href='https://www.alchemistcodedb.com/jp/card/ts-envyria-natalie-01'&gt;&lt;img src='resources/TS_ENVYRIA_NATALIE_01.png' title='淡い想い、紅鏡に照らして' /&gt;&lt;/a&gt;&lt;/td&gt;&lt;td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id='m054'&gt;55&lt;/td&gt;&lt;td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6" s="31" t="str">
        <f t="shared" si="3"/>
        <v>document.getElementById('m054').innerHTML = (b1*15+b2*0+b0*15) + (s1*20+s2*0+s3*0+s4*0+s5*40+s6*0+s7*0+s9*40) + (e01*0+e02*0+e03*0+e04*0+e05*0+e06*0+e07*0+e08*0+e09*0+e10*0+e11*0+e12*0+e13*0+e14*0+e15*0+e16*0+e17*0+e18*0);</v>
      </c>
      <c r="AI56" s="35" t="str">
        <f t="shared" si="4"/>
        <v>m054</v>
      </c>
      <c r="AJ56" s="23"/>
    </row>
    <row r="57" spans="1:36" s="3" customFormat="1" ht="37.049999999999997" customHeight="1" x14ac:dyDescent="0.3">
      <c r="A57" s="3" t="s">
        <v>623</v>
      </c>
      <c r="C57" s="6" t="s">
        <v>625</v>
      </c>
      <c r="D57" s="3">
        <v>5</v>
      </c>
      <c r="E57" s="3" t="s">
        <v>39</v>
      </c>
      <c r="F57" s="16" t="s">
        <v>42</v>
      </c>
      <c r="G57" s="8"/>
      <c r="H57" s="4">
        <f t="shared" si="0"/>
        <v>0</v>
      </c>
      <c r="I57" s="2"/>
      <c r="J57" s="2"/>
      <c r="K57" s="2"/>
      <c r="L57" s="2">
        <f t="shared" si="1"/>
        <v>0</v>
      </c>
      <c r="M57" s="2"/>
      <c r="N57" s="2"/>
      <c r="O57" s="2"/>
      <c r="P57" s="2"/>
      <c r="Q57" s="7"/>
      <c r="U57" s="4"/>
      <c r="V57" s="5"/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headers='icon'&gt;&lt;a href='https://www.alchemistcodedb.com/jp/card/"&amp;SUBSTITUTE(SUBSTITUTE(LOWER(A57),"_","-"),".png",""&amp;"'&gt;&lt;img src='resources/"&amp;A57&amp;"' title='"&amp;C57&amp;"' /&gt;&lt;/a&gt;&lt;/td&gt;&lt;td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headers='sinG'&gt;"&amp;AC57&amp;"&lt;/td&gt;&lt;/tr&gt;")</f>
        <v>&lt;tr class='mmt ltd groupless'&gt;&lt;td headers='icon'&gt;&lt;a href='https://www.alchemistcodedb.com/jp/card/ts-envyria-nicaea-01'&gt;&lt;img src='resources/TS_ENVYRIA_NICAEA_01.png' title='王女の休息、その未来' /&gt;&lt;/a&gt;&lt;/td&gt;&lt;td headers='name'&gt;王女の休息、その未来&lt;/td&gt;&lt;td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t="shared" si="3"/>
        <v>document.getElementById('m055').innerHTML = (b1*0+b2*0+b0*0) + (s1*0+s2*0+s3*0+s4*0+s5*0+s6*0+s7*0+s9*0) + (e01*0+e02*0+e03*0+e04*0+e05*0+e06*0+e07*0+e08*0+e09*0+e10*0+e11*0+e12*0+e13*0+e14*0+e15*0+e16*0+e17*0+e18*0);</v>
      </c>
      <c r="AI57" s="35" t="str">
        <f t="shared" si="4"/>
        <v>m055</v>
      </c>
      <c r="AJ57" s="23"/>
    </row>
    <row r="58" spans="1:36" s="3" customFormat="1" ht="37.049999999999997" customHeight="1" x14ac:dyDescent="0.3">
      <c r="A58" s="3" t="s">
        <v>134</v>
      </c>
      <c r="C58" s="6" t="s">
        <v>135</v>
      </c>
      <c r="D58" s="3">
        <v>3</v>
      </c>
      <c r="F58" s="16" t="s">
        <v>42</v>
      </c>
      <c r="G58" s="8" t="s">
        <v>107</v>
      </c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V58" s="5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headers='icon'&gt;&lt;a href='https://www.alchemistcodedb.com/jp/card/"&amp;SUBSTITUTE(SUBSTITUTE(LOWER(A58),"_","-"),".png",""&amp;"'&gt;&lt;img src='resources/"&amp;A58&amp;"' title='"&amp;C58&amp;"' /&gt;&lt;/a&gt;&lt;/td&gt;&lt;td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headers='sinG'&gt;"&amp;AC58&amp;"&lt;/td&gt;&lt;/tr&gt;")</f>
        <v>&lt;tr class='mmt'&gt;&lt;td headers='icon'&gt;&lt;a href='https://www.alchemistcodedb.com/jp/card/ts-envyria-priscila-01'&gt;&lt;img src='resources/TS_ENVYRIA_PRISCILA_01.png' title='戦場の手向けの花' /&gt;&lt;/a&gt;&lt;/td&gt;&lt;td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t="shared" si="3"/>
        <v>document.getElementById('m056').innerHTML = (b1*0+b2*0+b0*0) + (s1*0+s2*0+s3*0+s4*0+s5*0+s6*0+s7*0+s9*0) + (e01*0+e02*0+e03*0+e04*0+e05*0+e06*0+e07*0+e08*0+e09*0+e10*0+e11*0+e12*0+e13*0+e14*0+e15*0+e16*0+e17*0+e18*0);</v>
      </c>
      <c r="AI58" s="35" t="str">
        <f t="shared" si="4"/>
        <v>m056</v>
      </c>
      <c r="AJ58" s="23"/>
    </row>
    <row r="59" spans="1:36" s="3" customFormat="1" ht="37.049999999999997" customHeight="1" x14ac:dyDescent="0.3">
      <c r="A59" s="3" t="s">
        <v>136</v>
      </c>
      <c r="C59" s="6" t="s">
        <v>137</v>
      </c>
      <c r="D59" s="3">
        <v>3</v>
      </c>
      <c r="F59" s="16" t="s">
        <v>42</v>
      </c>
      <c r="G59" s="8"/>
      <c r="H59" s="4">
        <f t="shared" si="0"/>
        <v>0</v>
      </c>
      <c r="I59" s="2"/>
      <c r="J59" s="2"/>
      <c r="K59" s="2"/>
      <c r="L59" s="2">
        <f t="shared" si="1"/>
        <v>0</v>
      </c>
      <c r="M59" s="2"/>
      <c r="N59" s="2"/>
      <c r="O59" s="2"/>
      <c r="P59" s="2"/>
      <c r="Q59" s="7"/>
      <c r="U59" s="4"/>
      <c r="V59" s="5"/>
      <c r="AD59" s="4">
        <f t="shared" si="2"/>
        <v>0</v>
      </c>
      <c r="AF59" s="23"/>
      <c r="AG59" s="31" t="str">
        <f>"&lt;tr class='mmt"&amp;IF(E59="活動"," ev",IF(E59="限定"," ltd",""))&amp;IF(G59=""," groupless'","'")&amp;"&gt;&lt;td headers='icon'&gt;&lt;a href='https://www.alchemistcodedb.com/jp/card/"&amp;SUBSTITUTE(SUBSTITUTE(LOWER(A59),"_","-"),".png",""&amp;"'&gt;&lt;img src='resources/"&amp;A59&amp;"' title='"&amp;C59&amp;"' /&gt;&lt;/a&gt;&lt;/td&gt;&lt;td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headers='sinG'&gt;"&amp;AC59&amp;"&lt;/td&gt;&lt;/tr&gt;")</f>
        <v>&lt;tr class='mmt groupless'&gt;&lt;td headers='icon'&gt;&lt;a href='https://www.alchemistcodedb.com/jp/card/ts-envyria-roten-01'&gt;&lt;img src='resources/TS_ENVYRIA_ROTEN_01.png' title='「買い物のススメ」' /&gt;&lt;/a&gt;&lt;/td&gt;&lt;td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9" s="31" t="str">
        <f t="shared" si="3"/>
        <v>document.getElementById('m057').innerHTML = (b1*0+b2*0+b0*0) + (s1*0+s2*0+s3*0+s4*0+s5*0+s6*0+s7*0+s9*0) + (e01*0+e02*0+e03*0+e04*0+e05*0+e06*0+e07*0+e08*0+e09*0+e10*0+e11*0+e12*0+e13*0+e14*0+e15*0+e16*0+e17*0+e18*0);</v>
      </c>
      <c r="AI59" s="35" t="str">
        <f t="shared" si="4"/>
        <v>m057</v>
      </c>
      <c r="AJ59" s="23"/>
    </row>
    <row r="60" spans="1:36" s="3" customFormat="1" ht="37.049999999999997" customHeight="1" x14ac:dyDescent="0.3">
      <c r="A60" s="3" t="s">
        <v>138</v>
      </c>
      <c r="C60" s="6" t="s">
        <v>139</v>
      </c>
      <c r="D60" s="3">
        <v>4</v>
      </c>
      <c r="F60" s="16" t="s">
        <v>42</v>
      </c>
      <c r="G60" s="8"/>
      <c r="H60" s="4">
        <f t="shared" si="0"/>
        <v>0</v>
      </c>
      <c r="I60" s="2"/>
      <c r="J60" s="2"/>
      <c r="K60" s="2"/>
      <c r="L60" s="2">
        <f t="shared" si="1"/>
        <v>0</v>
      </c>
      <c r="M60" s="2"/>
      <c r="N60" s="2"/>
      <c r="O60" s="2"/>
      <c r="P60" s="2"/>
      <c r="Q60" s="7"/>
      <c r="U60" s="4"/>
      <c r="V60" s="5"/>
      <c r="AD60" s="4">
        <f t="shared" si="2"/>
        <v>0</v>
      </c>
      <c r="AF60" s="23"/>
      <c r="AG60" s="31" t="str">
        <f>"&lt;tr class='mmt"&amp;IF(E60="活動"," ev",IF(E60="限定"," ltd",""))&amp;IF(G60=""," groupless'","'")&amp;"&gt;&lt;td headers='icon'&gt;&lt;a href='https://www.alchemistcodedb.com/jp/card/"&amp;SUBSTITUTE(SUBSTITUTE(LOWER(A60),"_","-"),".png",""&amp;"'&gt;&lt;img src='resources/"&amp;A60&amp;"' title='"&amp;C60&amp;"' /&gt;&lt;/a&gt;&lt;/td&gt;&lt;td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headers='sinG'&gt;"&amp;AC60&amp;"&lt;/td&gt;&lt;/tr&gt;")</f>
        <v>&lt;tr class='mmt groupless'&gt;&lt;td headers='icon'&gt;&lt;a href='https://www.alchemistcodedb.com/jp/card/ts-envyria-runbell-01'&gt;&lt;img src='resources/TS_ENVYRIA_RUNBELL_01.png' title='「自由な傭兵の背中」' /&gt;&lt;/a&gt;&lt;/td&gt;&lt;td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0" s="31" t="str">
        <f t="shared" si="3"/>
        <v>document.getElementById('m058').innerHTML = (b1*0+b2*0+b0*0) + (s1*0+s2*0+s3*0+s4*0+s5*0+s6*0+s7*0+s9*0) + (e01*0+e02*0+e03*0+e04*0+e05*0+e06*0+e07*0+e08*0+e09*0+e10*0+e11*0+e12*0+e13*0+e14*0+e15*0+e16*0+e17*0+e18*0);</v>
      </c>
      <c r="AI60" s="35" t="str">
        <f t="shared" si="4"/>
        <v>m058</v>
      </c>
      <c r="AJ60" s="23"/>
    </row>
    <row r="61" spans="1:36" s="3" customFormat="1" ht="37.049999999999997" customHeight="1" x14ac:dyDescent="0.3">
      <c r="A61" s="3" t="s">
        <v>140</v>
      </c>
      <c r="C61" s="6" t="s">
        <v>141</v>
      </c>
      <c r="D61" s="3">
        <v>4</v>
      </c>
      <c r="F61" s="16" t="s">
        <v>42</v>
      </c>
      <c r="G61" s="52" t="s">
        <v>405</v>
      </c>
      <c r="H61" s="4">
        <f t="shared" si="0"/>
        <v>40</v>
      </c>
      <c r="I61" s="2">
        <v>10</v>
      </c>
      <c r="J61" s="2"/>
      <c r="K61" s="2"/>
      <c r="L61" s="2">
        <f t="shared" si="1"/>
        <v>0</v>
      </c>
      <c r="M61" s="2"/>
      <c r="N61" s="2"/>
      <c r="O61" s="2"/>
      <c r="P61" s="2"/>
      <c r="Q61" s="7"/>
      <c r="R61" s="5" t="s">
        <v>16</v>
      </c>
      <c r="S61" s="3">
        <v>40</v>
      </c>
      <c r="U61" s="4"/>
      <c r="V61" s="5" t="s">
        <v>489</v>
      </c>
      <c r="AD61" s="4">
        <f t="shared" si="2"/>
        <v>0</v>
      </c>
      <c r="AF61" s="23"/>
      <c r="AG61" s="31" t="str">
        <f>"&lt;tr class='mmt"&amp;IF(E61="活動"," ev",IF(E61="限定"," ltd",""))&amp;IF(G61=""," groupless'","'")&amp;"&gt;&lt;td headers='icon'&gt;&lt;a href='https://www.alchemistcodedb.com/jp/card/"&amp;SUBSTITUTE(SUBSTITUTE(LOWER(A61),"_","-"),".png",""&amp;"'&gt;&lt;img src='resources/"&amp;A61&amp;"' title='"&amp;C61&amp;"' /&gt;&lt;/a&gt;&lt;/td&gt;&lt;td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headers='sinG'&gt;"&amp;AC61&amp;"&lt;/td&gt;&lt;/tr&gt;")</f>
        <v>&lt;tr class='mmt'&gt;&lt;td headers='icon'&gt;&lt;a href='https://www.alchemistcodedb.com/jp/card/ts-envyria-shayna-01'&gt;&lt;img src='resources/TS_ENVYRIA_SHAYNA_01.png' title='女子力の探求' /&gt;&lt;/a&gt;&lt;/td&gt;&lt;td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class='groupName'&gt;シェイナファンクラブ&lt;/span&gt;&lt;img class='groupLogo' src='resources/ui/subgroup_shayna_fanclub.png' title='シェイナファンクラブ' /&gt;&lt;/td&gt;&lt;td headers='score' id='m059'&gt;40&lt;/td&gt;&lt;td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1" s="31" t="str">
        <f t="shared" si="3"/>
        <v>document.getElementById('m059').innerHTML = (b1*0+b2*0+b0*0) + (s1*0+s2*0+s3*0+s4*0+s5*0+s6*0+s7*0+s9*0) + (e01*0+e02*0+e03*40+e04*0+e05*0+e06*0+e07*0+e08*0+e09*0+e10*0+e11*0+e12*0+e13*0+e14*0+e15*0+e16*0+e17*0+e18*0);</v>
      </c>
      <c r="AI61" s="35" t="str">
        <f t="shared" si="4"/>
        <v>m059</v>
      </c>
      <c r="AJ61" s="23"/>
    </row>
    <row r="62" spans="1:36" s="3" customFormat="1" ht="37.049999999999997" customHeight="1" x14ac:dyDescent="0.3">
      <c r="A62" s="3" t="s">
        <v>142</v>
      </c>
      <c r="C62" s="6" t="s">
        <v>455</v>
      </c>
      <c r="D62" s="3">
        <v>5</v>
      </c>
      <c r="E62" s="3" t="s">
        <v>39</v>
      </c>
      <c r="F62" s="16" t="s">
        <v>42</v>
      </c>
      <c r="G62" s="8"/>
      <c r="H62" s="4">
        <f t="shared" si="0"/>
        <v>0</v>
      </c>
      <c r="I62" s="2"/>
      <c r="J62" s="2"/>
      <c r="K62" s="2"/>
      <c r="L62" s="2">
        <f t="shared" si="1"/>
        <v>0</v>
      </c>
      <c r="M62" s="2"/>
      <c r="N62" s="2"/>
      <c r="O62" s="2"/>
      <c r="P62" s="2"/>
      <c r="Q62" s="7"/>
      <c r="U62" s="4"/>
      <c r="V62" s="5"/>
      <c r="AD62" s="4">
        <f t="shared" si="2"/>
        <v>0</v>
      </c>
      <c r="AF62" s="23"/>
      <c r="AG62" s="31" t="str">
        <f>"&lt;tr class='mmt"&amp;IF(E62="活動"," ev",IF(E62="限定"," ltd",""))&amp;IF(G62=""," groupless'","'")&amp;"&gt;&lt;td headers='icon'&gt;&lt;a href='https://www.alchemistcodedb.com/jp/card/"&amp;SUBSTITUTE(SUBSTITUTE(LOWER(A62),"_","-"),".png",""&amp;"'&gt;&lt;img src='resources/"&amp;A62&amp;"' title='"&amp;C62&amp;"' /&gt;&lt;/a&gt;&lt;/td&gt;&lt;td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headers='sinG'&gt;"&amp;AC62&amp;"&lt;/td&gt;&lt;/tr&gt;")</f>
        <v>&lt;tr class='mmt ltd groupless'&gt;&lt;td headers='icon'&gt;&lt;a href='https://www.alchemistcodedb.com/jp/card/ts-envyria-syaron-01'&gt;&lt;img src='resources/TS_ENVYRIA_SYARON_01.png' title='溢れる夏の音色' /&gt;&lt;/a&gt;&lt;/td&gt;&lt;td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2" s="31" t="str">
        <f t="shared" si="3"/>
        <v>document.getElementById('m060').innerHTML = (b1*0+b2*0+b0*0) + (s1*0+s2*0+s3*0+s4*0+s5*0+s6*0+s7*0+s9*0) + (e01*0+e02*0+e03*0+e04*0+e05*0+e06*0+e07*0+e08*0+e09*0+e10*0+e11*0+e12*0+e13*0+e14*0+e15*0+e16*0+e17*0+e18*0);</v>
      </c>
      <c r="AI62" s="35" t="str">
        <f t="shared" si="4"/>
        <v>m060</v>
      </c>
      <c r="AJ62" s="23"/>
    </row>
    <row r="63" spans="1:36" s="3" customFormat="1" ht="37.049999999999997" customHeight="1" x14ac:dyDescent="0.3">
      <c r="A63" s="3" t="s">
        <v>143</v>
      </c>
      <c r="C63" s="6" t="s">
        <v>144</v>
      </c>
      <c r="D63" s="3">
        <v>5</v>
      </c>
      <c r="F63" s="16" t="s">
        <v>42</v>
      </c>
      <c r="G63" s="8" t="s">
        <v>100</v>
      </c>
      <c r="H63" s="4">
        <f t="shared" si="0"/>
        <v>90</v>
      </c>
      <c r="I63" s="2">
        <v>40</v>
      </c>
      <c r="J63" s="2">
        <v>30</v>
      </c>
      <c r="K63" s="2">
        <v>30</v>
      </c>
      <c r="L63" s="2">
        <f t="shared" si="1"/>
        <v>30</v>
      </c>
      <c r="M63" s="2"/>
      <c r="N63" s="2"/>
      <c r="O63" s="2"/>
      <c r="P63" s="2"/>
      <c r="Q63" s="7"/>
      <c r="U63" s="4"/>
      <c r="V63" s="5"/>
      <c r="AA63" s="3">
        <v>60</v>
      </c>
      <c r="AD63" s="4">
        <f t="shared" si="2"/>
        <v>60</v>
      </c>
      <c r="AF63" s="23"/>
      <c r="AG63" s="31" t="str">
        <f>"&lt;tr class='mmt"&amp;IF(E63="活動"," ev",IF(E63="限定"," ltd",""))&amp;IF(G63=""," groupless'","'")&amp;"&gt;&lt;td headers='icon'&gt;&lt;a href='https://www.alchemistcodedb.com/jp/card/"&amp;SUBSTITUTE(SUBSTITUTE(LOWER(A63),"_","-"),".png",""&amp;"'&gt;&lt;img src='resources/"&amp;A63&amp;"' title='"&amp;C63&amp;"' /&gt;&lt;/a&gt;&lt;/td&gt;&lt;td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headers='sinG'&gt;"&amp;AC63&amp;"&lt;/td&gt;&lt;/tr&gt;")</f>
        <v>&lt;tr class='mmt'&gt;&lt;td headers='icon'&gt;&lt;a href='https://www.alchemistcodedb.com/jp/card/ts-envyria-vettel-01'&gt;&lt;img src='resources/TS_ENVYRIA_VETTEL_01.png' title='在りし日の緋炎' /&gt;&lt;/a&gt;&lt;/td&gt;&lt;td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id='m061'&gt;90&lt;/td&gt;&lt;td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63" s="31" t="str">
        <f t="shared" si="3"/>
        <v>document.getElementById('m061').innerHTML = (b1*30+b2*30+b0*30) + (s1*0+s2*0+s3*0+s4*0+s5*60+s6*0+s7*0+s9*60) + (e01*0+e02*0+e03*0+e04*0+e05*0+e06*0+e07*0+e08*0+e09*0+e10*0+e11*0+e12*0+e13*0+e14*0+e15*0+e16*0+e17*0+e18*0);</v>
      </c>
      <c r="AI63" s="35" t="str">
        <f t="shared" si="4"/>
        <v>m061</v>
      </c>
      <c r="AJ63" s="23"/>
    </row>
    <row r="64" spans="1:36" s="3" customFormat="1" ht="37.049999999999997" customHeight="1" x14ac:dyDescent="0.3">
      <c r="A64" s="3" t="s">
        <v>145</v>
      </c>
      <c r="C64" s="6" t="s">
        <v>146</v>
      </c>
      <c r="D64" s="3">
        <v>5</v>
      </c>
      <c r="F64" s="16" t="s">
        <v>42</v>
      </c>
      <c r="G64" s="8" t="s">
        <v>100</v>
      </c>
      <c r="H64" s="4">
        <f t="shared" si="0"/>
        <v>60</v>
      </c>
      <c r="I64" s="2">
        <v>30</v>
      </c>
      <c r="J64" s="2">
        <v>30</v>
      </c>
      <c r="K64" s="2">
        <v>20</v>
      </c>
      <c r="L64" s="2">
        <f t="shared" si="1"/>
        <v>30</v>
      </c>
      <c r="M64" s="2"/>
      <c r="N64" s="2"/>
      <c r="O64" s="2"/>
      <c r="P64" s="2"/>
      <c r="Q64" s="7"/>
      <c r="U64" s="4"/>
      <c r="V64" s="5" t="s">
        <v>546</v>
      </c>
      <c r="AA64" s="3">
        <v>30</v>
      </c>
      <c r="AB64" s="3">
        <v>30</v>
      </c>
      <c r="AD64" s="4">
        <f t="shared" si="2"/>
        <v>30</v>
      </c>
      <c r="AF64" s="23"/>
      <c r="AG64" s="31" t="str">
        <f>"&lt;tr class='mmt"&amp;IF(E64="活動"," ev",IF(E64="限定"," ltd",""))&amp;IF(G64=""," groupless'","'")&amp;"&gt;&lt;td headers='icon'&gt;&lt;a href='https://www.alchemistcodedb.com/jp/card/"&amp;SUBSTITUTE(SUBSTITUTE(LOWER(A64),"_","-"),".png",""&amp;"'&gt;&lt;img src='resources/"&amp;A64&amp;"' title='"&amp;C64&amp;"' /&gt;&lt;/a&gt;&lt;/td&gt;&lt;td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headers='sinG'&gt;"&amp;AC64&amp;"&lt;/td&gt;&lt;/tr&gt;")</f>
        <v>&lt;tr class='mmt'&gt;&lt;td headers='icon'&gt;&lt;a href='https://www.alchemistcodedb.com/jp/card/ts-envyria-victor-01'&gt;&lt;img src='resources/TS_ENVYRIA_VICTOR_01.png' title='スタディオーダー' /&gt;&lt;/a&gt;&lt;/td&gt;&lt;td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id='m062'&gt;60&lt;/td&gt;&lt;td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4" s="31" t="str">
        <f t="shared" si="3"/>
        <v>document.getElementById('m062').innerHTML = (b1*30+b2*20+b0*30) + (s1*0+s2*0+s3*0+s4*0+s5*30+s6*30+s7*0+s9*30) + (e01*0+e02*0+e03*0+e04*0+e05*0+e06*0+e07*0+e08*0+e09*0+e10*0+e11*0+e12*0+e13*0+e14*0+e15*0+e16*0+e17*0+e18*0);</v>
      </c>
      <c r="AI64" s="35" t="str">
        <f t="shared" si="4"/>
        <v>m062</v>
      </c>
      <c r="AJ64" s="23"/>
    </row>
    <row r="65" spans="1:36" s="3" customFormat="1" ht="37.049999999999997" customHeight="1" x14ac:dyDescent="0.3">
      <c r="A65" s="3" t="s">
        <v>147</v>
      </c>
      <c r="C65" s="6" t="s">
        <v>148</v>
      </c>
      <c r="D65" s="3">
        <v>5</v>
      </c>
      <c r="F65" s="16" t="s">
        <v>42</v>
      </c>
      <c r="G65" s="8" t="s">
        <v>68</v>
      </c>
      <c r="H65" s="4">
        <f t="shared" si="0"/>
        <v>90</v>
      </c>
      <c r="I65" s="2">
        <v>40</v>
      </c>
      <c r="J65" s="2">
        <v>30</v>
      </c>
      <c r="K65" s="2">
        <v>30</v>
      </c>
      <c r="L65" s="2">
        <f t="shared" si="1"/>
        <v>30</v>
      </c>
      <c r="M65" s="2"/>
      <c r="N65" s="2"/>
      <c r="O65" s="2"/>
      <c r="P65" s="2"/>
      <c r="Q65" s="7"/>
      <c r="U65" s="4"/>
      <c r="V65" s="5"/>
      <c r="AB65" s="3">
        <v>60</v>
      </c>
      <c r="AD65" s="4">
        <f t="shared" si="2"/>
        <v>60</v>
      </c>
      <c r="AF65" s="23"/>
      <c r="AG65" s="31" t="str">
        <f>"&lt;tr class='mmt"&amp;IF(E65="活動"," ev",IF(E65="限定"," ltd",""))&amp;IF(G65=""," groupless'","'")&amp;"&gt;&lt;td headers='icon'&gt;&lt;a href='https://www.alchemistcodedb.com/jp/card/"&amp;SUBSTITUTE(SUBSTITUTE(LOWER(A65),"_","-"),".png",""&amp;"'&gt;&lt;img src='resources/"&amp;A65&amp;"' title='"&amp;C65&amp;"' /&gt;&lt;/a&gt;&lt;/td&gt;&lt;td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headers='sinG'&gt;"&amp;AC65&amp;"&lt;/td&gt;&lt;/tr&gt;")</f>
        <v>&lt;tr class='mmt'&gt;&lt;td headers='icon'&gt;&lt;a href='https://www.alchemistcodedb.com/jp/card/ts-envyria-zayin-01'&gt;&lt;img src='resources/TS_ENVYRIA_ZAYIN_01.png' title='大陸の正義、ここに在り' /&gt;&lt;/a&gt;&lt;/td&gt;&lt;td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id='m063'&gt;90&lt;/td&gt;&lt;td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5" s="31" t="str">
        <f t="shared" si="3"/>
        <v>document.getElementById('m063').innerHTML = (b1*30+b2*30+b0*30) + (s1*0+s2*0+s3*0+s4*0+s5*0+s6*60+s7*0+s9*60) + (e01*0+e02*0+e03*0+e04*0+e05*0+e06*0+e07*0+e08*0+e09*0+e10*0+e11*0+e12*0+e13*0+e14*0+e15*0+e16*0+e17*0+e18*0);</v>
      </c>
      <c r="AI65" s="35" t="str">
        <f t="shared" si="4"/>
        <v>m063</v>
      </c>
      <c r="AJ65" s="23"/>
    </row>
    <row r="66" spans="1:36" s="3" customFormat="1" ht="37.049999999999997" customHeight="1" x14ac:dyDescent="0.3">
      <c r="A66" s="3" t="s">
        <v>149</v>
      </c>
      <c r="C66" s="6" t="s">
        <v>150</v>
      </c>
      <c r="D66" s="3">
        <v>5</v>
      </c>
      <c r="E66" s="3" t="s">
        <v>39</v>
      </c>
      <c r="F66" s="16" t="s">
        <v>42</v>
      </c>
      <c r="G66" s="8" t="s">
        <v>68</v>
      </c>
      <c r="H66" s="4">
        <f t="shared" si="0"/>
        <v>80</v>
      </c>
      <c r="I66" s="2">
        <v>40</v>
      </c>
      <c r="J66" s="2">
        <v>50</v>
      </c>
      <c r="K66" s="2"/>
      <c r="L66" s="2">
        <f t="shared" si="1"/>
        <v>50</v>
      </c>
      <c r="M66" s="2">
        <v>25</v>
      </c>
      <c r="N66" s="2">
        <v>25</v>
      </c>
      <c r="O66" s="2"/>
      <c r="P66" s="2"/>
      <c r="Q66" s="7"/>
      <c r="U66" s="4"/>
      <c r="V66" s="5"/>
      <c r="W66" s="3">
        <v>30</v>
      </c>
      <c r="AB66" s="3">
        <v>30</v>
      </c>
      <c r="AD66" s="4">
        <f t="shared" si="2"/>
        <v>30</v>
      </c>
      <c r="AF66" s="23"/>
      <c r="AG66" s="31" t="str">
        <f>"&lt;tr class='mmt"&amp;IF(E66="活動"," ev",IF(E66="限定"," ltd",""))&amp;IF(G66=""," groupless'","'")&amp;"&gt;&lt;td headers='icon'&gt;&lt;a href='https://www.alchemistcodedb.com/jp/card/"&amp;SUBSTITUTE(SUBSTITUTE(LOWER(A66),"_","-"),".png",""&amp;"'&gt;&lt;img src='resources/"&amp;A66&amp;"' title='"&amp;C66&amp;"' /&gt;&lt;/a&gt;&lt;/td&gt;&lt;td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headers='sinG'&gt;"&amp;AC66&amp;"&lt;/td&gt;&lt;/tr&gt;")</f>
        <v>&lt;tr class='mmt ltd'&gt;&lt;td headers='icon'&gt;&lt;a href='https://www.alchemistcodedb.com/jp/card/ts-envyria-zayin-02'&gt;&lt;img src='resources/TS_ENVYRIA_ZAYIN_02.png' title='笑顔の先に望む世界' /&gt;&lt;/a&gt;&lt;/td&gt;&lt;td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id='m064'&gt;80&lt;/td&gt;&lt;td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6" s="31" t="str">
        <f t="shared" si="3"/>
        <v>document.getElementById('m064').innerHTML = (b1*50+b2*0+b0*50) + (s1*30+s2*0+s3*0+s4*0+s5*0+s6*30+s7*0+s9*30) + (e01*0+e02*0+e03*0+e04*0+e05*0+e06*0+e07*0+e08*0+e09*0+e10*0+e11*0+e12*0+e13*0+e14*0+e15*0+e16*0+e17*0+e18*0);</v>
      </c>
      <c r="AI66" s="35" t="str">
        <f t="shared" si="4"/>
        <v>m064</v>
      </c>
      <c r="AJ66" s="23"/>
    </row>
    <row r="67" spans="1:36" s="3" customFormat="1" ht="37.049999999999997" customHeight="1" x14ac:dyDescent="0.3">
      <c r="A67" s="3" t="s">
        <v>151</v>
      </c>
      <c r="C67" s="6" t="s">
        <v>456</v>
      </c>
      <c r="D67" s="3">
        <v>5</v>
      </c>
      <c r="E67" s="3" t="s">
        <v>35</v>
      </c>
      <c r="F67" s="15" t="s">
        <v>36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V67" s="5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headers='icon'&gt;&lt;a href='https://www.alchemistcodedb.com/jp/card/"&amp;SUBSTITUTE(SUBSTITUTE(LOWER(A67),"_","-"),".png",""&amp;"'&gt;&lt;img src='resources/"&amp;A67&amp;"' title='"&amp;C67&amp;"' /&gt;&lt;/a&gt;&lt;/td&gt;&lt;td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headers='sinG'&gt;"&amp;AC67&amp;"&lt;/td&gt;&lt;/tr&gt;")</f>
        <v>&lt;tr class='mmt ev groupless'&gt;&lt;td headers='icon'&gt;&lt;a href='https://www.alchemistcodedb.com/jp/card/ts-fa-01'&gt;&lt;img src='resources/TS_FA_01.png' title='迫り来る約束の日' /&gt;&lt;/a&gt;&lt;/td&gt;&lt;td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t="shared" si="3"/>
        <v>document.getElementById('m065').innerHTML = (b1*0+b2*0+b0*0) + (s1*0+s2*0+s3*0+s4*0+s5*0+s6*0+s7*0+s9*0) + (e01*0+e02*0+e03*0+e04*0+e05*0+e06*0+e07*0+e08*0+e09*0+e10*0+e11*0+e12*0+e13*0+e14*0+e15*0+e16*0+e17*0+e18*0);</v>
      </c>
      <c r="AI67" s="35" t="str">
        <f t="shared" si="4"/>
        <v>m065</v>
      </c>
      <c r="AJ67" s="23"/>
    </row>
    <row r="68" spans="1:36" s="3" customFormat="1" ht="37.049999999999997" customHeight="1" x14ac:dyDescent="0.3">
      <c r="A68" s="3" t="s">
        <v>152</v>
      </c>
      <c r="C68" s="6" t="s">
        <v>457</v>
      </c>
      <c r="D68" s="3">
        <v>5</v>
      </c>
      <c r="E68" s="3" t="s">
        <v>39</v>
      </c>
      <c r="F68" s="15" t="s">
        <v>36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V68" s="5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headers='icon'&gt;&lt;a href='https://www.alchemistcodedb.com/jp/card/"&amp;SUBSTITUTE(SUBSTITUTE(LOWER(A68),"_","-"),".png",""&amp;"'&gt;&lt;img src='resources/"&amp;A68&amp;"' title='"&amp;C68&amp;"' /&gt;&lt;/a&gt;&lt;/td&gt;&lt;td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headers='sinG'&gt;"&amp;AC68&amp;"&lt;/td&gt;&lt;/tr&gt;")</f>
        <v>&lt;tr class='mmt ltd groupless'&gt;&lt;td headers='icon'&gt;&lt;a href='https://www.alchemistcodedb.com/jp/card/ts-fa-02'&gt;&lt;img src='resources/TS_FA_02.png' title='真理を追い求めて' /&gt;&lt;/a&gt;&lt;/td&gt;&lt;td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t="shared" ref="AH68:AH131" si="7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(s1*"&amp;TEXT(W68,0)&amp;"+s2*"&amp;TEXT(X68,0)&amp;"+s3*"&amp;TEXT(Y68,0)&amp;"+s4*"&amp;TEXT(Z68,0)&amp;"+s5*"&amp;TEXT(AA68,0)&amp;"+s6*"&amp;TEXT(AB68,0)&amp;"+s7*"&amp;TEXT(AC68,0)&amp;"+s9*"&amp;TEXT(AD68,0)&amp;") + (e01*"&amp;IF(ISNUMBER(SEARCH("斬撃",R68)),S68,0)&amp;"+e02*"&amp;IF(ISNUMBER(SEARCH("刺突",R68)),S68,0)&amp;"+e03*"&amp;IF(ISNUMBER(SEARCH("打撃",R68)),S68,0)&amp;"+e04*"&amp;IF(ISNUMBER(SEARCH("射撃",R68)),S68,0)&amp;"+e05*"&amp;IF(ISNUMBER(SEARCH("魔法",R68)),S68,0)&amp;"+e06*"&amp;IF(ISNUMBER(SEARCH("無区分",R68)),S68,0)&amp;"+e07*"&amp;IF(T68="反撃",U68,0)&amp;"+e08*"&amp;IF(ISNUMBER(SEARCH("雷属性",T68)),U68,0)&amp;"+e09*"&amp;IF(ISNUMBER(SEARCH("風属性",T68)),U68,0)&amp;"+e10*"&amp;IF(ISNUMBER(SEARCH("闇属性",T68)),U68,0)&amp;"+e11*"&amp;IF(ISNUMBER(SEARCH("単体",T68)),U68,0)&amp;"+e12*"&amp;IF(ISNUMBER(SEARCH("範囲",T68)),U68,0)&amp;"+e13*"&amp;IF(T68="人",U68,0)&amp;"+e14*"&amp;IF(T68="異族",U68,0)&amp;"+e15*"&amp;IF(T68="バジュラ",U68,0)&amp;"+e16*"&amp;IF(T68="魔動人形",U68,0)&amp;"+e17*"&amp;IF(T68="下位魔神",U68,0)&amp;"+e18*"&amp;IF(T68="巨体",U68,0)&amp;");"</f>
        <v>document.getElementById('m066').innerHTML = (b1*0+b2*0+b0*0) + (s1*0+s2*0+s3*0+s4*0+s5*0+s6*0+s7*0+s9*0) + (e01*0+e02*0+e03*0+e04*0+e05*0+e06*0+e07*0+e08*0+e09*0+e10*0+e11*0+e12*0+e13*0+e14*0+e15*0+e16*0+e17*0+e18*0);</v>
      </c>
      <c r="AI68" s="35" t="str">
        <f t="shared" ref="AI68:AI131" si="8">"m"&amp;TEXT(ROW()-2,"000")</f>
        <v>m066</v>
      </c>
      <c r="AJ68" s="23"/>
    </row>
    <row r="69" spans="1:36" s="3" customFormat="1" ht="37.049999999999997" customHeight="1" x14ac:dyDescent="0.3">
      <c r="A69" s="3" t="s">
        <v>153</v>
      </c>
      <c r="C69" s="6" t="s">
        <v>458</v>
      </c>
      <c r="D69" s="3">
        <v>5</v>
      </c>
      <c r="E69" s="3" t="s">
        <v>39</v>
      </c>
      <c r="F69" s="17" t="s">
        <v>154</v>
      </c>
      <c r="G69" s="8"/>
      <c r="H69" s="4">
        <f t="shared" si="0"/>
        <v>0</v>
      </c>
      <c r="I69" s="2"/>
      <c r="J69" s="2"/>
      <c r="K69" s="2"/>
      <c r="L69" s="2">
        <f t="shared" ref="L69:L132" si="9">MAX(J69:K69)</f>
        <v>0</v>
      </c>
      <c r="M69" s="2"/>
      <c r="N69" s="2"/>
      <c r="O69" s="2"/>
      <c r="P69" s="2"/>
      <c r="Q69" s="7"/>
      <c r="U69" s="4"/>
      <c r="V69" s="5"/>
      <c r="AD69" s="4">
        <f t="shared" si="2"/>
        <v>0</v>
      </c>
      <c r="AF69" s="23"/>
      <c r="AG69" s="31" t="str">
        <f>"&lt;tr class='mmt"&amp;IF(E69="活動"," ev",IF(E69="限定"," ltd",""))&amp;IF(G69=""," groupless'","'")&amp;"&gt;&lt;td headers='icon'&gt;&lt;a href='https://www.alchemistcodedb.com/jp/card/"&amp;SUBSTITUTE(SUBSTITUTE(LOWER(A69),"_","-"),".png",""&amp;"'&gt;&lt;img src='resources/"&amp;A69&amp;"' title='"&amp;C69&amp;"' /&gt;&lt;/a&gt;&lt;/td&gt;&lt;td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headers='sinG'&gt;"&amp;AC69&amp;"&lt;/td&gt;&lt;/tr&gt;")</f>
        <v>&lt;tr class='mmt ltd groupless'&gt;&lt;td headers='icon'&gt;&lt;a href='https://www.alchemistcodedb.com/jp/card/ts-gluttony-juuria-01'&gt;&lt;img src='resources/TS_GLUTTONY_JUURIA_01.png' title='手向け、願いを乗せて' /&gt;&lt;/a&gt;&lt;/td&gt;&lt;td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9" s="31" t="str">
        <f t="shared" si="7"/>
        <v>document.getElementById('m067').innerHTML = (b1*0+b2*0+b0*0) + (s1*0+s2*0+s3*0+s4*0+s5*0+s6*0+s7*0+s9*0) + (e01*0+e02*0+e03*0+e04*0+e05*0+e06*0+e07*0+e08*0+e09*0+e10*0+e11*0+e12*0+e13*0+e14*0+e15*0+e16*0+e17*0+e18*0);</v>
      </c>
      <c r="AI69" s="35" t="str">
        <f t="shared" si="8"/>
        <v>m067</v>
      </c>
      <c r="AJ69" s="23"/>
    </row>
    <row r="70" spans="1:36" s="3" customFormat="1" ht="37.049999999999997" customHeight="1" x14ac:dyDescent="0.3">
      <c r="A70" s="3" t="s">
        <v>531</v>
      </c>
      <c r="C70" s="6" t="s">
        <v>534</v>
      </c>
      <c r="D70" s="3">
        <v>5</v>
      </c>
      <c r="E70" s="3" t="s">
        <v>39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si="9"/>
        <v>0</v>
      </c>
      <c r="M70" s="2"/>
      <c r="N70" s="2"/>
      <c r="O70" s="2"/>
      <c r="P70" s="2"/>
      <c r="Q70" s="7"/>
      <c r="U70" s="4"/>
      <c r="V70" s="5"/>
      <c r="AD70" s="4">
        <f t="shared" si="2"/>
        <v>0</v>
      </c>
      <c r="AF70" s="23"/>
      <c r="AG70" s="31" t="str">
        <f>"&lt;tr class='mmt"&amp;IF(E70="活動"," ev",IF(E70="限定"," ltd",""))&amp;IF(G70=""," groupless'","'")&amp;"&gt;&lt;td headers='icon'&gt;&lt;a href='https://www.alchemistcodedb.com/jp/card/"&amp;SUBSTITUTE(SUBSTITUTE(LOWER(A70),"_","-"),".png",""&amp;"'&gt;&lt;img src='resources/"&amp;A70&amp;"' title='"&amp;C70&amp;"' /&gt;&lt;/a&gt;&lt;/td&gt;&lt;td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headers='sinG'&gt;"&amp;AC70&amp;"&lt;/td&gt;&lt;/tr&gt;")</f>
        <v>&lt;tr class='mmt ltd groupless'&gt;&lt;td headers='icon'&gt;&lt;a href='https://www.alchemistcodedb.com/jp/card/ts-gluttony-juuria-dark-01'&gt;&lt;img src='resources/TS_GLUTTONY_JUURIA_DARK_01.png' title='穢れなき生者を喰らい' /&gt;&lt;/a&gt;&lt;/td&gt;&lt;td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t="shared" si="7"/>
        <v>document.getElementById('m068').innerHTML = (b1*0+b2*0+b0*0) + (s1*0+s2*0+s3*0+s4*0+s5*0+s6*0+s7*0+s9*0) + (e01*0+e02*0+e03*0+e04*0+e05*0+e06*0+e07*0+e08*0+e09*0+e10*0+e11*0+e12*0+e13*0+e14*0+e15*0+e16*0+e17*0+e18*0);</v>
      </c>
      <c r="AI70" s="35" t="str">
        <f t="shared" si="8"/>
        <v>m068</v>
      </c>
      <c r="AJ70" s="23"/>
    </row>
    <row r="71" spans="1:36" s="3" customFormat="1" ht="37.049999999999997" customHeight="1" x14ac:dyDescent="0.3">
      <c r="A71" s="3" t="s">
        <v>155</v>
      </c>
      <c r="C71" s="6" t="s">
        <v>459</v>
      </c>
      <c r="D71" s="3">
        <v>5</v>
      </c>
      <c r="E71" s="3" t="s">
        <v>35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9"/>
        <v>0</v>
      </c>
      <c r="M71" s="2"/>
      <c r="N71" s="2"/>
      <c r="O71" s="2"/>
      <c r="P71" s="2"/>
      <c r="Q71" s="7"/>
      <c r="U71" s="4"/>
      <c r="V71" s="5"/>
      <c r="AD71" s="4">
        <f t="shared" si="2"/>
        <v>0</v>
      </c>
      <c r="AF71" s="23"/>
      <c r="AG71" s="31" t="str">
        <f>"&lt;tr class='mmt"&amp;IF(E71="活動"," ev",IF(E71="限定"," ltd",""))&amp;IF(G71=""," groupless'","'")&amp;"&gt;&lt;td headers='icon'&gt;&lt;a href='https://www.alchemistcodedb.com/jp/card/"&amp;SUBSTITUTE(SUBSTITUTE(LOWER(A71),"_","-"),".png",""&amp;"'&gt;&lt;img src='resources/"&amp;A71&amp;"' title='"&amp;C71&amp;"' /&gt;&lt;/a&gt;&lt;/td&gt;&lt;td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headers='sinG'&gt;"&amp;AC71&amp;"&lt;/td&gt;&lt;/tr&gt;")</f>
        <v>&lt;tr class='mmt ev groupless'&gt;&lt;td headers='icon'&gt;&lt;a href='https://www.alchemistcodedb.com/jp/card/ts-gluttony-lotia-01'&gt;&lt;img src='resources/TS_GLUTTONY_LOTIA_01.png' title='甘い宝石たち' /&gt;&lt;/a&gt;&lt;/td&gt;&lt;td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t="shared" si="7"/>
        <v>document.getElementById('m069').innerHTML = (b1*0+b2*0+b0*0) + (s1*0+s2*0+s3*0+s4*0+s5*0+s6*0+s7*0+s9*0) + (e01*0+e02*0+e03*0+e04*0+e05*0+e06*0+e07*0+e08*0+e09*0+e10*0+e11*0+e12*0+e13*0+e14*0+e15*0+e16*0+e17*0+e18*0);</v>
      </c>
      <c r="AI71" s="35" t="str">
        <f t="shared" si="8"/>
        <v>m069</v>
      </c>
      <c r="AJ71" s="23"/>
    </row>
    <row r="72" spans="1:36" s="3" customFormat="1" ht="37.049999999999997" customHeight="1" x14ac:dyDescent="0.3">
      <c r="A72" s="3" t="s">
        <v>156</v>
      </c>
      <c r="C72" s="6" t="s">
        <v>460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9"/>
        <v>0</v>
      </c>
      <c r="M72" s="2"/>
      <c r="N72" s="2"/>
      <c r="O72" s="2"/>
      <c r="P72" s="2"/>
      <c r="Q72" s="7"/>
      <c r="U72" s="4"/>
      <c r="V72" s="5"/>
      <c r="AD72" s="4">
        <f t="shared" si="2"/>
        <v>0</v>
      </c>
      <c r="AF72" s="23"/>
      <c r="AG72" s="31" t="str">
        <f>"&lt;tr class='mmt"&amp;IF(E72="活動"," ev",IF(E72="限定"," ltd",""))&amp;IF(G72=""," groupless'","'")&amp;"&gt;&lt;td headers='icon'&gt;&lt;a href='https://www.alchemistcodedb.com/jp/card/"&amp;SUBSTITUTE(SUBSTITUTE(LOWER(A72),"_","-"),".png",""&amp;"'&gt;&lt;img src='resources/"&amp;A72&amp;"' title='"&amp;C72&amp;"' /&gt;&lt;/a&gt;&lt;/td&gt;&lt;td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headers='sinG'&gt;"&amp;AC72&amp;"&lt;/td&gt;&lt;/tr&gt;")</f>
        <v>&lt;tr class='mmt ltd groupless'&gt;&lt;td headers='icon'&gt;&lt;a href='https://www.alchemistcodedb.com/jp/card/ts-gluttony-neica-01'&gt;&lt;img src='resources/TS_GLUTTONY_NEICA_01.png' title='パニックイースター' /&gt;&lt;/a&gt;&lt;/td&gt;&lt;td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t="shared" si="7"/>
        <v>document.getElementById('m070').innerHTML = (b1*0+b2*0+b0*0) + (s1*0+s2*0+s3*0+s4*0+s5*0+s6*0+s7*0+s9*0) + (e01*0+e02*0+e03*0+e04*0+e05*0+e06*0+e07*0+e08*0+e09*0+e10*0+e11*0+e12*0+e13*0+e14*0+e15*0+e16*0+e17*0+e18*0);</v>
      </c>
      <c r="AI72" s="35" t="str">
        <f t="shared" si="8"/>
        <v>m070</v>
      </c>
      <c r="AJ72" s="23"/>
    </row>
    <row r="73" spans="1:36" s="3" customFormat="1" ht="37.049999999999997" customHeight="1" x14ac:dyDescent="0.3">
      <c r="A73" s="3" t="s">
        <v>157</v>
      </c>
      <c r="C73" s="6" t="s">
        <v>158</v>
      </c>
      <c r="D73" s="3">
        <v>5</v>
      </c>
      <c r="F73" s="17" t="s">
        <v>154</v>
      </c>
      <c r="G73" s="8" t="s">
        <v>405</v>
      </c>
      <c r="H73" s="4">
        <f t="shared" si="0"/>
        <v>90</v>
      </c>
      <c r="I73" s="2"/>
      <c r="J73" s="2">
        <v>30</v>
      </c>
      <c r="K73" s="2">
        <v>30</v>
      </c>
      <c r="L73" s="2">
        <f t="shared" si="9"/>
        <v>30</v>
      </c>
      <c r="M73" s="2"/>
      <c r="N73" s="2"/>
      <c r="O73" s="2"/>
      <c r="P73" s="2">
        <v>10</v>
      </c>
      <c r="Q73" s="7"/>
      <c r="R73" s="5" t="s">
        <v>16</v>
      </c>
      <c r="S73" s="3">
        <v>30</v>
      </c>
      <c r="U73" s="4"/>
      <c r="V73" s="5"/>
      <c r="W73" s="3">
        <v>30</v>
      </c>
      <c r="X73" s="3">
        <v>30</v>
      </c>
      <c r="AD73" s="4">
        <f t="shared" si="2"/>
        <v>30</v>
      </c>
      <c r="AF73" s="23"/>
      <c r="AG73" s="31" t="str">
        <f>"&lt;tr class='mmt"&amp;IF(E73="活動"," ev",IF(E73="限定"," ltd",""))&amp;IF(G73=""," groupless'","'")&amp;"&gt;&lt;td headers='icon'&gt;&lt;a href='https://www.alchemistcodedb.com/jp/card/"&amp;SUBSTITUTE(SUBSTITUTE(LOWER(A73),"_","-"),".png",""&amp;"'&gt;&lt;img src='resources/"&amp;A73&amp;"' title='"&amp;C73&amp;"' /&gt;&lt;/a&gt;&lt;/td&gt;&lt;td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headers='sinG'&gt;"&amp;AC73&amp;"&lt;/td&gt;&lt;/tr&gt;")</f>
        <v>&lt;tr class='mmt'&gt;&lt;td headers='icon'&gt;&lt;a href='https://www.alchemistcodedb.com/jp/card/ts-gluttony-raura-01'&gt;&lt;img src='resources/TS_GLUTTONY_RAURA_01.png' title='雷光よりも鮮烈な' /&gt;&lt;/a&gt;&lt;/td&gt;&lt;td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class='groupName'&gt;シェイナファンクラブ&lt;/span&gt;&lt;img class='groupLogo' src='resources/ui/subgroup_shayna_fanclub.png' title='シェイナファンクラブ' /&gt;&lt;/td&gt;&lt;td headers='score' id='m071'&gt;90&lt;/td&gt;&lt;td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73" s="31" t="str">
        <f t="shared" si="7"/>
        <v>document.getElementById('m071').innerHTML = (b1*30+b2*30+b0*30) + (s1*30+s2*30+s3*0+s4*0+s5*0+s6*0+s7*0+s9*30) + (e01*0+e02*0+e03*30+e04*0+e05*0+e06*0+e07*0+e08*0+e09*0+e10*0+e11*0+e12*0+e13*0+e14*0+e15*0+e16*0+e17*0+e18*0);</v>
      </c>
      <c r="AI73" s="35" t="str">
        <f t="shared" si="8"/>
        <v>m071</v>
      </c>
      <c r="AJ73" s="23"/>
    </row>
    <row r="74" spans="1:36" s="3" customFormat="1" ht="37.049999999999997" customHeight="1" x14ac:dyDescent="0.3">
      <c r="A74" s="3" t="s">
        <v>159</v>
      </c>
      <c r="C74" s="6" t="s">
        <v>461</v>
      </c>
      <c r="D74" s="3">
        <v>5</v>
      </c>
      <c r="F74" s="17" t="s">
        <v>154</v>
      </c>
      <c r="G74" s="8"/>
      <c r="H74" s="4">
        <f t="shared" si="0"/>
        <v>0</v>
      </c>
      <c r="I74" s="2"/>
      <c r="J74" s="2"/>
      <c r="K74" s="2"/>
      <c r="L74" s="2">
        <f t="shared" si="9"/>
        <v>0</v>
      </c>
      <c r="M74" s="2"/>
      <c r="N74" s="2"/>
      <c r="O74" s="2"/>
      <c r="P74" s="2"/>
      <c r="Q74" s="7"/>
      <c r="U74" s="4"/>
      <c r="V74" s="5"/>
      <c r="AD74" s="4">
        <f t="shared" ref="AD74:AD137" si="10">MAX(W74:AC74)</f>
        <v>0</v>
      </c>
      <c r="AF74" s="23"/>
      <c r="AG74" s="31" t="str">
        <f>"&lt;tr class='mmt"&amp;IF(E74="活動"," ev",IF(E74="限定"," ltd",""))&amp;IF(G74=""," groupless'","'")&amp;"&gt;&lt;td headers='icon'&gt;&lt;a href='https://www.alchemistcodedb.com/jp/card/"&amp;SUBSTITUTE(SUBSTITUTE(LOWER(A74),"_","-"),".png",""&amp;"'&gt;&lt;img src='resources/"&amp;A74&amp;"' title='"&amp;C74&amp;"' /&gt;&lt;/a&gt;&lt;/td&gt;&lt;td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headers='sinG'&gt;"&amp;AC74&amp;"&lt;/td&gt;&lt;/tr&gt;")</f>
        <v>&lt;tr class='mmt groupless'&gt;&lt;td headers='icon'&gt;&lt;a href='https://www.alchemistcodedb.com/jp/card/ts-gluttony-teona-01'&gt;&lt;img src='resources/TS_GLUTTONY_TEONA_01.png' title='栄光の欠片、煌めき' /&gt;&lt;/a&gt;&lt;/td&gt;&lt;td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t="shared" si="7"/>
        <v>document.getElementById('m072').innerHTML = (b1*0+b2*0+b0*0) + (s1*0+s2*0+s3*0+s4*0+s5*0+s6*0+s7*0+s9*0) + (e01*0+e02*0+e03*0+e04*0+e05*0+e06*0+e07*0+e08*0+e09*0+e10*0+e11*0+e12*0+e13*0+e14*0+e15*0+e16*0+e17*0+e18*0);</v>
      </c>
      <c r="AI74" s="35" t="str">
        <f t="shared" si="8"/>
        <v>m072</v>
      </c>
      <c r="AJ74" s="23"/>
    </row>
    <row r="75" spans="1:36" s="3" customFormat="1" ht="37.049999999999997" customHeight="1" x14ac:dyDescent="0.3">
      <c r="A75" s="3" t="s">
        <v>160</v>
      </c>
      <c r="C75" s="6" t="s">
        <v>462</v>
      </c>
      <c r="D75" s="3">
        <v>5</v>
      </c>
      <c r="E75" s="3" t="s">
        <v>39</v>
      </c>
      <c r="F75" s="17" t="s">
        <v>154</v>
      </c>
      <c r="G75" s="8"/>
      <c r="H75" s="4">
        <f t="shared" si="0"/>
        <v>0</v>
      </c>
      <c r="I75" s="2"/>
      <c r="J75" s="2"/>
      <c r="K75" s="2"/>
      <c r="L75" s="2">
        <f t="shared" si="9"/>
        <v>0</v>
      </c>
      <c r="M75" s="2"/>
      <c r="N75" s="2"/>
      <c r="O75" s="2"/>
      <c r="P75" s="2"/>
      <c r="Q75" s="7"/>
      <c r="U75" s="4"/>
      <c r="V75" s="5"/>
      <c r="AD75" s="4">
        <f t="shared" si="10"/>
        <v>0</v>
      </c>
      <c r="AF75" s="23"/>
      <c r="AG75" s="31" t="str">
        <f>"&lt;tr class='mmt"&amp;IF(E75="活動"," ev",IF(E75="限定"," ltd",""))&amp;IF(G75=""," groupless'","'")&amp;"&gt;&lt;td headers='icon'&gt;&lt;a href='https://www.alchemistcodedb.com/jp/card/"&amp;SUBSTITUTE(SUBSTITUTE(LOWER(A75),"_","-"),".png",""&amp;"'&gt;&lt;img src='resources/"&amp;A75&amp;"' title='"&amp;C75&amp;"' /&gt;&lt;/a&gt;&lt;/td&gt;&lt;td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headers='sinG'&gt;"&amp;AC75&amp;"&lt;/td&gt;&lt;/tr&gt;")</f>
        <v>&lt;tr class='mmt ltd groupless'&gt;&lt;td headers='icon'&gt;&lt;a href='https://www.alchemistcodedb.com/jp/card/ts-greed-emmel-01'&gt;&lt;img src='resources/TS_GREED_EMMEL_01.png' title='慈しむ愛、ゆえに' /&gt;&lt;/a&gt;&lt;/td&gt;&lt;td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t="shared" si="7"/>
        <v>document.getElementById('m073').innerHTML = (b1*0+b2*0+b0*0) + (s1*0+s2*0+s3*0+s4*0+s5*0+s6*0+s7*0+s9*0) + (e01*0+e02*0+e03*0+e04*0+e05*0+e06*0+e07*0+e08*0+e09*0+e10*0+e11*0+e12*0+e13*0+e14*0+e15*0+e16*0+e17*0+e18*0);</v>
      </c>
      <c r="AI75" s="35" t="str">
        <f t="shared" si="8"/>
        <v>m073</v>
      </c>
      <c r="AJ75" s="23"/>
    </row>
    <row r="76" spans="1:36" s="3" customFormat="1" ht="37.049999999999997" customHeight="1" x14ac:dyDescent="0.3">
      <c r="A76" s="3" t="s">
        <v>469</v>
      </c>
      <c r="C76" s="6" t="s">
        <v>468</v>
      </c>
      <c r="D76" s="3">
        <v>5</v>
      </c>
      <c r="E76" s="3" t="s">
        <v>39</v>
      </c>
      <c r="F76" s="17" t="s">
        <v>154</v>
      </c>
      <c r="G76" s="8"/>
      <c r="H76" s="4">
        <f t="shared" si="0"/>
        <v>0</v>
      </c>
      <c r="I76" s="2"/>
      <c r="J76" s="2"/>
      <c r="K76" s="2"/>
      <c r="L76" s="2">
        <f t="shared" si="9"/>
        <v>0</v>
      </c>
      <c r="M76" s="2"/>
      <c r="N76" s="2"/>
      <c r="O76" s="2"/>
      <c r="P76" s="2"/>
      <c r="Q76" s="7"/>
      <c r="U76" s="4"/>
      <c r="V76" s="5"/>
      <c r="AD76" s="4">
        <f t="shared" si="10"/>
        <v>0</v>
      </c>
      <c r="AF76" s="23"/>
      <c r="AG76" s="31" t="str">
        <f>"&lt;tr class='mmt"&amp;IF(E76="活動"," ev",IF(E76="限定"," ltd",""))&amp;IF(G76=""," groupless'","'")&amp;"&gt;&lt;td headers='icon'&gt;&lt;a href='https://www.alchemistcodedb.com/jp/card/"&amp;SUBSTITUTE(SUBSTITUTE(LOWER(A76),"_","-"),".png",""&amp;"'&gt;&lt;img src='resources/"&amp;A76&amp;"' title='"&amp;C76&amp;"' /&gt;&lt;/a&gt;&lt;/td&gt;&lt;td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headers='sinG'&gt;"&amp;AC76&amp;"&lt;/td&gt;&lt;/tr&gt;")</f>
        <v>&lt;tr class='mmt ltd groupless'&gt;&lt;td headers='icon'&gt;&lt;a href='https://www.alchemistcodedb.com/jp/card/ts-greed-emmel-02'&gt;&lt;img src='resources/TS_GREED_EMMEL_02.png' title='願い、光の風に吹かれて' /&gt;&lt;/a&gt;&lt;/td&gt;&lt;td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t="shared" si="7"/>
        <v>document.getElementById('m074').innerHTML = (b1*0+b2*0+b0*0) + (s1*0+s2*0+s3*0+s4*0+s5*0+s6*0+s7*0+s9*0) + (e01*0+e02*0+e03*0+e04*0+e05*0+e06*0+e07*0+e08*0+e09*0+e10*0+e11*0+e12*0+e13*0+e14*0+e15*0+e16*0+e17*0+e18*0);</v>
      </c>
      <c r="AI76" s="35" t="str">
        <f t="shared" si="8"/>
        <v>m074</v>
      </c>
      <c r="AJ76" s="23"/>
    </row>
    <row r="77" spans="1:36" s="3" customFormat="1" ht="37.049999999999997" customHeight="1" x14ac:dyDescent="0.3">
      <c r="A77" s="3" t="s">
        <v>161</v>
      </c>
      <c r="C77" s="6" t="s">
        <v>463</v>
      </c>
      <c r="D77" s="3">
        <v>5</v>
      </c>
      <c r="E77" s="3" t="s">
        <v>39</v>
      </c>
      <c r="F77" s="20" t="s">
        <v>162</v>
      </c>
      <c r="G77" s="8"/>
      <c r="H77" s="4">
        <f t="shared" si="0"/>
        <v>0</v>
      </c>
      <c r="I77" s="2"/>
      <c r="J77" s="2"/>
      <c r="K77" s="2"/>
      <c r="L77" s="2">
        <f t="shared" si="9"/>
        <v>0</v>
      </c>
      <c r="M77" s="2"/>
      <c r="N77" s="2"/>
      <c r="O77" s="2"/>
      <c r="P77" s="2"/>
      <c r="Q77" s="7"/>
      <c r="U77" s="4"/>
      <c r="V77" s="5"/>
      <c r="AD77" s="4">
        <f t="shared" si="10"/>
        <v>0</v>
      </c>
      <c r="AF77" s="23"/>
      <c r="AG77" s="31" t="str">
        <f>"&lt;tr class='mmt"&amp;IF(E77="活動"," ev",IF(E77="限定"," ltd",""))&amp;IF(G77=""," groupless'","'")&amp;"&gt;&lt;td headers='icon'&gt;&lt;a href='https://www.alchemistcodedb.com/jp/card/"&amp;SUBSTITUTE(SUBSTITUTE(LOWER(A77),"_","-"),".png",""&amp;"'&gt;&lt;img src='resources/"&amp;A77&amp;"' title='"&amp;C77&amp;"' /&gt;&lt;/a&gt;&lt;/td&gt;&lt;td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headers='sinG'&gt;"&amp;AC77&amp;"&lt;/td&gt;&lt;/tr&gt;")</f>
        <v>&lt;tr class='mmt ltd groupless'&gt;&lt;td headers='icon'&gt;&lt;a href='https://www.alchemistcodedb.com/jp/card/ts-greed-ku-iena-01'&gt;&lt;img src='resources/TS_GREED_KU_IENA_01.png' title='練磨、創造、その果て' /&gt;&lt;/a&gt;&lt;/td&gt;&lt;td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t="shared" si="7"/>
        <v>document.getElementById('m075').innerHTML = (b1*0+b2*0+b0*0) + (s1*0+s2*0+s3*0+s4*0+s5*0+s6*0+s7*0+s9*0) + (e01*0+e02*0+e03*0+e04*0+e05*0+e06*0+e07*0+e08*0+e09*0+e10*0+e11*0+e12*0+e13*0+e14*0+e15*0+e16*0+e17*0+e18*0);</v>
      </c>
      <c r="AI77" s="35" t="str">
        <f t="shared" si="8"/>
        <v>m075</v>
      </c>
      <c r="AJ77" s="23"/>
    </row>
    <row r="78" spans="1:36" s="3" customFormat="1" ht="37.049999999999997" customHeight="1" x14ac:dyDescent="0.3">
      <c r="A78" s="3" t="s">
        <v>501</v>
      </c>
      <c r="C78" s="6" t="s">
        <v>502</v>
      </c>
      <c r="D78" s="3">
        <v>5</v>
      </c>
      <c r="E78" s="3" t="s">
        <v>39</v>
      </c>
      <c r="F78" s="37" t="s">
        <v>162</v>
      </c>
      <c r="G78" s="8" t="s">
        <v>598</v>
      </c>
      <c r="H78" s="4">
        <f t="shared" si="0"/>
        <v>90</v>
      </c>
      <c r="I78" s="2"/>
      <c r="J78" s="2">
        <v>30</v>
      </c>
      <c r="K78" s="2"/>
      <c r="L78" s="2">
        <f t="shared" si="9"/>
        <v>30</v>
      </c>
      <c r="M78" s="2"/>
      <c r="N78" s="2"/>
      <c r="O78" s="2">
        <v>30</v>
      </c>
      <c r="P78" s="2"/>
      <c r="Q78" s="7"/>
      <c r="R78" s="3" t="s">
        <v>17</v>
      </c>
      <c r="S78" s="3">
        <v>30</v>
      </c>
      <c r="U78" s="4"/>
      <c r="V78" s="5" t="s">
        <v>604</v>
      </c>
      <c r="W78" s="3">
        <v>30</v>
      </c>
      <c r="Z78" s="3">
        <v>30</v>
      </c>
      <c r="AD78" s="4">
        <f t="shared" si="10"/>
        <v>30</v>
      </c>
      <c r="AF78" s="23"/>
      <c r="AG78" s="31" t="str">
        <f>"&lt;tr class='mmt"&amp;IF(E78="活動"," ev",IF(E78="限定"," ltd",""))&amp;IF(G78=""," groupless'","'")&amp;"&gt;&lt;td headers='icon'&gt;&lt;a href='https://www.alchemistcodedb.com/jp/card/"&amp;SUBSTITUTE(SUBSTITUTE(LOWER(A78),"_","-"),".png",""&amp;"'&gt;&lt;img src='resources/"&amp;A78&amp;"' title='"&amp;C78&amp;"' /&gt;&lt;/a&gt;&lt;/td&gt;&lt;td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headers='sinG'&gt;"&amp;AC78&amp;"&lt;/td&gt;&lt;/tr&gt;")</f>
        <v>&lt;tr class='mmt ltd'&gt;&lt;td headers='icon'&gt;&lt;a href='https://www.alchemistcodedb.com/jp/card/ts-greed-leafa-01'&gt;&lt;img src='resources/TS_GREED_LEAFA_01.png' title='将軍の誇りチョコ' /&gt;&lt;/a&gt;&lt;/td&gt;&lt;td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id='m076'&gt;90&lt;/td&gt;&lt;td headers='HP'&gt;&lt;/td&gt;&lt;td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headers='a.type'&gt;射撃&lt;/td&gt;&lt;td headers='a.bonus'&gt;30&lt;/td&gt;&lt;td headers='special'&gt;&lt;/td&gt;&lt;td headers='sp.bonus'&gt;&lt;/td&gt;&lt;td headers='others'&gt;命中率+5&lt;/td&gt;&lt;td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78" s="31" t="str">
        <f t="shared" si="7"/>
        <v>document.getElementById('m076').innerHTML = (b1*30+b2*0+b0*30) + (s1*30+s2*0+s3*0+s4*30+s5*0+s6*0+s7*0+s9*30) + (e01*0+e02*0+e03*0+e04*30+e05*0+e06*0+e07*0+e08*0+e09*0+e10*0+e11*0+e12*0+e13*0+e14*0+e15*0+e16*0+e17*0+e18*0);</v>
      </c>
      <c r="AI78" s="35" t="str">
        <f t="shared" si="8"/>
        <v>m076</v>
      </c>
      <c r="AJ78" s="23"/>
    </row>
    <row r="79" spans="1:36" s="3" customFormat="1" ht="37.049999999999997" customHeight="1" x14ac:dyDescent="0.3">
      <c r="A79" s="3" t="s">
        <v>163</v>
      </c>
      <c r="C79" s="6" t="s">
        <v>464</v>
      </c>
      <c r="D79" s="3">
        <v>5</v>
      </c>
      <c r="F79" s="20" t="s">
        <v>162</v>
      </c>
      <c r="G79" s="8" t="s">
        <v>598</v>
      </c>
      <c r="H79" s="4">
        <f t="shared" si="0"/>
        <v>60</v>
      </c>
      <c r="I79" s="2">
        <v>50</v>
      </c>
      <c r="J79" s="2"/>
      <c r="K79" s="2">
        <v>30</v>
      </c>
      <c r="L79" s="2">
        <f t="shared" si="9"/>
        <v>30</v>
      </c>
      <c r="M79" s="2"/>
      <c r="N79" s="2"/>
      <c r="O79" s="2">
        <v>20</v>
      </c>
      <c r="P79" s="2"/>
      <c r="Q79" s="7"/>
      <c r="U79" s="4"/>
      <c r="V79" s="5"/>
      <c r="Z79" s="3">
        <v>30</v>
      </c>
      <c r="AA79" s="3">
        <v>30</v>
      </c>
      <c r="AD79" s="4">
        <f t="shared" si="10"/>
        <v>30</v>
      </c>
      <c r="AF79" s="23"/>
      <c r="AG79" s="31" t="str">
        <f>"&lt;tr class='mmt"&amp;IF(E79="活動"," ev",IF(E79="限定"," ltd",""))&amp;IF(G79=""," groupless'","'")&amp;"&gt;&lt;td headers='icon'&gt;&lt;a href='https://www.alchemistcodedb.com/jp/card/"&amp;SUBSTITUTE(SUBSTITUTE(LOWER(A79),"_","-"),".png",""&amp;"'&gt;&lt;img src='resources/"&amp;A79&amp;"' title='"&amp;C79&amp;"' /&gt;&lt;/a&gt;&lt;/td&gt;&lt;td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headers='sinG'&gt;"&amp;AC79&amp;"&lt;/td&gt;&lt;/tr&gt;")</f>
        <v>&lt;tr class='mmt'&gt;&lt;td headers='icon'&gt;&lt;a href='https://www.alchemistcodedb.com/jp/card/ts-greed-lucille-01'&gt;&lt;img src='resources/TS_GREED_LUCILLE_01.png' title='尽きる、その日まで' /&gt;&lt;/a&gt;&lt;/td&gt;&lt;td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id='m077'&gt;60&lt;/td&gt;&lt;td headers='HP'&gt;50&lt;/td&gt;&lt;td headers='patk'&gt;&lt;/td&gt;&lt;td headers='matk'&gt;30&lt;/td&gt;&lt;td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79" s="31" t="str">
        <f t="shared" si="7"/>
        <v>document.getElementById('m077').innerHTML = (b1*0+b2*30+b0*30) + (s1*0+s2*0+s3*0+s4*30+s5*30+s6*0+s7*0+s9*30) + (e01*0+e02*0+e03*0+e04*0+e05*0+e06*0+e07*0+e08*0+e09*0+e10*0+e11*0+e12*0+e13*0+e14*0+e15*0+e16*0+e17*0+e18*0);</v>
      </c>
      <c r="AI79" s="35" t="str">
        <f t="shared" si="8"/>
        <v>m077</v>
      </c>
      <c r="AJ79" s="23"/>
    </row>
    <row r="80" spans="1:36" s="3" customFormat="1" ht="37.049999999999997" customHeight="1" x14ac:dyDescent="0.3">
      <c r="A80" s="3" t="s">
        <v>599</v>
      </c>
      <c r="C80" s="6" t="s">
        <v>602</v>
      </c>
      <c r="D80" s="3">
        <v>5</v>
      </c>
      <c r="E80" s="3" t="s">
        <v>39</v>
      </c>
      <c r="F80" s="51" t="s">
        <v>162</v>
      </c>
      <c r="G80" s="8" t="s">
        <v>598</v>
      </c>
      <c r="H80" s="4">
        <f t="shared" si="0"/>
        <v>110</v>
      </c>
      <c r="I80" s="2"/>
      <c r="J80" s="2"/>
      <c r="K80" s="2">
        <v>40</v>
      </c>
      <c r="L80" s="2">
        <f t="shared" si="9"/>
        <v>40</v>
      </c>
      <c r="M80" s="2"/>
      <c r="N80" s="2"/>
      <c r="O80" s="2"/>
      <c r="P80" s="2"/>
      <c r="Q80" s="7"/>
      <c r="R80" s="5" t="s">
        <v>603</v>
      </c>
      <c r="S80" s="3">
        <v>30</v>
      </c>
      <c r="U80" s="4"/>
      <c r="V80" s="5"/>
      <c r="Y80" s="3">
        <v>20</v>
      </c>
      <c r="Z80" s="3">
        <v>40</v>
      </c>
      <c r="AD80" s="4">
        <f t="shared" si="10"/>
        <v>40</v>
      </c>
      <c r="AF80" s="23"/>
      <c r="AG80" s="31" t="str">
        <f>"&lt;tr class='mmt"&amp;IF(E80="活動"," ev",IF(E80="限定"," ltd",""))&amp;IF(G80=""," groupless'","'")&amp;"&gt;&lt;td headers='icon'&gt;&lt;a href='https://www.alchemistcodedb.com/jp/card/"&amp;SUBSTITUTE(SUBSTITUTE(LOWER(A80),"_","-"),".png",""&amp;"'&gt;&lt;img src='resources/"&amp;A80&amp;"' title='"&amp;C80&amp;"' /&gt;&lt;/a&gt;&lt;/td&gt;&lt;td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headers='sinG'&gt;"&amp;AC80&amp;"&lt;/td&gt;&lt;/tr&gt;")</f>
        <v>&lt;tr class='mmt ltd'&gt;&lt;td headers='icon'&gt;&lt;a href='https://www.alchemistcodedb.com/jp/card/ts-greed-lucille-02'&gt;&lt;img src='resources/TS_GREED_LUCILLE_02.png' title='祝宴のとあるキラキラ' /&gt;&lt;/a&gt;&lt;/td&gt;&lt;td headers='name'&gt;祝宴のとあるキラキラ&lt;/td&gt;&lt;td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id='m078'&gt;110&lt;/td&gt;&lt;td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headers='a.type'&gt;射撃&amp;斬撃&lt;/td&gt;&lt;td headers='a.bonus'&gt;30&lt;/td&gt;&lt;td headers='special'&gt;&lt;/td&gt;&lt;td headers='sp.bonus'&gt;&lt;/td&gt;&lt;td headers='others'&gt;&lt;/td&gt;&lt;td headers='sinA'&gt;&lt;/td&gt;&lt;td headers='sinB'&gt;&lt;/td&gt;&lt;td headers='sinC'&gt;20&lt;/td&gt;&lt;td headers='sinD'&gt;40&lt;/td&gt;&lt;td headers='sinE'&gt;&lt;/td&gt;&lt;td headers='sinF'&gt;&lt;/td&gt;&lt;td headers='sinG'&gt;&lt;/td&gt;&lt;/tr&gt;</v>
      </c>
      <c r="AH80" s="31" t="str">
        <f t="shared" si="7"/>
        <v>document.getElementById('m078').innerHTML = (b1*0+b2*40+b0*40) + (s1*0+s2*0+s3*20+s4*40+s5*0+s6*0+s7*0+s9*40) + (e01*30+e02*0+e03*0+e04*30+e05*0+e06*0+e07*0+e08*0+e09*0+e10*0+e11*0+e12*0+e13*0+e14*0+e15*0+e16*0+e17*0+e18*0);</v>
      </c>
      <c r="AI80" s="35" t="str">
        <f t="shared" si="8"/>
        <v>m078</v>
      </c>
      <c r="AJ80" s="23"/>
    </row>
    <row r="81" spans="1:36" s="3" customFormat="1" ht="37.049999999999997" customHeight="1" x14ac:dyDescent="0.3">
      <c r="A81" s="3" t="s">
        <v>164</v>
      </c>
      <c r="C81" s="6" t="s">
        <v>465</v>
      </c>
      <c r="D81" s="3">
        <v>5</v>
      </c>
      <c r="E81" s="3" t="s">
        <v>39</v>
      </c>
      <c r="F81" s="20" t="s">
        <v>162</v>
      </c>
      <c r="G81" s="8" t="s">
        <v>598</v>
      </c>
      <c r="H81" s="4">
        <f t="shared" ref="H81:H144" si="11">SUMPRODUCT(I$1:AD$1,I81:AD81)</f>
        <v>80</v>
      </c>
      <c r="I81" s="2">
        <v>30</v>
      </c>
      <c r="J81" s="2">
        <v>50</v>
      </c>
      <c r="K81" s="2"/>
      <c r="L81" s="2">
        <f t="shared" si="9"/>
        <v>50</v>
      </c>
      <c r="M81" s="2"/>
      <c r="N81" s="2"/>
      <c r="O81" s="2"/>
      <c r="P81" s="2"/>
      <c r="Q81" s="7"/>
      <c r="U81" s="4"/>
      <c r="V81" s="5" t="s">
        <v>605</v>
      </c>
      <c r="Z81" s="3">
        <v>30</v>
      </c>
      <c r="AC81" s="3">
        <v>30</v>
      </c>
      <c r="AD81" s="4">
        <f t="shared" si="10"/>
        <v>30</v>
      </c>
      <c r="AF81" s="23"/>
      <c r="AG81" s="31" t="str">
        <f>"&lt;tr class='mmt"&amp;IF(E81="活動"," ev",IF(E81="限定"," ltd",""))&amp;IF(G81=""," groupless'","'")&amp;"&gt;&lt;td headers='icon'&gt;&lt;a href='https://www.alchemistcodedb.com/jp/card/"&amp;SUBSTITUTE(SUBSTITUTE(LOWER(A81),"_","-"),".png",""&amp;"'&gt;&lt;img src='resources/"&amp;A81&amp;"' title='"&amp;C81&amp;"' /&gt;&lt;/a&gt;&lt;/td&gt;&lt;td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headers='sinG'&gt;"&amp;AC81&amp;"&lt;/td&gt;&lt;/tr&gt;")</f>
        <v>&lt;tr class='mmt ltd'&gt;&lt;td headers='icon'&gt;&lt;a href='https://www.alchemistcodedb.com/jp/card/ts-greed-meifan-01'&gt;&lt;img src='resources/TS_GREED_MEIFAN_01.png' title='パニックハロウィン' /&gt;&lt;/a&gt;&lt;/td&gt;&lt;td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id='m079'&gt;80&lt;/td&gt;&lt;td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headers='others'&gt;範囲耐性+10, 水属性+10&lt;/td&gt;&lt;td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81" s="31" t="str">
        <f t="shared" si="7"/>
        <v>document.getElementById('m079').innerHTML = (b1*50+b2*0+b0*50) + (s1*0+s2*0+s3*0+s4*30+s5*0+s6*0+s7*30+s9*30) + (e01*0+e02*0+e03*0+e04*0+e05*0+e06*0+e07*0+e08*0+e09*0+e10*0+e11*0+e12*0+e13*0+e14*0+e15*0+e16*0+e17*0+e18*0);</v>
      </c>
      <c r="AI81" s="35" t="str">
        <f t="shared" si="8"/>
        <v>m079</v>
      </c>
      <c r="AJ81" s="23"/>
    </row>
    <row r="82" spans="1:36" s="3" customFormat="1" ht="37.049999999999997" customHeight="1" x14ac:dyDescent="0.3">
      <c r="A82" s="3" t="s">
        <v>165</v>
      </c>
      <c r="C82" s="6" t="s">
        <v>466</v>
      </c>
      <c r="D82" s="3">
        <v>5</v>
      </c>
      <c r="F82" s="20" t="s">
        <v>162</v>
      </c>
      <c r="G82" s="8" t="s">
        <v>598</v>
      </c>
      <c r="H82" s="4">
        <f t="shared" si="11"/>
        <v>90</v>
      </c>
      <c r="I82" s="2">
        <v>40</v>
      </c>
      <c r="J82" s="2">
        <v>30</v>
      </c>
      <c r="K82" s="2">
        <v>30</v>
      </c>
      <c r="L82" s="2">
        <f t="shared" si="9"/>
        <v>30</v>
      </c>
      <c r="M82" s="2"/>
      <c r="N82" s="2"/>
      <c r="O82" s="2"/>
      <c r="P82" s="2"/>
      <c r="Q82" s="7"/>
      <c r="U82" s="4"/>
      <c r="V82" s="5"/>
      <c r="Z82" s="3">
        <v>60</v>
      </c>
      <c r="AD82" s="4">
        <f t="shared" si="10"/>
        <v>60</v>
      </c>
      <c r="AF82" s="23"/>
      <c r="AG82" s="31" t="str">
        <f>"&lt;tr class='mmt"&amp;IF(E82="活動"," ev",IF(E82="限定"," ltd",""))&amp;IF(G82=""," groupless'","'")&amp;"&gt;&lt;td headers='icon'&gt;&lt;a href='https://www.alchemistcodedb.com/jp/card/"&amp;SUBSTITUTE(SUBSTITUTE(LOWER(A82),"_","-"),".png",""&amp;"'&gt;&lt;img src='resources/"&amp;A82&amp;"' title='"&amp;C82&amp;"' /&gt;&lt;/a&gt;&lt;/td&gt;&lt;td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headers='sinG'&gt;"&amp;AC82&amp;"&lt;/td&gt;&lt;/tr&gt;")</f>
        <v>&lt;tr class='mmt'&gt;&lt;td headers='icon'&gt;&lt;a href='https://www.alchemistcodedb.com/jp/card/ts-greed-orion-01'&gt;&lt;img src='resources/TS_GREED_ORION_01.png' title='覇道を征く者' /&gt;&lt;/a&gt;&lt;/td&gt;&lt;td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id='m080'&gt;90&lt;/td&gt;&lt;td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headers='sinD'&gt;60&lt;/td&gt;&lt;td headers='sinE'&gt;&lt;/td&gt;&lt;td headers='sinF'&gt;&lt;/td&gt;&lt;td headers='sinG'&gt;&lt;/td&gt;&lt;/tr&gt;</v>
      </c>
      <c r="AH82" s="31" t="str">
        <f t="shared" si="7"/>
        <v>document.getElementById('m080').innerHTML = (b1*30+b2*30+b0*30) + (s1*0+s2*0+s3*0+s4*60+s5*0+s6*0+s7*0+s9*60) + (e01*0+e02*0+e03*0+e04*0+e05*0+e06*0+e07*0+e08*0+e09*0+e10*0+e11*0+e12*0+e13*0+e14*0+e15*0+e16*0+e17*0+e18*0);</v>
      </c>
      <c r="AI82" s="35" t="str">
        <f t="shared" si="8"/>
        <v>m080</v>
      </c>
      <c r="AJ82" s="23"/>
    </row>
    <row r="83" spans="1:36" s="3" customFormat="1" ht="37.049999999999997" customHeight="1" x14ac:dyDescent="0.3">
      <c r="A83" s="3" t="s">
        <v>166</v>
      </c>
      <c r="C83" s="6" t="s">
        <v>167</v>
      </c>
      <c r="D83" s="3">
        <v>5</v>
      </c>
      <c r="E83" s="3" t="s">
        <v>35</v>
      </c>
      <c r="F83" s="20" t="s">
        <v>162</v>
      </c>
      <c r="G83" s="8" t="s">
        <v>168</v>
      </c>
      <c r="H83" s="4">
        <f t="shared" si="11"/>
        <v>50</v>
      </c>
      <c r="I83" s="2">
        <v>30</v>
      </c>
      <c r="J83" s="2">
        <v>20</v>
      </c>
      <c r="K83" s="2"/>
      <c r="L83" s="2">
        <f t="shared" si="9"/>
        <v>20</v>
      </c>
      <c r="M83" s="2"/>
      <c r="N83" s="2"/>
      <c r="O83" s="2"/>
      <c r="P83" s="2"/>
      <c r="Q83" s="7"/>
      <c r="U83" s="4"/>
      <c r="V83" s="5" t="s">
        <v>478</v>
      </c>
      <c r="X83" s="3">
        <v>30</v>
      </c>
      <c r="AD83" s="4">
        <f t="shared" si="10"/>
        <v>30</v>
      </c>
      <c r="AF83" s="23"/>
      <c r="AG83" s="31" t="str">
        <f>"&lt;tr class='mmt"&amp;IF(E83="活動"," ev",IF(E83="限定"," ltd",""))&amp;IF(G83=""," groupless'","'")&amp;"&gt;&lt;td headers='icon'&gt;&lt;a href='https://www.alchemistcodedb.com/jp/card/"&amp;SUBSTITUTE(SUBSTITUTE(LOWER(A83),"_","-"),".png",""&amp;"'&gt;&lt;img src='resources/"&amp;A83&amp;"' title='"&amp;C83&amp;"' /&gt;&lt;/a&gt;&lt;/td&gt;&lt;td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headers='sinG'&gt;"&amp;AC83&amp;"&lt;/td&gt;&lt;/tr&gt;")</f>
        <v>&lt;tr class='mmt ev'&gt;&lt;td headers='icon'&gt;&lt;a href='https://www.alchemistcodedb.com/jp/card/ts-greed-rishen-01'&gt;&lt;img src='resources/TS_GREED_RISHEN_01.png' title='船上の厄膳料理' /&gt;&lt;/a&gt;&lt;/td&gt;&lt;td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id='m081'&gt;50&lt;/td&gt;&lt;td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3" s="31" t="str">
        <f t="shared" si="7"/>
        <v>document.getElementById('m081').innerHTML = (b1*20+b2*0+b0*20) + (s1*0+s2*30+s3*0+s4*0+s5*0+s6*0+s7*0+s9*30) + (e01*0+e02*0+e03*0+e04*0+e05*0+e06*0+e07*0+e08*0+e09*0+e10*0+e11*0+e12*0+e13*0+e14*0+e15*0+e16*0+e17*0+e18*0);</v>
      </c>
      <c r="AI83" s="35" t="str">
        <f t="shared" si="8"/>
        <v>m081</v>
      </c>
      <c r="AJ83" s="23"/>
    </row>
    <row r="84" spans="1:36" s="3" customFormat="1" ht="37.049999999999997" customHeight="1" x14ac:dyDescent="0.3">
      <c r="A84" s="3" t="s">
        <v>169</v>
      </c>
      <c r="C84" s="6" t="s">
        <v>170</v>
      </c>
      <c r="D84" s="3">
        <v>5</v>
      </c>
      <c r="F84" s="20" t="s">
        <v>162</v>
      </c>
      <c r="G84" s="8" t="s">
        <v>168</v>
      </c>
      <c r="H84" s="4">
        <f t="shared" si="11"/>
        <v>110</v>
      </c>
      <c r="I84" s="2"/>
      <c r="J84" s="2">
        <v>40</v>
      </c>
      <c r="K84" s="2"/>
      <c r="L84" s="2">
        <f t="shared" si="9"/>
        <v>40</v>
      </c>
      <c r="M84" s="2"/>
      <c r="N84" s="2"/>
      <c r="O84" s="2">
        <v>30</v>
      </c>
      <c r="P84" s="2">
        <v>10</v>
      </c>
      <c r="Q84" s="7"/>
      <c r="R84" s="3" t="s">
        <v>19</v>
      </c>
      <c r="S84" s="3">
        <v>30</v>
      </c>
      <c r="U84" s="4"/>
      <c r="V84" s="5"/>
      <c r="X84" s="3">
        <v>40</v>
      </c>
      <c r="AB84" s="3">
        <v>20</v>
      </c>
      <c r="AD84" s="4">
        <f t="shared" si="10"/>
        <v>40</v>
      </c>
      <c r="AF84" s="23"/>
      <c r="AG84" s="31" t="str">
        <f>"&lt;tr class='mmt"&amp;IF(E84="活動"," ev",IF(E84="限定"," ltd",""))&amp;IF(G84=""," groupless'","'")&amp;"&gt;&lt;td headers='icon'&gt;&lt;a href='https://www.alchemistcodedb.com/jp/card/"&amp;SUBSTITUTE(SUBSTITUTE(LOWER(A84),"_","-"),".png",""&amp;"'&gt;&lt;img src='resources/"&amp;A84&amp;"' title='"&amp;C84&amp;"' /&gt;&lt;/a&gt;&lt;/td&gt;&lt;td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headers='sinG'&gt;"&amp;AC84&amp;"&lt;/td&gt;&lt;/tr&gt;")</f>
        <v>&lt;tr class='mmt'&gt;&lt;td headers='icon'&gt;&lt;a href='https://www.alchemistcodedb.com/jp/card/ts-greed-shenmei-01'&gt;&lt;img src='resources/TS_GREED_SHENMEI_01.png' title='お宝は海図のその先に' /&gt;&lt;/a&gt;&lt;/td&gt;&lt;td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id='m082'&gt;110&lt;/td&gt;&lt;td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84" s="31" t="str">
        <f t="shared" si="7"/>
        <v>document.getElementById('m082').innerHTML = (b1*40+b2*0+b0*40) + (s1*0+s2*40+s3*0+s4*0+s5*0+s6*20+s7*0+s9*40) + (e01*0+e02*0+e03*0+e04*0+e05*0+e06*30+e07*0+e08*0+e09*0+e10*0+e11*0+e12*0+e13*0+e14*0+e15*0+e16*0+e17*0+e18*0);</v>
      </c>
      <c r="AI84" s="35" t="str">
        <f t="shared" si="8"/>
        <v>m082</v>
      </c>
      <c r="AJ84" s="23"/>
    </row>
    <row r="85" spans="1:36" s="3" customFormat="1" ht="37.049999999999997" customHeight="1" x14ac:dyDescent="0.3">
      <c r="A85" s="3" t="s">
        <v>600</v>
      </c>
      <c r="C85" s="6" t="s">
        <v>606</v>
      </c>
      <c r="D85" s="3">
        <v>5</v>
      </c>
      <c r="F85" s="51" t="s">
        <v>162</v>
      </c>
      <c r="G85" s="8" t="s">
        <v>598</v>
      </c>
      <c r="H85" s="4">
        <f t="shared" si="11"/>
        <v>60</v>
      </c>
      <c r="I85" s="2">
        <v>60</v>
      </c>
      <c r="J85" s="2"/>
      <c r="K85" s="2"/>
      <c r="L85" s="2">
        <f t="shared" si="9"/>
        <v>0</v>
      </c>
      <c r="M85" s="2"/>
      <c r="N85" s="2"/>
      <c r="O85" s="2"/>
      <c r="P85" s="2"/>
      <c r="Q85" s="7"/>
      <c r="T85" s="5" t="s">
        <v>607</v>
      </c>
      <c r="U85" s="4">
        <v>20</v>
      </c>
      <c r="V85" s="5"/>
      <c r="W85" s="3">
        <v>20</v>
      </c>
      <c r="Z85" s="3">
        <v>40</v>
      </c>
      <c r="AD85" s="4">
        <f t="shared" si="10"/>
        <v>40</v>
      </c>
      <c r="AF85" s="23"/>
      <c r="AG85" s="31" t="str">
        <f>"&lt;tr class='mmt"&amp;IF(E85="活動"," ev",IF(E85="限定"," ltd",""))&amp;IF(G85=""," groupless'","'")&amp;"&gt;&lt;td headers='icon'&gt;&lt;a href='https://www.alchemistcodedb.com/jp/card/"&amp;SUBSTITUTE(SUBSTITUTE(LOWER(A85),"_","-"),".png",""&amp;"'&gt;&lt;img src='resources/"&amp;A85&amp;"' title='"&amp;C85&amp;"' /&gt;&lt;/a&gt;&lt;/td&gt;&lt;td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headers='sinG'&gt;"&amp;AC85&amp;"&lt;/td&gt;&lt;/tr&gt;")</f>
        <v>&lt;tr class='mmt'&gt;&lt;td headers='icon'&gt;&lt;a href='https://www.alchemistcodedb.com/jp/card/ts-greed-yuen-01'&gt;&lt;img src='resources/TS_GREED_YUEN_01.png' title='盤上交差の岐路' /&gt;&lt;/a&gt;&lt;/td&gt;&lt;td headers='name'&gt;盤上交差の岐路&lt;/td&gt;&lt;td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class='groupName'&gt;グリードダイク軍&lt;/span&gt;&lt;img class='groupLogo' src='resources/ui/subgroup_greed_army.png' title='グリードダイク軍' /&gt;&lt;/td&gt;&lt;td headers='score' id='m083'&gt;60&lt;/td&gt;&lt;td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headers='special'&gt;範囲&amp;雷属性&lt;/td&gt;&lt;td headers='sp.bonus'&gt;20&lt;/td&gt;&lt;td headers='others'&gt;&lt;/td&gt;&lt;td headers='sinA'&gt;20&lt;/td&gt;&lt;td headers='sinB'&gt;&lt;/td&gt;&lt;td headers='sinC'&gt;&lt;/td&gt;&lt;td headers='sinD'&gt;40&lt;/td&gt;&lt;td headers='sinE'&gt;&lt;/td&gt;&lt;td headers='sinF'&gt;&lt;/td&gt;&lt;td headers='sinG'&gt;&lt;/td&gt;&lt;/tr&gt;</v>
      </c>
      <c r="AH85" s="31" t="str">
        <f t="shared" si="7"/>
        <v>document.getElementById('m083').innerHTML = (b1*0+b2*0+b0*0) + (s1*20+s2*0+s3*0+s4*40+s5*0+s6*0+s7*0+s9*40) + (e01*0+e02*0+e03*0+e04*0+e05*0+e06*0+e07*0+e08*20+e09*0+e10*0+e11*0+e12*20+e13*0+e14*0+e15*0+e16*0+e17*0+e18*0);</v>
      </c>
      <c r="AI85" s="35" t="str">
        <f t="shared" si="8"/>
        <v>m083</v>
      </c>
      <c r="AJ85" s="23"/>
    </row>
    <row r="86" spans="1:36" s="3" customFormat="1" ht="37.049999999999997" customHeight="1" x14ac:dyDescent="0.3">
      <c r="A86" s="3" t="s">
        <v>171</v>
      </c>
      <c r="C86" s="6" t="s">
        <v>211</v>
      </c>
      <c r="D86" s="3">
        <v>5</v>
      </c>
      <c r="F86" s="17" t="s">
        <v>48</v>
      </c>
      <c r="G86" s="8"/>
      <c r="H86" s="4">
        <f t="shared" si="11"/>
        <v>0</v>
      </c>
      <c r="I86" s="2"/>
      <c r="J86" s="2"/>
      <c r="K86" s="2"/>
      <c r="L86" s="2">
        <f t="shared" si="9"/>
        <v>0</v>
      </c>
      <c r="M86" s="2"/>
      <c r="N86" s="2"/>
      <c r="O86" s="2"/>
      <c r="P86" s="2"/>
      <c r="Q86" s="7"/>
      <c r="U86" s="4"/>
      <c r="V86" s="5"/>
      <c r="AD86" s="4">
        <f t="shared" si="10"/>
        <v>0</v>
      </c>
      <c r="AF86" s="23"/>
      <c r="AG86" s="31" t="str">
        <f>"&lt;tr class='mmt"&amp;IF(E86="活動"," ev",IF(E86="限定"," ltd",""))&amp;IF(G86=""," groupless'","'")&amp;"&gt;&lt;td headers='icon'&gt;&lt;a href='https://www.alchemistcodedb.com/jp/card/"&amp;SUBSTITUTE(SUBSTITUTE(LOWER(A86),"_","-"),".png",""&amp;"'&gt;&lt;img src='resources/"&amp;A86&amp;"' title='"&amp;C86&amp;"' /&gt;&lt;/a&gt;&lt;/td&gt;&lt;td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headers='sinG'&gt;"&amp;AC86&amp;"&lt;/td&gt;&lt;/tr&gt;")</f>
        <v>&lt;tr class='mmt groupless'&gt;&lt;td headers='icon'&gt;&lt;a href='https://www.alchemistcodedb.com/jp/card/ts-liesbet-edgar-01'&gt;&lt;img src='resources/TS_LIESBET_EDGAR_01.png' title='雪上に刻まれた希望' /&gt;&lt;/a&gt;&lt;/td&gt;&lt;td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6" s="31" t="str">
        <f t="shared" si="7"/>
        <v>document.getElementById('m084').innerHTML = (b1*0+b2*0+b0*0) + (s1*0+s2*0+s3*0+s4*0+s5*0+s6*0+s7*0+s9*0) + (e01*0+e02*0+e03*0+e04*0+e05*0+e06*0+e07*0+e08*0+e09*0+e10*0+e11*0+e12*0+e13*0+e14*0+e15*0+e16*0+e17*0+e18*0);</v>
      </c>
      <c r="AI86" s="35" t="str">
        <f t="shared" si="8"/>
        <v>m084</v>
      </c>
      <c r="AJ86" s="23"/>
    </row>
    <row r="87" spans="1:36" s="3" customFormat="1" ht="37.049999999999997" customHeight="1" x14ac:dyDescent="0.3">
      <c r="A87" s="3" t="s">
        <v>172</v>
      </c>
      <c r="C87" s="6" t="s">
        <v>173</v>
      </c>
      <c r="D87" s="3">
        <v>5</v>
      </c>
      <c r="F87" s="17" t="s">
        <v>174</v>
      </c>
      <c r="G87" s="8" t="s">
        <v>175</v>
      </c>
      <c r="H87" s="4">
        <f t="shared" si="11"/>
        <v>50</v>
      </c>
      <c r="I87" s="2">
        <v>30</v>
      </c>
      <c r="J87" s="2"/>
      <c r="K87" s="2"/>
      <c r="L87" s="2">
        <f t="shared" si="9"/>
        <v>0</v>
      </c>
      <c r="M87" s="2">
        <v>50</v>
      </c>
      <c r="N87" s="2"/>
      <c r="O87" s="2"/>
      <c r="P87" s="2"/>
      <c r="Q87" s="7"/>
      <c r="R87" s="5" t="s">
        <v>16</v>
      </c>
      <c r="S87" s="3">
        <v>20</v>
      </c>
      <c r="U87" s="4"/>
      <c r="V87" s="5"/>
      <c r="Y87" s="3">
        <v>30</v>
      </c>
      <c r="AC87" s="3">
        <v>30</v>
      </c>
      <c r="AD87" s="4">
        <f t="shared" si="10"/>
        <v>30</v>
      </c>
      <c r="AF87" s="23"/>
      <c r="AG87" s="31" t="str">
        <f>"&lt;tr class='mmt"&amp;IF(E87="活動"," ev",IF(E87="限定"," ltd",""))&amp;IF(G87=""," groupless'","'")&amp;"&gt;&lt;td headers='icon'&gt;&lt;a href='https://www.alchemistcodedb.com/jp/card/"&amp;SUBSTITUTE(SUBSTITUTE(LOWER(A87),"_","-"),".png",""&amp;"'&gt;&lt;img src='resources/"&amp;A87&amp;"' title='"&amp;C87&amp;"' /&gt;&lt;/a&gt;&lt;/td&gt;&lt;td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headers='sinG'&gt;"&amp;AC87&amp;"&lt;/td&gt;&lt;/tr&gt;")</f>
        <v>&lt;tr class='mmt'&gt;&lt;td headers='icon'&gt;&lt;a href='https://www.alchemistcodedb.com/jp/card/ts-lost-achad-01'&gt;&lt;img src='resources/TS_LOST_ACHAD_01.png' title='私が見つけた太陽' /&gt;&lt;/a&gt;&lt;/td&gt;&lt;td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7" s="31" t="str">
        <f t="shared" si="7"/>
        <v>document.getElementById('m085').innerHTML = (b1*0+b2*0+b0*0) + (s1*0+s2*0+s3*30+s4*0+s5*0+s6*0+s7*30+s9*30) + (e01*0+e02*0+e03*20+e04*0+e05*0+e06*0+e07*0+e08*0+e09*0+e10*0+e11*0+e12*0+e13*0+e14*0+e15*0+e16*0+e17*0+e18*0);</v>
      </c>
      <c r="AI87" s="35" t="str">
        <f t="shared" si="8"/>
        <v>m085</v>
      </c>
      <c r="AJ87" s="23"/>
    </row>
    <row r="88" spans="1:36" s="3" customFormat="1" ht="37.049999999999997" customHeight="1" x14ac:dyDescent="0.3">
      <c r="A88" s="3" t="s">
        <v>176</v>
      </c>
      <c r="C88" s="6" t="s">
        <v>177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1"/>
        <v>90</v>
      </c>
      <c r="I88" s="2">
        <v>30</v>
      </c>
      <c r="J88" s="2">
        <v>50</v>
      </c>
      <c r="K88" s="2"/>
      <c r="L88" s="2">
        <f t="shared" si="9"/>
        <v>50</v>
      </c>
      <c r="M88" s="2"/>
      <c r="N88" s="2"/>
      <c r="O88" s="2"/>
      <c r="P88" s="2"/>
      <c r="Q88" s="7"/>
      <c r="U88" s="4"/>
      <c r="V88" s="5" t="s">
        <v>635</v>
      </c>
      <c r="AB88" s="3">
        <v>20</v>
      </c>
      <c r="AC88" s="3">
        <v>40</v>
      </c>
      <c r="AD88" s="4">
        <f t="shared" si="10"/>
        <v>40</v>
      </c>
      <c r="AF88" s="23"/>
      <c r="AG88" s="31" t="str">
        <f>"&lt;tr class='mmt"&amp;IF(E88="活動"," ev",IF(E88="限定"," ltd",""))&amp;IF(G88=""," groupless'","'")&amp;"&gt;&lt;td headers='icon'&gt;&lt;a href='https://www.alchemistcodedb.com/jp/card/"&amp;SUBSTITUTE(SUBSTITUTE(LOWER(A88),"_","-"),".png",""&amp;"'&gt;&lt;img src='resources/"&amp;A88&amp;"' title='"&amp;C88&amp;"' /&gt;&lt;/a&gt;&lt;/td&gt;&lt;td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headers='sinG'&gt;"&amp;AC88&amp;"&lt;/td&gt;&lt;/tr&gt;")</f>
        <v>&lt;tr class='mmt ltd'&gt;&lt;td headers='icon'&gt;&lt;a href='https://www.alchemistcodedb.com/jp/card/ts-lost-achad-02'&gt;&lt;img src='resources/TS_LOST_ACHAD_02.png' title='戒めなき青に包まれて' /&gt;&lt;/a&gt;&lt;/td&gt;&lt;td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8" s="31" t="str">
        <f t="shared" si="7"/>
        <v>document.getElementById('m086').innerHTML = (b1*50+b2*0+b0*50) + (s1*0+s2*0+s3*0+s4*0+s5*0+s6*20+s7*40+s9*40) + (e01*0+e02*0+e03*0+e04*0+e05*0+e06*0+e07*0+e08*0+e09*0+e10*0+e11*0+e12*0+e13*0+e14*0+e15*0+e16*0+e17*0+e18*0);</v>
      </c>
      <c r="AI88" s="35" t="str">
        <f t="shared" si="8"/>
        <v>m086</v>
      </c>
      <c r="AJ88" s="23"/>
    </row>
    <row r="89" spans="1:36" s="3" customFormat="1" ht="37.049999999999997" customHeight="1" x14ac:dyDescent="0.3">
      <c r="A89" s="3" t="s">
        <v>178</v>
      </c>
      <c r="C89" s="6" t="s">
        <v>179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1"/>
        <v>70</v>
      </c>
      <c r="I89" s="2">
        <v>60</v>
      </c>
      <c r="J89" s="2">
        <v>20</v>
      </c>
      <c r="K89" s="2"/>
      <c r="L89" s="2">
        <f t="shared" si="9"/>
        <v>20</v>
      </c>
      <c r="M89" s="2"/>
      <c r="N89" s="2"/>
      <c r="O89" s="2"/>
      <c r="P89" s="2"/>
      <c r="Q89" s="7"/>
      <c r="R89" s="5" t="s">
        <v>16</v>
      </c>
      <c r="S89" s="3">
        <v>20</v>
      </c>
      <c r="U89" s="4"/>
      <c r="V89" s="5"/>
      <c r="Y89" s="3">
        <v>30</v>
      </c>
      <c r="AC89" s="3">
        <v>30</v>
      </c>
      <c r="AD89" s="4">
        <f t="shared" si="10"/>
        <v>30</v>
      </c>
      <c r="AF89" s="23"/>
      <c r="AG89" s="31" t="str">
        <f>"&lt;tr class='mmt"&amp;IF(E89="活動"," ev",IF(E89="限定"," ltd",""))&amp;IF(G89=""," groupless'","'")&amp;"&gt;&lt;td headers='icon'&gt;&lt;a href='https://www.alchemistcodedb.com/jp/card/"&amp;SUBSTITUTE(SUBSTITUTE(LOWER(A89),"_","-"),".png",""&amp;"'&gt;&lt;img src='resources/"&amp;A89&amp;"' title='"&amp;C89&amp;"' /&gt;&lt;/a&gt;&lt;/td&gt;&lt;td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headers='sinG'&gt;"&amp;AC89&amp;"&lt;/td&gt;&lt;/tr&gt;")</f>
        <v>&lt;tr class='mmt ltd'&gt;&lt;td headers='icon'&gt;&lt;a href='https://www.alchemistcodedb.com/jp/card/ts-lost-achad-03'&gt;&lt;img src='resources/TS_LOST_ACHAD_03.png' title='ひとり、じゃなくて' /&gt;&lt;/a&gt;&lt;/td&gt;&lt;td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9" s="31" t="str">
        <f t="shared" si="7"/>
        <v>document.getElementById('m087').innerHTML = (b1*20+b2*0+b0*20) + (s1*0+s2*0+s3*30+s4*0+s5*0+s6*0+s7*30+s9*30) + (e01*0+e02*0+e03*20+e04*0+e05*0+e06*0+e07*0+e08*0+e09*0+e10*0+e11*0+e12*0+e13*0+e14*0+e15*0+e16*0+e17*0+e18*0);</v>
      </c>
      <c r="AI89" s="35" t="str">
        <f t="shared" si="8"/>
        <v>m087</v>
      </c>
      <c r="AJ89" s="23"/>
    </row>
    <row r="90" spans="1:36" s="3" customFormat="1" ht="37.049999999999997" customHeight="1" x14ac:dyDescent="0.3">
      <c r="A90" s="3" t="s">
        <v>180</v>
      </c>
      <c r="C90" s="6" t="s">
        <v>181</v>
      </c>
      <c r="D90" s="3">
        <v>5</v>
      </c>
      <c r="F90" s="17" t="s">
        <v>174</v>
      </c>
      <c r="G90" s="8" t="s">
        <v>175</v>
      </c>
      <c r="H90" s="4">
        <f t="shared" si="11"/>
        <v>90</v>
      </c>
      <c r="I90" s="2">
        <v>50</v>
      </c>
      <c r="J90" s="2"/>
      <c r="K90" s="2">
        <v>20</v>
      </c>
      <c r="L90" s="2">
        <f t="shared" si="9"/>
        <v>20</v>
      </c>
      <c r="M90" s="2"/>
      <c r="N90" s="2"/>
      <c r="O90" s="2"/>
      <c r="P90" s="2"/>
      <c r="Q90" s="7"/>
      <c r="R90" s="3" t="s">
        <v>14</v>
      </c>
      <c r="S90" s="3">
        <v>30</v>
      </c>
      <c r="U90" s="4"/>
      <c r="V90" s="5"/>
      <c r="AB90" s="3">
        <v>20</v>
      </c>
      <c r="AC90" s="3">
        <v>40</v>
      </c>
      <c r="AD90" s="4">
        <f t="shared" si="10"/>
        <v>40</v>
      </c>
      <c r="AF90" s="23"/>
      <c r="AG90" s="31" t="str">
        <f>"&lt;tr class='mmt"&amp;IF(E90="活動"," ev",IF(E90="限定"," ltd",""))&amp;IF(G90=""," groupless'","'")&amp;"&gt;&lt;td headers='icon'&gt;&lt;a href='https://www.alchemistcodedb.com/jp/card/"&amp;SUBSTITUTE(SUBSTITUTE(LOWER(A90),"_","-"),".png",""&amp;"'&gt;&lt;img src='resources/"&amp;A90&amp;"' title='"&amp;C90&amp;"' /&gt;&lt;/a&gt;&lt;/td&gt;&lt;td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headers='sinG'&gt;"&amp;AC90&amp;"&lt;/td&gt;&lt;/tr&gt;")</f>
        <v>&lt;tr class='mmt'&gt;&lt;td headers='icon'&gt;&lt;a href='https://www.alchemistcodedb.com/jp/card/ts-lost-drei-01'&gt;&lt;img src='resources/TS_LOST_DREI_01.png' title='剪定、収穫、その開花' /&gt;&lt;/a&gt;&lt;/td&gt;&lt;td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0" s="31" t="str">
        <f t="shared" si="7"/>
        <v>document.getElementById('m088').innerHTML = (b1*0+b2*20+b0*20) + (s1*0+s2*0+s3*0+s4*0+s5*0+s6*20+s7*40+s9*40) + (e01*30+e02*0+e03*0+e04*0+e05*0+e06*0+e07*0+e08*0+e09*0+e10*0+e11*0+e12*0+e13*0+e14*0+e15*0+e16*0+e17*0+e18*0);</v>
      </c>
      <c r="AI90" s="35" t="str">
        <f t="shared" si="8"/>
        <v>m088</v>
      </c>
      <c r="AJ90" s="23"/>
    </row>
    <row r="91" spans="1:36" s="3" customFormat="1" ht="37.049999999999997" customHeight="1" x14ac:dyDescent="0.3">
      <c r="A91" s="3" t="s">
        <v>495</v>
      </c>
      <c r="C91" s="6" t="s">
        <v>496</v>
      </c>
      <c r="D91" s="3">
        <v>5</v>
      </c>
      <c r="E91" s="3" t="s">
        <v>39</v>
      </c>
      <c r="F91" s="17" t="s">
        <v>174</v>
      </c>
      <c r="G91" s="8" t="s">
        <v>175</v>
      </c>
      <c r="H91" s="4">
        <f t="shared" si="11"/>
        <v>100</v>
      </c>
      <c r="I91" s="2">
        <v>30</v>
      </c>
      <c r="J91" s="2"/>
      <c r="K91" s="2"/>
      <c r="L91" s="2">
        <f t="shared" si="9"/>
        <v>0</v>
      </c>
      <c r="M91" s="2"/>
      <c r="N91" s="2"/>
      <c r="O91" s="2"/>
      <c r="P91" s="2"/>
      <c r="Q91" s="7"/>
      <c r="R91" s="3" t="s">
        <v>14</v>
      </c>
      <c r="S91" s="3">
        <v>40</v>
      </c>
      <c r="T91" s="3" t="s">
        <v>20</v>
      </c>
      <c r="U91" s="4">
        <v>20</v>
      </c>
      <c r="V91" s="5" t="s">
        <v>497</v>
      </c>
      <c r="AB91" s="3">
        <v>20</v>
      </c>
      <c r="AC91" s="3">
        <v>40</v>
      </c>
      <c r="AD91" s="4">
        <f t="shared" si="10"/>
        <v>40</v>
      </c>
      <c r="AF91" s="23"/>
      <c r="AG91" s="31" t="str">
        <f>"&lt;tr class='mmt"&amp;IF(E91="活動"," ev",IF(E91="限定"," ltd",""))&amp;IF(G91=""," groupless'","'")&amp;"&gt;&lt;td headers='icon'&gt;&lt;a href='https://www.alchemistcodedb.com/jp/card/"&amp;SUBSTITUTE(SUBSTITUTE(LOWER(A91),"_","-"),".png",""&amp;"'&gt;&lt;img src='resources/"&amp;A91&amp;"' title='"&amp;C91&amp;"' /&gt;&lt;/a&gt;&lt;/td&gt;&lt;td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headers='sinG'&gt;"&amp;AC91&amp;"&lt;/td&gt;&lt;/tr&gt;")</f>
        <v>&lt;tr class='mmt ltd'&gt;&lt;td headers='icon'&gt;&lt;a href='https://www.alchemistcodedb.com/jp/card/ts-lost-einz-01'&gt;&lt;img src='resources/TS_LOST_EINZ_01.png' title='世界を壊す、先駆けに' /&gt;&lt;/a&gt;&lt;/td&gt;&lt;td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1" s="31" t="str">
        <f t="shared" si="7"/>
        <v>document.getElementById('m089').innerHTML = (b1*0+b2*0+b0*0) + (s1*0+s2*0+s3*0+s4*0+s5*0+s6*20+s7*40+s9*40) + (e01*40+e02*0+e03*0+e04*0+e05*0+e06*0+e07*0+e08*0+e09*0+e10*0+e11*20+e12*0+e13*0+e14*0+e15*0+e16*0+e17*0+e18*0);</v>
      </c>
      <c r="AI91" s="35" t="str">
        <f t="shared" si="8"/>
        <v>m089</v>
      </c>
      <c r="AJ91" s="23"/>
    </row>
    <row r="92" spans="1:36" s="3" customFormat="1" ht="37.049999999999997" customHeight="1" x14ac:dyDescent="0.3">
      <c r="A92" s="3" t="s">
        <v>182</v>
      </c>
      <c r="C92" s="6" t="s">
        <v>183</v>
      </c>
      <c r="D92" s="3">
        <v>5</v>
      </c>
      <c r="F92" s="17" t="s">
        <v>174</v>
      </c>
      <c r="G92" s="8" t="s">
        <v>175</v>
      </c>
      <c r="H92" s="4">
        <f t="shared" si="11"/>
        <v>90</v>
      </c>
      <c r="I92" s="2">
        <v>30</v>
      </c>
      <c r="J92" s="2"/>
      <c r="K92" s="2">
        <v>30</v>
      </c>
      <c r="L92" s="2">
        <f t="shared" si="9"/>
        <v>30</v>
      </c>
      <c r="M92" s="2"/>
      <c r="N92" s="2"/>
      <c r="O92" s="2"/>
      <c r="P92" s="2"/>
      <c r="Q92" s="7"/>
      <c r="R92" s="3" t="s">
        <v>18</v>
      </c>
      <c r="S92" s="3">
        <v>20</v>
      </c>
      <c r="U92" s="4"/>
      <c r="V92" s="5" t="s">
        <v>482</v>
      </c>
      <c r="Y92" s="3">
        <v>20</v>
      </c>
      <c r="AC92" s="3">
        <v>40</v>
      </c>
      <c r="AD92" s="4">
        <f t="shared" si="10"/>
        <v>40</v>
      </c>
      <c r="AF92" s="23"/>
      <c r="AG92" s="31" t="str">
        <f>"&lt;tr class='mmt"&amp;IF(E92="活動"," ev",IF(E92="限定"," ltd",""))&amp;IF(G92=""," groupless'","'")&amp;"&gt;&lt;td headers='icon'&gt;&lt;a href='https://www.alchemistcodedb.com/jp/card/"&amp;SUBSTITUTE(SUBSTITUTE(LOWER(A92),"_","-"),".png",""&amp;"'&gt;&lt;img src='resources/"&amp;A92&amp;"' title='"&amp;C92&amp;"' /&gt;&lt;/a&gt;&lt;/td&gt;&lt;td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headers='sinG'&gt;"&amp;AC92&amp;"&lt;/td&gt;&lt;/tr&gt;")</f>
        <v>&lt;tr class='mmt'&gt;&lt;td headers='icon'&gt;&lt;a href='https://www.alchemistcodedb.com/jp/card/ts-lost-fury-01'&gt;&lt;img src='resources/TS_LOST_FURY_01.png' title='理想の行き着いた果て' /&gt;&lt;/a&gt;&lt;/td&gt;&lt;td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92" s="31" t="str">
        <f t="shared" si="7"/>
        <v>document.getElementById('m090').innerHTML = (b1*0+b2*30+b0*30) + (s1*0+s2*0+s3*20+s4*0+s5*0+s6*0+s7*40+s9*40) + (e01*0+e02*0+e03*0+e04*0+e05*20+e06*0+e07*0+e08*0+e09*0+e10*0+e11*0+e12*0+e13*0+e14*0+e15*0+e16*0+e17*0+e18*0);</v>
      </c>
      <c r="AI92" s="35" t="str">
        <f t="shared" si="8"/>
        <v>m090</v>
      </c>
      <c r="AJ92" s="23"/>
    </row>
    <row r="93" spans="1:36" s="3" customFormat="1" ht="37.049999999999997" customHeight="1" x14ac:dyDescent="0.3">
      <c r="A93" s="3" t="s">
        <v>184</v>
      </c>
      <c r="C93" s="6" t="s">
        <v>185</v>
      </c>
      <c r="D93" s="3">
        <v>5</v>
      </c>
      <c r="F93" s="17" t="s">
        <v>174</v>
      </c>
      <c r="G93" s="8" t="s">
        <v>175</v>
      </c>
      <c r="H93" s="4">
        <f t="shared" si="11"/>
        <v>60</v>
      </c>
      <c r="I93" s="2">
        <v>70</v>
      </c>
      <c r="J93" s="2"/>
      <c r="K93" s="2"/>
      <c r="L93" s="2">
        <f t="shared" si="9"/>
        <v>0</v>
      </c>
      <c r="M93" s="2"/>
      <c r="N93" s="2"/>
      <c r="O93" s="2"/>
      <c r="P93" s="2">
        <v>5</v>
      </c>
      <c r="Q93" s="7"/>
      <c r="R93" s="5" t="s">
        <v>16</v>
      </c>
      <c r="S93" s="3">
        <v>20</v>
      </c>
      <c r="U93" s="4"/>
      <c r="V93" s="5"/>
      <c r="Z93" s="3">
        <v>20</v>
      </c>
      <c r="AC93" s="3">
        <v>40</v>
      </c>
      <c r="AD93" s="4">
        <f t="shared" si="10"/>
        <v>40</v>
      </c>
      <c r="AF93" s="23"/>
      <c r="AG93" s="31" t="str">
        <f>"&lt;tr class='mmt"&amp;IF(E93="活動"," ev",IF(E93="限定"," ltd",""))&amp;IF(G93=""," groupless'","'")&amp;"&gt;&lt;td headers='icon'&gt;&lt;a href='https://www.alchemistcodedb.com/jp/card/"&amp;SUBSTITUTE(SUBSTITUTE(LOWER(A93),"_","-"),".png",""&amp;"'&gt;&lt;img src='resources/"&amp;A93&amp;"' title='"&amp;C93&amp;"' /&gt;&lt;/a&gt;&lt;/td&gt;&lt;td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headers='sinG'&gt;"&amp;AC93&amp;"&lt;/td&gt;&lt;/tr&gt;")</f>
        <v>&lt;tr class='mmt'&gt;&lt;td headers='icon'&gt;&lt;a href='https://www.alchemistcodedb.com/jp/card/ts-lost-noin-01'&gt;&lt;img src='resources/TS_LOST_NOIN_01.png' title='一夜の生き血を喰らい' /&gt;&lt;/a&gt;&lt;/td&gt;&lt;td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93" s="31" t="str">
        <f t="shared" si="7"/>
        <v>document.getElementById('m091').innerHTML = (b1*0+b2*0+b0*0) + (s1*0+s2*0+s3*0+s4*20+s5*0+s6*0+s7*40+s9*40) + (e01*0+e02*0+e03*20+e04*0+e05*0+e06*0+e07*0+e08*0+e09*0+e10*0+e11*0+e12*0+e13*0+e14*0+e15*0+e16*0+e17*0+e18*0);</v>
      </c>
      <c r="AI93" s="35" t="str">
        <f t="shared" si="8"/>
        <v>m091</v>
      </c>
      <c r="AJ93" s="23"/>
    </row>
    <row r="94" spans="1:36" s="3" customFormat="1" ht="37.049999999999997" customHeight="1" x14ac:dyDescent="0.3">
      <c r="A94" s="3" t="s">
        <v>186</v>
      </c>
      <c r="C94" s="6" t="s">
        <v>187</v>
      </c>
      <c r="D94" s="3">
        <v>5</v>
      </c>
      <c r="E94" s="3" t="s">
        <v>39</v>
      </c>
      <c r="F94" s="17" t="s">
        <v>174</v>
      </c>
      <c r="G94" s="8" t="s">
        <v>175</v>
      </c>
      <c r="H94" s="4">
        <f t="shared" si="11"/>
        <v>90</v>
      </c>
      <c r="I94" s="2">
        <v>40</v>
      </c>
      <c r="J94" s="2">
        <v>30</v>
      </c>
      <c r="K94" s="2">
        <v>30</v>
      </c>
      <c r="L94" s="2">
        <f t="shared" si="9"/>
        <v>30</v>
      </c>
      <c r="M94" s="2"/>
      <c r="N94" s="2"/>
      <c r="O94" s="2"/>
      <c r="P94" s="2"/>
      <c r="Q94" s="7"/>
      <c r="U94" s="4"/>
      <c r="V94" s="5"/>
      <c r="AC94" s="3">
        <v>60</v>
      </c>
      <c r="AD94" s="4">
        <f t="shared" si="10"/>
        <v>60</v>
      </c>
      <c r="AF94" s="23"/>
      <c r="AG94" s="31" t="str">
        <f>"&lt;tr class='mmt"&amp;IF(E94="活動"," ev",IF(E94="限定"," ltd",""))&amp;IF(G94=""," groupless'","'")&amp;"&gt;&lt;td headers='icon'&gt;&lt;a href='https://www.alchemistcodedb.com/jp/card/"&amp;SUBSTITUTE(SUBSTITUTE(LOWER(A94),"_","-"),".png",""&amp;"'&gt;&lt;img src='resources/"&amp;A94&amp;"' title='"&amp;C94&amp;"' /&gt;&lt;/a&gt;&lt;/td&gt;&lt;td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headers='sinG'&gt;"&amp;AC94&amp;"&lt;/td&gt;&lt;/tr&gt;")</f>
        <v>&lt;tr class='mmt ltd'&gt;&lt;td headers='icon'&gt;&lt;a href='https://www.alchemistcodedb.com/jp/card/ts-lost-thol-01'&gt;&lt;img src='resources/TS_LOST_THOL_01.png' title='真理への戒めと記録' /&gt;&lt;/a&gt;&lt;/td&gt;&lt;td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4" s="31" t="str">
        <f t="shared" si="7"/>
        <v>document.getElementById('m092').innerHTML = (b1*30+b2*30+b0*30) + (s1*0+s2*0+s3*0+s4*0+s5*0+s6*0+s7*60+s9*60) + (e01*0+e02*0+e03*0+e04*0+e05*0+e06*0+e07*0+e08*0+e09*0+e10*0+e11*0+e12*0+e13*0+e14*0+e15*0+e16*0+e17*0+e18*0);</v>
      </c>
      <c r="AI94" s="35" t="str">
        <f t="shared" si="8"/>
        <v>m092</v>
      </c>
      <c r="AJ94" s="23"/>
    </row>
    <row r="95" spans="1:36" s="3" customFormat="1" ht="37.049999999999997" customHeight="1" x14ac:dyDescent="0.3">
      <c r="A95" s="3" t="s">
        <v>493</v>
      </c>
      <c r="C95" s="6" t="s">
        <v>494</v>
      </c>
      <c r="D95" s="3">
        <v>5</v>
      </c>
      <c r="E95" s="3" t="s">
        <v>39</v>
      </c>
      <c r="F95" s="17" t="s">
        <v>174</v>
      </c>
      <c r="G95" s="8" t="s">
        <v>175</v>
      </c>
      <c r="H95" s="4">
        <f t="shared" si="11"/>
        <v>110</v>
      </c>
      <c r="I95" s="2"/>
      <c r="J95" s="2"/>
      <c r="K95" s="2"/>
      <c r="L95" s="2">
        <f t="shared" si="9"/>
        <v>0</v>
      </c>
      <c r="M95" s="2"/>
      <c r="N95" s="2"/>
      <c r="O95" s="2"/>
      <c r="P95" s="2">
        <v>10</v>
      </c>
      <c r="Q95" s="7"/>
      <c r="R95" s="5" t="s">
        <v>491</v>
      </c>
      <c r="S95" s="3">
        <v>40</v>
      </c>
      <c r="T95" s="3" t="s">
        <v>23</v>
      </c>
      <c r="U95" s="4">
        <v>10</v>
      </c>
      <c r="V95" s="5"/>
      <c r="AC95" s="3">
        <v>60</v>
      </c>
      <c r="AD95" s="4">
        <f t="shared" si="10"/>
        <v>60</v>
      </c>
      <c r="AF95" s="23"/>
      <c r="AG95" s="31" t="str">
        <f>"&lt;tr class='mmt"&amp;IF(E95="活動"," ev",IF(E95="限定"," ltd",""))&amp;IF(G95=""," groupless'","'")&amp;"&gt;&lt;td headers='icon'&gt;&lt;a href='https://www.alchemistcodedb.com/jp/card/"&amp;SUBSTITUTE(SUBSTITUTE(LOWER(A95),"_","-"),".png",""&amp;"'&gt;&lt;img src='resources/"&amp;A95&amp;"' title='"&amp;C95&amp;"' /&gt;&lt;/a&gt;&lt;/td&gt;&lt;td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headers='sinG'&gt;"&amp;AC95&amp;"&lt;/td&gt;&lt;/tr&gt;")</f>
        <v>&lt;tr class='mmt ltd'&gt;&lt;td headers='icon'&gt;&lt;a href='https://www.alchemistcodedb.com/jp/card/ts-lost-thol-02'&gt;&lt;img src='resources/TS_LOST_THOL_02.png' title='追いかけるは好奇心' /&gt;&lt;/a&gt;&lt;/td&gt;&lt;td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id='m093'&gt;110&lt;/td&gt;&lt;td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95" s="31" t="str">
        <f t="shared" si="7"/>
        <v>document.getElementById('m093').innerHTML = (b1*0+b2*0+b0*0) + (s1*0+s2*0+s3*0+s4*0+s5*0+s6*0+s7*60+s9*60) + (e01*0+e02*0+e03*0+e04*40+e05*40+e06*0+e07*0+e08*0+e09*0+e10*0+e11*0+e12*0+e13*10+e14*0+e15*0+e16*0+e17*0+e18*0);</v>
      </c>
      <c r="AI95" s="35" t="str">
        <f t="shared" si="8"/>
        <v>m093</v>
      </c>
      <c r="AJ95" s="23"/>
    </row>
    <row r="96" spans="1:36" s="3" customFormat="1" ht="37.049999999999997" customHeight="1" x14ac:dyDescent="0.3">
      <c r="A96" s="3" t="s">
        <v>188</v>
      </c>
      <c r="C96" s="6" t="s">
        <v>189</v>
      </c>
      <c r="D96" s="3">
        <v>5</v>
      </c>
      <c r="F96" s="17" t="s">
        <v>174</v>
      </c>
      <c r="G96" s="8" t="s">
        <v>175</v>
      </c>
      <c r="H96" s="4">
        <f t="shared" si="11"/>
        <v>90</v>
      </c>
      <c r="I96" s="2">
        <v>30</v>
      </c>
      <c r="J96" s="2"/>
      <c r="K96" s="2">
        <v>50</v>
      </c>
      <c r="L96" s="2">
        <f t="shared" si="9"/>
        <v>50</v>
      </c>
      <c r="M96" s="2"/>
      <c r="N96" s="2"/>
      <c r="O96" s="2"/>
      <c r="P96" s="2">
        <v>5</v>
      </c>
      <c r="Q96" s="7"/>
      <c r="U96" s="4"/>
      <c r="V96" s="5" t="s">
        <v>487</v>
      </c>
      <c r="W96" s="3">
        <v>20</v>
      </c>
      <c r="AC96" s="3">
        <v>40</v>
      </c>
      <c r="AD96" s="4">
        <f t="shared" si="10"/>
        <v>40</v>
      </c>
      <c r="AF96" s="23"/>
      <c r="AG96" s="31" t="str">
        <f>"&lt;tr class='mmt"&amp;IF(E96="活動"," ev",IF(E96="限定"," ltd",""))&amp;IF(G96=""," groupless'","'")&amp;"&gt;&lt;td headers='icon'&gt;&lt;a href='https://www.alchemistcodedb.com/jp/card/"&amp;SUBSTITUTE(SUBSTITUTE(LOWER(A96),"_","-"),".png",""&amp;"'&gt;&lt;img src='resources/"&amp;A96&amp;"' title='"&amp;C96&amp;"' /&gt;&lt;/a&gt;&lt;/td&gt;&lt;td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headers='sinG'&gt;"&amp;AC96&amp;"&lt;/td&gt;&lt;/tr&gt;")</f>
        <v>&lt;tr class='mmt'&gt;&lt;td headers='icon'&gt;&lt;a href='https://www.alchemistcodedb.com/jp/card/ts-lost-vier-01'&gt;&lt;img src='resources/TS_LOST_VIER_01.png' title='空腹アンサンブル' /&gt;&lt;/a&gt;&lt;/td&gt;&lt;td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id='m094'&gt;90&lt;/td&gt;&lt;td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6" s="31" t="str">
        <f t="shared" si="7"/>
        <v>document.getElementById('m094').innerHTML = (b1*0+b2*50+b0*50) + (s1*20+s2*0+s3*0+s4*0+s5*0+s6*0+s7*40+s9*40) + (e01*0+e02*0+e03*0+e04*0+e05*0+e06*0+e07*0+e08*0+e09*0+e10*0+e11*0+e12*0+e13*0+e14*0+e15*0+e16*0+e17*0+e18*0);</v>
      </c>
      <c r="AI96" s="35" t="str">
        <f t="shared" si="8"/>
        <v>m094</v>
      </c>
      <c r="AJ96" s="23"/>
    </row>
    <row r="97" spans="1:36" s="3" customFormat="1" ht="37.049999999999997" customHeight="1" x14ac:dyDescent="0.3">
      <c r="A97" s="3" t="s">
        <v>592</v>
      </c>
      <c r="C97" s="6" t="s">
        <v>594</v>
      </c>
      <c r="D97" s="3">
        <v>5</v>
      </c>
      <c r="F97" s="17" t="s">
        <v>174</v>
      </c>
      <c r="G97" s="8" t="s">
        <v>175</v>
      </c>
      <c r="H97" s="4">
        <f t="shared" si="11"/>
        <v>60</v>
      </c>
      <c r="I97" s="2">
        <v>50</v>
      </c>
      <c r="J97" s="2"/>
      <c r="K97" s="2"/>
      <c r="L97" s="2">
        <f t="shared" si="9"/>
        <v>0</v>
      </c>
      <c r="M97" s="2"/>
      <c r="N97" s="2"/>
      <c r="O97" s="2"/>
      <c r="P97" s="2">
        <v>5</v>
      </c>
      <c r="Q97" s="7"/>
      <c r="R97" s="3" t="s">
        <v>18</v>
      </c>
      <c r="S97" s="3">
        <v>30</v>
      </c>
      <c r="U97" s="4"/>
      <c r="V97" s="5" t="s">
        <v>546</v>
      </c>
      <c r="Y97" s="3">
        <v>30</v>
      </c>
      <c r="AC97" s="3">
        <v>30</v>
      </c>
      <c r="AD97" s="4">
        <f t="shared" si="10"/>
        <v>30</v>
      </c>
      <c r="AF97" s="23"/>
      <c r="AG97" s="31" t="str">
        <f>"&lt;tr class='mmt"&amp;IF(E97="活動"," ev",IF(E97="限定"," ltd",""))&amp;IF(G97=""," groupless'","'")&amp;"&gt;&lt;td headers='icon'&gt;&lt;a href='https://www.alchemistcodedb.com/jp/card/"&amp;SUBSTITUTE(SUBSTITUTE(LOWER(A97),"_","-"),".png",""&amp;"'&gt;&lt;img src='resources/"&amp;A97&amp;"' title='"&amp;C97&amp;"' /&gt;&lt;/a&gt;&lt;/td&gt;&lt;td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headers='sinG'&gt;"&amp;AC97&amp;"&lt;/td&gt;&lt;/tr&gt;")</f>
        <v>&lt;tr class='mmt'&gt;&lt;td headers='icon'&gt;&lt;a href='https://www.alchemistcodedb.com/jp/card/ts-lost-vier-02'&gt;&lt;img src='resources/TS_LOST_VIER_02.png' title='幸せの香りに満ちて' /&gt;&lt;/a&gt;&lt;/td&gt;&lt;td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id='m095'&gt;60&lt;/td&gt;&lt;td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7" s="31" t="str">
        <f t="shared" si="7"/>
        <v>document.getElementById('m095').innerHTML = (b1*0+b2*0+b0*0) + (s1*0+s2*0+s3*30+s4*0+s5*0+s6*0+s7*30+s9*30) + (e01*0+e02*0+e03*0+e04*0+e05*30+e06*0+e07*0+e08*0+e09*0+e10*0+e11*0+e12*0+e13*0+e14*0+e15*0+e16*0+e17*0+e18*0);</v>
      </c>
      <c r="AI97" s="35" t="str">
        <f t="shared" si="8"/>
        <v>m095</v>
      </c>
      <c r="AJ97" s="23"/>
    </row>
    <row r="98" spans="1:36" s="3" customFormat="1" ht="37.049999999999997" customHeight="1" x14ac:dyDescent="0.3">
      <c r="A98" s="3" t="s">
        <v>190</v>
      </c>
      <c r="C98" s="6" t="s">
        <v>191</v>
      </c>
      <c r="D98" s="3">
        <v>5</v>
      </c>
      <c r="F98" s="17" t="s">
        <v>174</v>
      </c>
      <c r="G98" s="8" t="s">
        <v>175</v>
      </c>
      <c r="H98" s="4">
        <f t="shared" si="11"/>
        <v>70</v>
      </c>
      <c r="I98" s="2">
        <v>40</v>
      </c>
      <c r="J98" s="2">
        <v>20</v>
      </c>
      <c r="K98" s="2"/>
      <c r="L98" s="2">
        <f t="shared" si="9"/>
        <v>20</v>
      </c>
      <c r="M98" s="2"/>
      <c r="N98" s="2"/>
      <c r="O98" s="2"/>
      <c r="P98" s="2"/>
      <c r="Q98" s="7"/>
      <c r="R98" s="3" t="s">
        <v>14</v>
      </c>
      <c r="S98" s="3">
        <v>20</v>
      </c>
      <c r="U98" s="4"/>
      <c r="V98" s="5" t="s">
        <v>546</v>
      </c>
      <c r="AA98" s="3">
        <v>30</v>
      </c>
      <c r="AC98" s="3">
        <v>30</v>
      </c>
      <c r="AD98" s="4">
        <f t="shared" si="10"/>
        <v>30</v>
      </c>
      <c r="AF98" s="23"/>
      <c r="AG98" s="31" t="str">
        <f>"&lt;tr class='mmt"&amp;IF(E98="活動"," ev",IF(E98="限定"," ltd",""))&amp;IF(G98=""," groupless'","'")&amp;"&gt;&lt;td headers='icon'&gt;&lt;a href='https://www.alchemistcodedb.com/jp/card/"&amp;SUBSTITUTE(SUBSTITUTE(LOWER(A98),"_","-"),".png",""&amp;"'&gt;&lt;img src='resources/"&amp;A98&amp;"' title='"&amp;C98&amp;"' /&gt;&lt;/a&gt;&lt;/td&gt;&lt;td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headers='sinG'&gt;"&amp;AC98&amp;"&lt;/td&gt;&lt;/tr&gt;")</f>
        <v>&lt;tr class='mmt'&gt;&lt;td headers='icon'&gt;&lt;a href='https://www.alchemistcodedb.com/jp/card/ts-lost-zenn-01'&gt;&lt;img src='resources/TS_LOST_ZENN_01.png' title='鏡に映る隔絶の灯火' /&gt;&lt;/a&gt;&lt;/td&gt;&lt;td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id='m096'&gt;70&lt;/td&gt;&lt;td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8" s="31" t="str">
        <f t="shared" si="7"/>
        <v>document.getElementById('m096').innerHTML = (b1*20+b2*0+b0*20) + (s1*0+s2*0+s3*0+s4*0+s5*30+s6*0+s7*30+s9*30) + (e01*20+e02*0+e03*0+e04*0+e05*0+e06*0+e07*0+e08*0+e09*0+e10*0+e11*0+e12*0+e13*0+e14*0+e15*0+e16*0+e17*0+e18*0);</v>
      </c>
      <c r="AI98" s="35" t="str">
        <f t="shared" si="8"/>
        <v>m096</v>
      </c>
      <c r="AJ98" s="23"/>
    </row>
    <row r="99" spans="1:36" s="3" customFormat="1" ht="37.049999999999997" customHeight="1" x14ac:dyDescent="0.3">
      <c r="A99" s="3" t="s">
        <v>192</v>
      </c>
      <c r="C99" s="6" t="s">
        <v>193</v>
      </c>
      <c r="D99" s="3">
        <v>5</v>
      </c>
      <c r="F99" s="17" t="s">
        <v>174</v>
      </c>
      <c r="G99" s="8" t="s">
        <v>175</v>
      </c>
      <c r="H99" s="4">
        <f t="shared" si="11"/>
        <v>80</v>
      </c>
      <c r="I99" s="2">
        <v>20</v>
      </c>
      <c r="J99" s="2"/>
      <c r="K99" s="2">
        <v>40</v>
      </c>
      <c r="L99" s="2">
        <f t="shared" si="9"/>
        <v>40</v>
      </c>
      <c r="M99" s="2"/>
      <c r="N99" s="2"/>
      <c r="O99" s="2"/>
      <c r="P99" s="2"/>
      <c r="Q99" s="7"/>
      <c r="U99" s="4"/>
      <c r="V99" s="5" t="s">
        <v>636</v>
      </c>
      <c r="AB99" s="3">
        <v>20</v>
      </c>
      <c r="AC99" s="3">
        <v>40</v>
      </c>
      <c r="AD99" s="4">
        <f t="shared" si="10"/>
        <v>40</v>
      </c>
      <c r="AF99" s="23"/>
      <c r="AG99" s="31" t="str">
        <f>"&lt;tr class='mmt"&amp;IF(E99="活動"," ev",IF(E99="限定"," ltd",""))&amp;IF(G99=""," groupless'","'")&amp;"&gt;&lt;td headers='icon'&gt;&lt;a href='https://www.alchemistcodedb.com/jp/card/"&amp;SUBSTITUTE(SUBSTITUTE(LOWER(A99),"_","-"),".png",""&amp;"'&gt;&lt;img src='resources/"&amp;A99&amp;"' title='"&amp;C99&amp;"' /&gt;&lt;/a&gt;&lt;/td&gt;&lt;td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headers='sinG'&gt;"&amp;AC99&amp;"&lt;/td&gt;&lt;/tr&gt;")</f>
        <v>&lt;tr class='mmt'&gt;&lt;td headers='icon'&gt;&lt;a href='https://www.alchemistcodedb.com/jp/card/ts-lost-zwei-01'&gt;&lt;img src='resources/TS_LOST_ZWEI_01.png' title='九杯分の命' /&gt;&lt;/a&gt;&lt;/td&gt;&lt;td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id='m097'&gt;80&lt;/td&gt;&lt;td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headers='others'&gt;MP上限+20%,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9" s="31" t="str">
        <f t="shared" si="7"/>
        <v>document.getElementById('m097').innerHTML = (b1*0+b2*40+b0*40) + (s1*0+s2*0+s3*0+s4*0+s5*0+s6*20+s7*40+s9*40) + (e01*0+e02*0+e03*0+e04*0+e05*0+e06*0+e07*0+e08*0+e09*0+e10*0+e11*0+e12*0+e13*0+e14*0+e15*0+e16*0+e17*0+e18*0);</v>
      </c>
      <c r="AI99" s="35" t="str">
        <f t="shared" si="8"/>
        <v>m097</v>
      </c>
      <c r="AJ99" s="23"/>
    </row>
    <row r="100" spans="1:36" s="3" customFormat="1" ht="37.049999999999997" customHeight="1" x14ac:dyDescent="0.3">
      <c r="A100" s="3" t="s">
        <v>624</v>
      </c>
      <c r="C100" s="6" t="s">
        <v>627</v>
      </c>
      <c r="D100" s="3">
        <v>5</v>
      </c>
      <c r="E100" s="3" t="s">
        <v>39</v>
      </c>
      <c r="F100" s="17" t="s">
        <v>174</v>
      </c>
      <c r="G100" s="8" t="s">
        <v>175</v>
      </c>
      <c r="H100" s="4">
        <f t="shared" si="11"/>
        <v>50</v>
      </c>
      <c r="I100" s="2">
        <v>60</v>
      </c>
      <c r="J100" s="2"/>
      <c r="K100" s="2"/>
      <c r="L100" s="2">
        <f t="shared" si="9"/>
        <v>0</v>
      </c>
      <c r="M100" s="2"/>
      <c r="N100" s="2"/>
      <c r="O100" s="2"/>
      <c r="P100" s="2"/>
      <c r="Q100" s="7"/>
      <c r="R100" s="5" t="s">
        <v>557</v>
      </c>
      <c r="S100" s="3">
        <v>20</v>
      </c>
      <c r="U100" s="4"/>
      <c r="V100" s="5"/>
      <c r="AB100" s="3">
        <v>30</v>
      </c>
      <c r="AC100" s="3">
        <v>30</v>
      </c>
      <c r="AD100" s="4">
        <f t="shared" si="10"/>
        <v>30</v>
      </c>
      <c r="AF100" s="23"/>
      <c r="AG100" s="31" t="str">
        <f>"&lt;tr class='mmt"&amp;IF(E100="活動"," ev",IF(E100="限定"," ltd",""))&amp;IF(G100=""," groupless'","'")&amp;"&gt;&lt;td headers='icon'&gt;&lt;a href='https://www.alchemistcodedb.com/jp/card/"&amp;SUBSTITUTE(SUBSTITUTE(LOWER(A100),"_","-"),".png",""&amp;"'&gt;&lt;img src='resources/"&amp;A100&amp;"' title='"&amp;C100&amp;"' /&gt;&lt;/a&gt;&lt;/td&gt;&lt;td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headers='sinG'&gt;"&amp;AC100&amp;"&lt;/td&gt;&lt;/tr&gt;")</f>
        <v>&lt;tr class='mmt ltd'&gt;&lt;td headers='icon'&gt;&lt;a href='https://www.alchemistcodedb.com/jp/card/ts-lost-zwei-02'&gt;&lt;img src='resources/TS_LOST_ZWEI_02.png' title='戒めは青き潮騒に抱かれ' /&gt;&lt;/a&gt;&lt;/td&gt;&lt;td headers='name'&gt;戒めは青き潮騒に抱かれ&lt;/td&gt;&lt;td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id='m098'&gt;50&lt;/td&gt;&lt;td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00" s="31" t="str">
        <f t="shared" si="7"/>
        <v>document.getElementById('m098').innerHTML = (b1*0+b2*0+b0*0) + (s1*0+s2*0+s3*0+s4*0+s5*0+s6*30+s7*30+s9*30) + (e01*0+e02*0+e03*0+e04*0+e05*20+e06*0+e07*0+e08*0+e09*0+e10*0+e11*0+e12*0+e13*0+e14*0+e15*0+e16*0+e17*0+e18*0);</v>
      </c>
      <c r="AI100" s="35" t="str">
        <f t="shared" si="8"/>
        <v>m098</v>
      </c>
      <c r="AJ100" s="23"/>
    </row>
    <row r="101" spans="1:36" s="3" customFormat="1" ht="37.049999999999997" customHeight="1" x14ac:dyDescent="0.3">
      <c r="A101" s="3" t="s">
        <v>194</v>
      </c>
      <c r="C101" s="6" t="s">
        <v>195</v>
      </c>
      <c r="D101" s="3">
        <v>5</v>
      </c>
      <c r="F101" s="17" t="s">
        <v>174</v>
      </c>
      <c r="G101" s="8" t="s">
        <v>175</v>
      </c>
      <c r="H101" s="4">
        <f t="shared" si="11"/>
        <v>90</v>
      </c>
      <c r="I101" s="2"/>
      <c r="J101" s="2">
        <v>30</v>
      </c>
      <c r="K101" s="2"/>
      <c r="L101" s="2">
        <f t="shared" si="9"/>
        <v>30</v>
      </c>
      <c r="M101" s="2"/>
      <c r="N101" s="2"/>
      <c r="O101" s="2"/>
      <c r="P101" s="2">
        <v>10</v>
      </c>
      <c r="Q101" s="7"/>
      <c r="R101" s="3" t="s">
        <v>14</v>
      </c>
      <c r="S101" s="3">
        <v>40</v>
      </c>
      <c r="U101" s="4"/>
      <c r="V101" s="5" t="s">
        <v>546</v>
      </c>
      <c r="Y101" s="3">
        <v>20</v>
      </c>
      <c r="AA101" s="3">
        <v>20</v>
      </c>
      <c r="AC101" s="3">
        <v>20</v>
      </c>
      <c r="AD101" s="4">
        <f t="shared" si="10"/>
        <v>20</v>
      </c>
      <c r="AF101" s="23"/>
      <c r="AG101" s="31" t="str">
        <f>"&lt;tr class='mmt"&amp;IF(E101="活動"," ev",IF(E101="限定"," ltd",""))&amp;IF(G101=""," groupless'","'")&amp;"&gt;&lt;td headers='icon'&gt;&lt;a href='https://www.alchemistcodedb.com/jp/card/"&amp;SUBSTITUTE(SUBSTITUTE(LOWER(A101),"_","-"),".png",""&amp;"'&gt;&lt;img src='resources/"&amp;A101&amp;"' title='"&amp;C101&amp;"' /&gt;&lt;/a&gt;&lt;/td&gt;&lt;td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headers='sinG'&gt;"&amp;AC101&amp;"&lt;/td&gt;&lt;/tr&gt;")</f>
        <v>&lt;tr class='mmt'&gt;&lt;td headers='icon'&gt;&lt;a href='https://www.alchemistcodedb.com/jp/card/ts-lost-zyva-01'&gt;&lt;img src='resources/TS_LOST_ZYVA_01.png' title='白き花、黒き花' /&gt;&lt;/a&gt;&lt;/td&gt;&lt;td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id='m099'&gt;90&lt;/td&gt;&lt;td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101" s="31" t="str">
        <f t="shared" si="7"/>
        <v>document.getElementById('m099').innerHTML = (b1*30+b2*0+b0*30) + (s1*0+s2*0+s3*20+s4*0+s5*20+s6*0+s7*20+s9*20) + (e01*40+e02*0+e03*0+e04*0+e05*0+e06*0+e07*0+e08*0+e09*0+e10*0+e11*0+e12*0+e13*0+e14*0+e15*0+e16*0+e17*0+e18*0);</v>
      </c>
      <c r="AI101" s="35" t="str">
        <f t="shared" si="8"/>
        <v>m099</v>
      </c>
      <c r="AJ101" s="23"/>
    </row>
    <row r="102" spans="1:36" s="3" customFormat="1" ht="37.049999999999997" customHeight="1" x14ac:dyDescent="0.3">
      <c r="A102" s="3" t="s">
        <v>593</v>
      </c>
      <c r="C102" s="6" t="s">
        <v>595</v>
      </c>
      <c r="D102" s="3">
        <v>5</v>
      </c>
      <c r="F102" s="17" t="s">
        <v>48</v>
      </c>
      <c r="G102" s="8"/>
      <c r="H102" s="4">
        <f t="shared" si="11"/>
        <v>0</v>
      </c>
      <c r="I102" s="2"/>
      <c r="J102" s="2"/>
      <c r="K102" s="2"/>
      <c r="L102" s="2">
        <f t="shared" si="9"/>
        <v>0</v>
      </c>
      <c r="M102" s="2"/>
      <c r="N102" s="2"/>
      <c r="O102" s="2"/>
      <c r="P102" s="2"/>
      <c r="Q102" s="7"/>
      <c r="U102" s="4"/>
      <c r="V102" s="5"/>
      <c r="AD102" s="4">
        <f t="shared" si="10"/>
        <v>0</v>
      </c>
      <c r="AF102" s="23"/>
      <c r="AG102" s="31" t="str">
        <f>"&lt;tr class='mmt"&amp;IF(E102="活動"," ev",IF(E102="限定"," ltd",""))&amp;IF(G102=""," groupless'","'")&amp;"&gt;&lt;td headers='icon'&gt;&lt;a href='https://www.alchemistcodedb.com/jp/card/"&amp;SUBSTITUTE(SUBSTITUTE(LOWER(A102),"_","-"),".png",""&amp;"'&gt;&lt;img src='resources/"&amp;A102&amp;"' title='"&amp;C102&amp;"' /&gt;&lt;/a&gt;&lt;/td&gt;&lt;td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headers='sinG'&gt;"&amp;AC102&amp;"&lt;/td&gt;&lt;/tr&gt;")</f>
        <v>&lt;tr class='mmt groupless'&gt;&lt;td headers='icon'&gt;&lt;a href='https://www.alchemistcodedb.com/jp/card/ts-lust-ainanna-01'&gt;&lt;img src='resources/TS_LUST_AINANNA_01.png' title='冷たく輝くベッドに' /&gt;&lt;/a&gt;&lt;/td&gt;&lt;td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t="shared" si="7"/>
        <v>document.getElementById('m100').innerHTML = (b1*0+b2*0+b0*0) + (s1*0+s2*0+s3*0+s4*0+s5*0+s6*0+s7*0+s9*0) + (e01*0+e02*0+e03*0+e04*0+e05*0+e06*0+e07*0+e08*0+e09*0+e10*0+e11*0+e12*0+e13*0+e14*0+e15*0+e16*0+e17*0+e18*0);</v>
      </c>
      <c r="AI102" s="35" t="str">
        <f t="shared" si="8"/>
        <v>m100</v>
      </c>
      <c r="AJ102" s="23"/>
    </row>
    <row r="103" spans="1:36" s="3" customFormat="1" ht="37.049999999999997" customHeight="1" x14ac:dyDescent="0.3">
      <c r="A103" s="3" t="s">
        <v>196</v>
      </c>
      <c r="C103" s="6" t="s">
        <v>197</v>
      </c>
      <c r="D103" s="3">
        <v>5</v>
      </c>
      <c r="E103" s="3" t="s">
        <v>39</v>
      </c>
      <c r="F103" s="17" t="s">
        <v>48</v>
      </c>
      <c r="G103" s="8"/>
      <c r="H103" s="4">
        <f t="shared" si="11"/>
        <v>0</v>
      </c>
      <c r="I103" s="2"/>
      <c r="J103" s="2"/>
      <c r="K103" s="2"/>
      <c r="L103" s="2">
        <f t="shared" si="9"/>
        <v>0</v>
      </c>
      <c r="M103" s="2"/>
      <c r="N103" s="2"/>
      <c r="O103" s="2"/>
      <c r="P103" s="2"/>
      <c r="Q103" s="7"/>
      <c r="U103" s="4"/>
      <c r="V103" s="5"/>
      <c r="AD103" s="4">
        <f t="shared" si="10"/>
        <v>0</v>
      </c>
      <c r="AF103" s="23"/>
      <c r="AG103" s="31" t="str">
        <f>"&lt;tr class='mmt"&amp;IF(E103="活動"," ev",IF(E103="限定"," ltd",""))&amp;IF(G103=""," groupless'","'")&amp;"&gt;&lt;td headers='icon'&gt;&lt;a href='https://www.alchemistcodedb.com/jp/card/"&amp;SUBSTITUTE(SUBSTITUTE(LOWER(A103),"_","-"),".png",""&amp;"'&gt;&lt;img src='resources/"&amp;A103&amp;"' title='"&amp;C103&amp;"' /&gt;&lt;/a&gt;&lt;/td&gt;&lt;td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headers='sinG'&gt;"&amp;AC103&amp;"&lt;/td&gt;&lt;/tr&gt;")</f>
        <v>&lt;tr class='mmt ltd groupless'&gt;&lt;td headers='icon'&gt;&lt;a href='https://www.alchemistcodedb.com/jp/card/ts-lust-alma-01'&gt;&lt;img src='resources/TS_LUST_ALMA_01.png' title='アルマは楽しそう、でも…' /&gt;&lt;/a&gt;&lt;/td&gt;&lt;td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t="shared" si="7"/>
        <v>document.getElementById('m101').innerHTML = (b1*0+b2*0+b0*0) + (s1*0+s2*0+s3*0+s4*0+s5*0+s6*0+s7*0+s9*0) + (e01*0+e02*0+e03*0+e04*0+e05*0+e06*0+e07*0+e08*0+e09*0+e10*0+e11*0+e12*0+e13*0+e14*0+e15*0+e16*0+e17*0+e18*0);</v>
      </c>
      <c r="AI103" s="35" t="str">
        <f t="shared" si="8"/>
        <v>m101</v>
      </c>
      <c r="AJ103" s="23"/>
    </row>
    <row r="104" spans="1:36" s="3" customFormat="1" ht="37.049999999999997" customHeight="1" x14ac:dyDescent="0.3">
      <c r="A104" s="3" t="s">
        <v>198</v>
      </c>
      <c r="C104" s="6" t="s">
        <v>199</v>
      </c>
      <c r="D104" s="3">
        <v>5</v>
      </c>
      <c r="E104" s="3" t="s">
        <v>39</v>
      </c>
      <c r="F104" s="17" t="s">
        <v>48</v>
      </c>
      <c r="G104" s="8"/>
      <c r="H104" s="4">
        <f t="shared" si="11"/>
        <v>0</v>
      </c>
      <c r="I104" s="2"/>
      <c r="J104" s="2"/>
      <c r="K104" s="2"/>
      <c r="L104" s="2">
        <f t="shared" si="9"/>
        <v>0</v>
      </c>
      <c r="M104" s="2"/>
      <c r="N104" s="2"/>
      <c r="O104" s="2"/>
      <c r="P104" s="2"/>
      <c r="Q104" s="7"/>
      <c r="U104" s="4"/>
      <c r="V104" s="5"/>
      <c r="AD104" s="4">
        <f t="shared" si="10"/>
        <v>0</v>
      </c>
      <c r="AF104" s="23"/>
      <c r="AG104" s="31" t="str">
        <f>"&lt;tr class='mmt"&amp;IF(E104="活動"," ev",IF(E104="限定"," ltd",""))&amp;IF(G104=""," groupless'","'")&amp;"&gt;&lt;td headers='icon'&gt;&lt;a href='https://www.alchemistcodedb.com/jp/card/"&amp;SUBSTITUTE(SUBSTITUTE(LOWER(A104),"_","-"),".png",""&amp;"'&gt;&lt;img src='resources/"&amp;A104&amp;"' title='"&amp;C104&amp;"' /&gt;&lt;/a&gt;&lt;/td&gt;&lt;td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headers='sinG'&gt;"&amp;AC104&amp;"&lt;/td&gt;&lt;/tr&gt;")</f>
        <v>&lt;tr class='mmt ltd groupless'&gt;&lt;td headers='icon'&gt;&lt;a href='https://www.alchemistcodedb.com/jp/card/ts-lust-alma-02'&gt;&lt;img src='resources/TS_LUST_ALMA_02.png' title='特訓サマービーチ' /&gt;&lt;/a&gt;&lt;/td&gt;&lt;td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4" s="31" t="str">
        <f t="shared" si="7"/>
        <v>document.getElementById('m102').innerHTML = (b1*0+b2*0+b0*0) + (s1*0+s2*0+s3*0+s4*0+s5*0+s6*0+s7*0+s9*0) + (e01*0+e02*0+e03*0+e04*0+e05*0+e06*0+e07*0+e08*0+e09*0+e10*0+e11*0+e12*0+e13*0+e14*0+e15*0+e16*0+e17*0+e18*0);</v>
      </c>
      <c r="AI104" s="35" t="str">
        <f t="shared" si="8"/>
        <v>m102</v>
      </c>
      <c r="AJ104" s="23"/>
    </row>
    <row r="105" spans="1:36" s="3" customFormat="1" ht="37.049999999999997" customHeight="1" x14ac:dyDescent="0.3">
      <c r="A105" s="3" t="s">
        <v>200</v>
      </c>
      <c r="C105" s="6" t="s">
        <v>201</v>
      </c>
      <c r="D105" s="3">
        <v>5</v>
      </c>
      <c r="E105" s="3" t="s">
        <v>39</v>
      </c>
      <c r="F105" s="17" t="s">
        <v>48</v>
      </c>
      <c r="G105" s="8"/>
      <c r="H105" s="4">
        <f t="shared" si="11"/>
        <v>0</v>
      </c>
      <c r="I105" s="2"/>
      <c r="J105" s="2"/>
      <c r="K105" s="2"/>
      <c r="L105" s="2">
        <f t="shared" si="9"/>
        <v>0</v>
      </c>
      <c r="M105" s="2"/>
      <c r="N105" s="2"/>
      <c r="O105" s="2"/>
      <c r="P105" s="2"/>
      <c r="Q105" s="7"/>
      <c r="U105" s="4"/>
      <c r="V105" s="5"/>
      <c r="AD105" s="4">
        <f t="shared" si="10"/>
        <v>0</v>
      </c>
      <c r="AF105" s="23"/>
      <c r="AG105" s="31" t="str">
        <f>"&lt;tr class='mmt"&amp;IF(E105="活動"," ev",IF(E105="限定"," ltd",""))&amp;IF(G105=""," groupless'","'")&amp;"&gt;&lt;td headers='icon'&gt;&lt;a href='https://www.alchemistcodedb.com/jp/card/"&amp;SUBSTITUTE(SUBSTITUTE(LOWER(A105),"_","-"),".png",""&amp;"'&gt;&lt;img src='resources/"&amp;A105&amp;"' title='"&amp;C105&amp;"' /&gt;&lt;/a&gt;&lt;/td&gt;&lt;td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headers='sinG'&gt;"&amp;AC105&amp;"&lt;/td&gt;&lt;/tr&gt;")</f>
        <v>&lt;tr class='mmt ltd groupless'&gt;&lt;td headers='icon'&gt;&lt;a href='https://www.alchemistcodedb.com/jp/card/ts-lust-ambrosia-01'&gt;&lt;img src='resources/TS_LUST_AMBROSIA_01.png' title='罪、その地に積もりて' /&gt;&lt;/a&gt;&lt;/td&gt;&lt;td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t="shared" si="7"/>
        <v>document.getElementById('m103').innerHTML = (b1*0+b2*0+b0*0) + (s1*0+s2*0+s3*0+s4*0+s5*0+s6*0+s7*0+s9*0) + (e01*0+e02*0+e03*0+e04*0+e05*0+e06*0+e07*0+e08*0+e09*0+e10*0+e11*0+e12*0+e13*0+e14*0+e15*0+e16*0+e17*0+e18*0);</v>
      </c>
      <c r="AI105" s="35" t="str">
        <f t="shared" si="8"/>
        <v>m103</v>
      </c>
      <c r="AJ105" s="23"/>
    </row>
    <row r="106" spans="1:36" s="3" customFormat="1" ht="37.049999999999997" customHeight="1" x14ac:dyDescent="0.3">
      <c r="A106" s="3" t="s">
        <v>202</v>
      </c>
      <c r="C106" s="6" t="s">
        <v>203</v>
      </c>
      <c r="D106" s="3">
        <v>5</v>
      </c>
      <c r="F106" s="17" t="s">
        <v>48</v>
      </c>
      <c r="G106" s="8"/>
      <c r="H106" s="4">
        <f t="shared" si="11"/>
        <v>0</v>
      </c>
      <c r="I106" s="2"/>
      <c r="J106" s="2"/>
      <c r="K106" s="2"/>
      <c r="L106" s="2">
        <f t="shared" si="9"/>
        <v>0</v>
      </c>
      <c r="M106" s="2"/>
      <c r="N106" s="2"/>
      <c r="O106" s="2"/>
      <c r="P106" s="2"/>
      <c r="Q106" s="7"/>
      <c r="U106" s="4"/>
      <c r="V106" s="5"/>
      <c r="AD106" s="4">
        <f t="shared" si="10"/>
        <v>0</v>
      </c>
      <c r="AF106" s="23"/>
      <c r="AG106" s="31" t="str">
        <f>"&lt;tr class='mmt"&amp;IF(E106="活動"," ev",IF(E106="限定"," ltd",""))&amp;IF(G106=""," groupless'","'")&amp;"&gt;&lt;td headers='icon'&gt;&lt;a href='https://www.alchemistcodedb.com/jp/card/"&amp;SUBSTITUTE(SUBSTITUTE(LOWER(A106),"_","-"),".png",""&amp;"'&gt;&lt;img src='resources/"&amp;A106&amp;"' title='"&amp;C106&amp;"' /&gt;&lt;/a&gt;&lt;/td&gt;&lt;td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headers='sinG'&gt;"&amp;AC106&amp;"&lt;/td&gt;&lt;/tr&gt;")</f>
        <v>&lt;tr class='mmt groupless'&gt;&lt;td headers='icon'&gt;&lt;a href='https://www.alchemistcodedb.com/jp/card/ts-lust-ema-01'&gt;&lt;img src='resources/TS_LUST_EMA_01.png' title='魔法少女のランチタイム' /&gt;&lt;/a&gt;&lt;/td&gt;&lt;td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t="shared" si="7"/>
        <v>document.getElementById('m104').innerHTML = (b1*0+b2*0+b0*0) + (s1*0+s2*0+s3*0+s4*0+s5*0+s6*0+s7*0+s9*0) + (e01*0+e02*0+e03*0+e04*0+e05*0+e06*0+e07*0+e08*0+e09*0+e10*0+e11*0+e12*0+e13*0+e14*0+e15*0+e16*0+e17*0+e18*0);</v>
      </c>
      <c r="AI106" s="35" t="str">
        <f t="shared" si="8"/>
        <v>m104</v>
      </c>
      <c r="AJ106" s="23"/>
    </row>
    <row r="107" spans="1:36" s="3" customFormat="1" ht="37.049999999999997" customHeight="1" x14ac:dyDescent="0.3">
      <c r="A107" s="3" t="s">
        <v>450</v>
      </c>
      <c r="C107" s="6" t="s">
        <v>467</v>
      </c>
      <c r="D107" s="3">
        <v>5</v>
      </c>
      <c r="E107" s="3" t="s">
        <v>39</v>
      </c>
      <c r="F107" s="17" t="s">
        <v>48</v>
      </c>
      <c r="G107" s="8"/>
      <c r="H107" s="4">
        <f t="shared" si="11"/>
        <v>0</v>
      </c>
      <c r="I107" s="2"/>
      <c r="J107" s="2"/>
      <c r="K107" s="2"/>
      <c r="L107" s="2">
        <f t="shared" si="9"/>
        <v>0</v>
      </c>
      <c r="M107" s="2"/>
      <c r="N107" s="2"/>
      <c r="O107" s="2"/>
      <c r="P107" s="2"/>
      <c r="Q107" s="7"/>
      <c r="U107" s="4"/>
      <c r="V107" s="5"/>
      <c r="AD107" s="4">
        <f t="shared" si="10"/>
        <v>0</v>
      </c>
      <c r="AF107" s="23"/>
      <c r="AG107" s="31" t="str">
        <f>"&lt;tr class='mmt"&amp;IF(E107="活動"," ev",IF(E107="限定"," ltd",""))&amp;IF(G107=""," groupless'","'")&amp;"&gt;&lt;td headers='icon'&gt;&lt;a href='https://www.alchemistcodedb.com/jp/card/"&amp;SUBSTITUTE(SUBSTITUTE(LOWER(A107),"_","-"),".png",""&amp;"'&gt;&lt;img src='resources/"&amp;A107&amp;"' title='"&amp;C107&amp;"' /&gt;&lt;/a&gt;&lt;/td&gt;&lt;td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headers='sinG'&gt;"&amp;AC107&amp;"&lt;/td&gt;&lt;/tr&gt;")</f>
        <v>&lt;tr class='mmt ltd groupless'&gt;&lt;td headers='icon'&gt;&lt;a href='https://www.alchemistcodedb.com/jp/card/ts-lust-ema-02'&gt;&lt;img src='resources/TS_LUST_EMA_02.png' title='幸運な春の一片' /&gt;&lt;/a&gt;&lt;/td&gt;&lt;td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t="shared" si="7"/>
        <v>document.getElementById('m105').innerHTML = (b1*0+b2*0+b0*0) + (s1*0+s2*0+s3*0+s4*0+s5*0+s6*0+s7*0+s9*0) + (e01*0+e02*0+e03*0+e04*0+e05*0+e06*0+e07*0+e08*0+e09*0+e10*0+e11*0+e12*0+e13*0+e14*0+e15*0+e16*0+e17*0+e18*0);</v>
      </c>
      <c r="AI107" s="35" t="str">
        <f t="shared" si="8"/>
        <v>m105</v>
      </c>
      <c r="AJ107" s="23"/>
    </row>
    <row r="108" spans="1:36" s="3" customFormat="1" ht="37.049999999999997" customHeight="1" x14ac:dyDescent="0.3">
      <c r="A108" s="3" t="s">
        <v>204</v>
      </c>
      <c r="C108" s="6" t="s">
        <v>205</v>
      </c>
      <c r="D108" s="3">
        <v>5</v>
      </c>
      <c r="F108" s="17" t="s">
        <v>48</v>
      </c>
      <c r="G108" s="8"/>
      <c r="H108" s="4">
        <f t="shared" si="11"/>
        <v>0</v>
      </c>
      <c r="I108" s="2"/>
      <c r="J108" s="2"/>
      <c r="K108" s="2"/>
      <c r="L108" s="2">
        <f t="shared" si="9"/>
        <v>0</v>
      </c>
      <c r="M108" s="2"/>
      <c r="N108" s="2"/>
      <c r="O108" s="2"/>
      <c r="P108" s="2"/>
      <c r="Q108" s="7"/>
      <c r="U108" s="4"/>
      <c r="V108" s="5"/>
      <c r="AD108" s="4">
        <f t="shared" si="10"/>
        <v>0</v>
      </c>
      <c r="AF108" s="23"/>
      <c r="AG108" s="31" t="str">
        <f>"&lt;tr class='mmt"&amp;IF(E108="活動"," ev",IF(E108="限定"," ltd",""))&amp;IF(G108=""," groupless'","'")&amp;"&gt;&lt;td headers='icon'&gt;&lt;a href='https://www.alchemistcodedb.com/jp/card/"&amp;SUBSTITUTE(SUBSTITUTE(LOWER(A108),"_","-"),".png",""&amp;"'&gt;&lt;img src='resources/"&amp;A108&amp;"' title='"&amp;C108&amp;"' /&gt;&lt;/a&gt;&lt;/td&gt;&lt;td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headers='sinG'&gt;"&amp;AC108&amp;"&lt;/td&gt;&lt;/tr&gt;")</f>
        <v>&lt;tr class='mmt groupless'&gt;&lt;td headers='icon'&gt;&lt;a href='https://www.alchemistcodedb.com/jp/card/ts-lust-lavina-01'&gt;&lt;img src='resources/TS_LUST_LAVINA_01.png' title='甘くて、あたたかくて。' /&gt;&lt;/a&gt;&lt;/td&gt;&lt;td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t="shared" si="7"/>
        <v>document.getElementById('m106').innerHTML = (b1*0+b2*0+b0*0) + (s1*0+s2*0+s3*0+s4*0+s5*0+s6*0+s7*0+s9*0) + (e01*0+e02*0+e03*0+e04*0+e05*0+e06*0+e07*0+e08*0+e09*0+e10*0+e11*0+e12*0+e13*0+e14*0+e15*0+e16*0+e17*0+e18*0);</v>
      </c>
      <c r="AI108" s="35" t="str">
        <f t="shared" si="8"/>
        <v>m106</v>
      </c>
      <c r="AJ108" s="23"/>
    </row>
    <row r="109" spans="1:36" s="3" customFormat="1" ht="37.049999999999997" customHeight="1" x14ac:dyDescent="0.3">
      <c r="A109" s="3" t="s">
        <v>206</v>
      </c>
      <c r="C109" s="6" t="s">
        <v>207</v>
      </c>
      <c r="D109" s="3">
        <v>5</v>
      </c>
      <c r="E109" s="3" t="s">
        <v>39</v>
      </c>
      <c r="F109" s="17" t="s">
        <v>48</v>
      </c>
      <c r="G109" s="8"/>
      <c r="H109" s="4">
        <f t="shared" si="11"/>
        <v>0</v>
      </c>
      <c r="I109" s="2"/>
      <c r="J109" s="2"/>
      <c r="K109" s="2"/>
      <c r="L109" s="2">
        <f t="shared" si="9"/>
        <v>0</v>
      </c>
      <c r="M109" s="2"/>
      <c r="N109" s="2"/>
      <c r="O109" s="2"/>
      <c r="P109" s="2"/>
      <c r="Q109" s="7"/>
      <c r="U109" s="4"/>
      <c r="V109" s="5"/>
      <c r="AD109" s="4">
        <f t="shared" si="10"/>
        <v>0</v>
      </c>
      <c r="AF109" s="23"/>
      <c r="AG109" s="31" t="str">
        <f>"&lt;tr class='mmt"&amp;IF(E109="活動"," ev",IF(E109="限定"," ltd",""))&amp;IF(G109=""," groupless'","'")&amp;"&gt;&lt;td headers='icon'&gt;&lt;a href='https://www.alchemistcodedb.com/jp/card/"&amp;SUBSTITUTE(SUBSTITUTE(LOWER(A109),"_","-"),".png",""&amp;"'&gt;&lt;img src='resources/"&amp;A109&amp;"' title='"&amp;C109&amp;"' /&gt;&lt;/a&gt;&lt;/td&gt;&lt;td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headers='sinG'&gt;"&amp;AC109&amp;"&lt;/td&gt;&lt;/tr&gt;")</f>
        <v>&lt;tr class='mmt ltd groupless'&gt;&lt;td headers='icon'&gt;&lt;a href='https://www.alchemistcodedb.com/jp/card/ts-lust-lavina-02'&gt;&lt;img src='resources/TS_LUST_LAVINA_02.png' title='パーティは雪解けの後に' /&gt;&lt;/a&gt;&lt;/td&gt;&lt;td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t="shared" si="7"/>
        <v>document.getElementById('m107').innerHTML = (b1*0+b2*0+b0*0) + (s1*0+s2*0+s3*0+s4*0+s5*0+s6*0+s7*0+s9*0) + (e01*0+e02*0+e03*0+e04*0+e05*0+e06*0+e07*0+e08*0+e09*0+e10*0+e11*0+e12*0+e13*0+e14*0+e15*0+e16*0+e17*0+e18*0);</v>
      </c>
      <c r="AI109" s="35" t="str">
        <f t="shared" si="8"/>
        <v>m107</v>
      </c>
      <c r="AJ109" s="23"/>
    </row>
    <row r="110" spans="1:36" s="3" customFormat="1" ht="37.049999999999997" customHeight="1" x14ac:dyDescent="0.3">
      <c r="A110" s="3" t="s">
        <v>208</v>
      </c>
      <c r="C110" s="6" t="s">
        <v>209</v>
      </c>
      <c r="D110" s="3">
        <v>5</v>
      </c>
      <c r="E110" s="3" t="s">
        <v>39</v>
      </c>
      <c r="F110" s="17" t="s">
        <v>48</v>
      </c>
      <c r="G110" s="8"/>
      <c r="H110" s="4">
        <f t="shared" si="11"/>
        <v>0</v>
      </c>
      <c r="I110" s="2"/>
      <c r="J110" s="2"/>
      <c r="K110" s="2"/>
      <c r="L110" s="2">
        <f t="shared" si="9"/>
        <v>0</v>
      </c>
      <c r="M110" s="2"/>
      <c r="N110" s="2"/>
      <c r="O110" s="2"/>
      <c r="P110" s="2"/>
      <c r="Q110" s="7"/>
      <c r="U110" s="4"/>
      <c r="V110" s="5"/>
      <c r="AD110" s="4">
        <f t="shared" si="10"/>
        <v>0</v>
      </c>
      <c r="AF110" s="23"/>
      <c r="AG110" s="31" t="str">
        <f>"&lt;tr class='mmt"&amp;IF(E110="活動"," ev",IF(E110="限定"," ltd",""))&amp;IF(G110=""," groupless'","'")&amp;"&gt;&lt;td headers='icon'&gt;&lt;a href='https://www.alchemistcodedb.com/jp/card/"&amp;SUBSTITUTE(SUBSTITUTE(LOWER(A110),"_","-"),".png",""&amp;"'&gt;&lt;img src='resources/"&amp;A110&amp;"' title='"&amp;C110&amp;"' /&gt;&lt;/a&gt;&lt;/td&gt;&lt;td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headers='sinG'&gt;"&amp;AC110&amp;"&lt;/td&gt;&lt;/tr&gt;")</f>
        <v>&lt;tr class='mmt ltd groupless'&gt;&lt;td headers='icon'&gt;&lt;a href='https://www.alchemistcodedb.com/jp/card/ts-lust-more-01'&gt;&lt;img src='resources/TS_LUST_MORE_01.png' title='出撃、狂気のキューピッド' /&gt;&lt;/a&gt;&lt;/td&gt;&lt;td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t="shared" si="7"/>
        <v>document.getElementById('m108').innerHTML = (b1*0+b2*0+b0*0) + (s1*0+s2*0+s3*0+s4*0+s5*0+s6*0+s7*0+s9*0) + (e01*0+e02*0+e03*0+e04*0+e05*0+e06*0+e07*0+e08*0+e09*0+e10*0+e11*0+e12*0+e13*0+e14*0+e15*0+e16*0+e17*0+e18*0);</v>
      </c>
      <c r="AI110" s="35" t="str">
        <f t="shared" si="8"/>
        <v>m108</v>
      </c>
      <c r="AJ110" s="23"/>
    </row>
    <row r="111" spans="1:36" s="3" customFormat="1" ht="37.049999999999997" customHeight="1" x14ac:dyDescent="0.3">
      <c r="A111" s="3" t="s">
        <v>210</v>
      </c>
      <c r="C111" s="6" t="s">
        <v>211</v>
      </c>
      <c r="D111" s="3">
        <v>5</v>
      </c>
      <c r="E111" s="3" t="s">
        <v>39</v>
      </c>
      <c r="F111" s="17" t="s">
        <v>48</v>
      </c>
      <c r="G111" s="8"/>
      <c r="H111" s="4">
        <f t="shared" si="11"/>
        <v>0</v>
      </c>
      <c r="I111" s="2"/>
      <c r="J111" s="2"/>
      <c r="K111" s="2"/>
      <c r="L111" s="2">
        <f t="shared" si="9"/>
        <v>0</v>
      </c>
      <c r="M111" s="2"/>
      <c r="N111" s="2"/>
      <c r="O111" s="2"/>
      <c r="P111" s="2"/>
      <c r="Q111" s="7"/>
      <c r="U111" s="4"/>
      <c r="V111" s="5"/>
      <c r="AD111" s="4">
        <f t="shared" si="10"/>
        <v>0</v>
      </c>
      <c r="AF111" s="23"/>
      <c r="AG111" s="31" t="str">
        <f>"&lt;tr class='mmt"&amp;IF(E111="活動"," ev",IF(E111="限定"," ltd",""))&amp;IF(G111=""," groupless'","'")&amp;"&gt;&lt;td headers='icon'&gt;&lt;a href='https://www.alchemistcodedb.com/jp/card/"&amp;SUBSTITUTE(SUBSTITUTE(LOWER(A111),"_","-"),".png",""&amp;"'&gt;&lt;img src='resources/"&amp;A111&amp;"' title='"&amp;C111&amp;"' /&gt;&lt;/a&gt;&lt;/td&gt;&lt;td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headers='sinG'&gt;"&amp;AC111&amp;"&lt;/td&gt;&lt;/tr&gt;")</f>
        <v>&lt;tr class='mmt ltd groupless'&gt;&lt;td headers='icon'&gt;&lt;a href='https://www.alchemistcodedb.com/jp/card/ts-lust-nikusu-01'&gt;&lt;img src='resources/TS_LUST_NIKUSU_01.png' title='雪上に刻まれた希望' /&gt;&lt;/a&gt;&lt;/td&gt;&lt;td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t="shared" si="7"/>
        <v>document.getElementById('m109').innerHTML = (b1*0+b2*0+b0*0) + (s1*0+s2*0+s3*0+s4*0+s5*0+s6*0+s7*0+s9*0) + (e01*0+e02*0+e03*0+e04*0+e05*0+e06*0+e07*0+e08*0+e09*0+e10*0+e11*0+e12*0+e13*0+e14*0+e15*0+e16*0+e17*0+e18*0);</v>
      </c>
      <c r="AI111" s="35" t="str">
        <f t="shared" si="8"/>
        <v>m109</v>
      </c>
      <c r="AJ111" s="23"/>
    </row>
    <row r="112" spans="1:36" s="3" customFormat="1" ht="37.049999999999997" customHeight="1" x14ac:dyDescent="0.3">
      <c r="A112" s="3" t="s">
        <v>615</v>
      </c>
      <c r="C112" s="6" t="s">
        <v>618</v>
      </c>
      <c r="D112" s="3">
        <v>5</v>
      </c>
      <c r="E112" s="3" t="s">
        <v>35</v>
      </c>
      <c r="F112" s="17" t="s">
        <v>48</v>
      </c>
      <c r="G112" s="8"/>
      <c r="H112" s="4">
        <f t="shared" si="11"/>
        <v>0</v>
      </c>
      <c r="I112" s="2"/>
      <c r="J112" s="2"/>
      <c r="K112" s="2"/>
      <c r="L112" s="2">
        <f t="shared" si="9"/>
        <v>0</v>
      </c>
      <c r="M112" s="2"/>
      <c r="N112" s="2"/>
      <c r="O112" s="2"/>
      <c r="P112" s="2"/>
      <c r="Q112" s="7"/>
      <c r="U112" s="4"/>
      <c r="V112" s="5"/>
      <c r="AD112" s="4">
        <f t="shared" si="10"/>
        <v>0</v>
      </c>
      <c r="AF112" s="23"/>
      <c r="AG112" s="31" t="str">
        <f>"&lt;tr class='mmt"&amp;IF(E112="活動"," ev",IF(E112="限定"," ltd",""))&amp;IF(G112=""," groupless'","'")&amp;"&gt;&lt;td headers='icon'&gt;&lt;a href='https://www.alchemistcodedb.com/jp/card/"&amp;SUBSTITUTE(SUBSTITUTE(LOWER(A112),"_","-"),".png",""&amp;"'&gt;&lt;img src='resources/"&amp;A112&amp;"' title='"&amp;C112&amp;"' /&gt;&lt;/a&gt;&lt;/td&gt;&lt;td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headers='sinG'&gt;"&amp;AC112&amp;"&lt;/td&gt;&lt;/tr&gt;")</f>
        <v>&lt;tr class='mmt ev groupless'&gt;&lt;td headers='icon'&gt;&lt;a href='https://www.alchemistcodedb.com/jp/card/ts-lust-noah-01'&gt;&lt;img src='resources/TS_LUST_NOAH_01.png' title='魔法少女の一番熱い日' /&gt;&lt;/a&gt;&lt;/td&gt;&lt;td headers='name'&gt;魔法少女の一番熱い日&lt;/td&gt;&lt;td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2" s="31" t="str">
        <f t="shared" si="7"/>
        <v>document.getElementById('m110').innerHTML = (b1*0+b2*0+b0*0) + (s1*0+s2*0+s3*0+s4*0+s5*0+s6*0+s7*0+s9*0) + (e01*0+e02*0+e03*0+e04*0+e05*0+e06*0+e07*0+e08*0+e09*0+e10*0+e11*0+e12*0+e13*0+e14*0+e15*0+e16*0+e17*0+e18*0);</v>
      </c>
      <c r="AI112" s="35" t="str">
        <f t="shared" si="8"/>
        <v>m110</v>
      </c>
      <c r="AJ112" s="23"/>
    </row>
    <row r="113" spans="1:36" s="3" customFormat="1" ht="37.049999999999997" customHeight="1" x14ac:dyDescent="0.3">
      <c r="A113" s="3" t="s">
        <v>212</v>
      </c>
      <c r="C113" s="6" t="s">
        <v>213</v>
      </c>
      <c r="D113" s="3">
        <v>5</v>
      </c>
      <c r="E113" s="3" t="s">
        <v>39</v>
      </c>
      <c r="F113" s="17" t="s">
        <v>48</v>
      </c>
      <c r="G113" s="8" t="s">
        <v>68</v>
      </c>
      <c r="H113" s="4">
        <f t="shared" si="11"/>
        <v>60</v>
      </c>
      <c r="I113" s="2">
        <v>60</v>
      </c>
      <c r="J113" s="2"/>
      <c r="K113" s="2">
        <v>30</v>
      </c>
      <c r="L113" s="2">
        <f t="shared" si="9"/>
        <v>30</v>
      </c>
      <c r="M113" s="2"/>
      <c r="N113" s="2"/>
      <c r="O113" s="2"/>
      <c r="P113" s="2"/>
      <c r="Q113" s="7"/>
      <c r="U113" s="4"/>
      <c r="V113" s="5" t="s">
        <v>547</v>
      </c>
      <c r="Y113" s="3">
        <v>30</v>
      </c>
      <c r="AB113" s="3">
        <v>30</v>
      </c>
      <c r="AD113" s="4">
        <f t="shared" si="10"/>
        <v>30</v>
      </c>
      <c r="AF113" s="23"/>
      <c r="AG113" s="31" t="str">
        <f>"&lt;tr class='mmt"&amp;IF(E113="活動"," ev",IF(E113="限定"," ltd",""))&amp;IF(G113=""," groupless'","'")&amp;"&gt;&lt;td headers='icon'&gt;&lt;a href='https://www.alchemistcodedb.com/jp/card/"&amp;SUBSTITUTE(SUBSTITUTE(LOWER(A113),"_","-"),".png",""&amp;"'&gt;&lt;img src='resources/"&amp;A113&amp;"' title='"&amp;C113&amp;"' /&gt;&lt;/a&gt;&lt;/td&gt;&lt;td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headers='sinG'&gt;"&amp;AC113&amp;"&lt;/td&gt;&lt;/tr&gt;")</f>
        <v>&lt;tr class='mmt ltd'&gt;&lt;td headers='icon'&gt;&lt;a href='https://www.alchemistcodedb.com/jp/card/ts-lust-othima-01'&gt;&lt;img src='resources/TS_LUST_OTHIMA_01.png' title='終わりない宴' /&gt;&lt;/a&gt;&lt;/td&gt;&lt;td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id='m111'&gt;60&lt;/td&gt;&lt;td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13" s="31" t="str">
        <f t="shared" si="7"/>
        <v>document.getElementById('m111').innerHTML = (b1*0+b2*30+b0*30) + (s1*0+s2*0+s3*30+s4*0+s5*0+s6*30+s7*0+s9*30) + (e01*0+e02*0+e03*0+e04*0+e05*0+e06*0+e07*0+e08*0+e09*0+e10*0+e11*0+e12*0+e13*0+e14*0+e15*0+e16*0+e17*0+e18*0);</v>
      </c>
      <c r="AI113" s="35" t="str">
        <f t="shared" si="8"/>
        <v>m111</v>
      </c>
      <c r="AJ113" s="23"/>
    </row>
    <row r="114" spans="1:36" s="3" customFormat="1" ht="37.049999999999997" customHeight="1" x14ac:dyDescent="0.3">
      <c r="A114" s="3" t="s">
        <v>626</v>
      </c>
      <c r="C114" s="6" t="s">
        <v>628</v>
      </c>
      <c r="D114" s="3">
        <v>5</v>
      </c>
      <c r="E114" s="3" t="s">
        <v>39</v>
      </c>
      <c r="F114" s="17" t="s">
        <v>48</v>
      </c>
      <c r="G114" s="8" t="s">
        <v>68</v>
      </c>
      <c r="H114" s="4">
        <f t="shared" si="11"/>
        <v>30</v>
      </c>
      <c r="I114" s="2"/>
      <c r="J114" s="2"/>
      <c r="K114" s="2">
        <v>30</v>
      </c>
      <c r="L114" s="2">
        <f t="shared" si="9"/>
        <v>30</v>
      </c>
      <c r="M114" s="2"/>
      <c r="N114" s="2"/>
      <c r="O114" s="2"/>
      <c r="P114" s="2"/>
      <c r="Q114" s="7"/>
      <c r="U114" s="4"/>
      <c r="V114" s="5" t="s">
        <v>630</v>
      </c>
      <c r="AD114" s="4">
        <f t="shared" si="10"/>
        <v>0</v>
      </c>
      <c r="AF114" s="23"/>
      <c r="AG114" s="31" t="str">
        <f>"&lt;tr class='mmt"&amp;IF(E114="活動"," ev",IF(E114="限定"," ltd",""))&amp;IF(G114=""," groupless'","'")&amp;"&gt;&lt;td headers='icon'&gt;&lt;a href='https://www.alchemistcodedb.com/jp/card/"&amp;SUBSTITUTE(SUBSTITUTE(LOWER(A114),"_","-"),".png",""&amp;"'&gt;&lt;img src='resources/"&amp;A114&amp;"' title='"&amp;C114&amp;"' /&gt;&lt;/a&gt;&lt;/td&gt;&lt;td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headers='sinG'&gt;"&amp;AC114&amp;"&lt;/td&gt;&lt;/tr&gt;")</f>
        <v>&lt;tr class='mmt ltd'&gt;&lt;td headers='icon'&gt;&lt;a href='https://www.alchemistcodedb.com/jp/card/ts-lust-othima-02'&gt;&lt;img src='resources/TS_LUST_OTHIMA_02.png' title='氷塵は終了の合図' /&gt;&lt;/a&gt;&lt;/td&gt;&lt;td headers='name'&gt;氷塵は終了の合図&lt;/td&gt;&lt;td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id='m112'&gt;30&lt;/td&gt;&lt;td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headers='others'&gt;火属性耐性+20, MP上限+20%&lt;/td&gt;&lt;td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4" s="31" t="str">
        <f t="shared" si="7"/>
        <v>document.getElementById('m112').innerHTML = (b1*0+b2*30+b0*30) + (s1*0+s2*0+s3*0+s4*0+s5*0+s6*0+s7*0+s9*0) + (e01*0+e02*0+e03*0+e04*0+e05*0+e06*0+e07*0+e08*0+e09*0+e10*0+e11*0+e12*0+e13*0+e14*0+e15*0+e16*0+e17*0+e18*0);</v>
      </c>
      <c r="AI114" s="35" t="str">
        <f t="shared" si="8"/>
        <v>m112</v>
      </c>
      <c r="AJ114" s="23"/>
    </row>
    <row r="115" spans="1:36" s="3" customFormat="1" ht="37.049999999999997" customHeight="1" x14ac:dyDescent="0.3">
      <c r="A115" s="3" t="s">
        <v>214</v>
      </c>
      <c r="C115" s="6" t="s">
        <v>215</v>
      </c>
      <c r="D115" s="3">
        <v>5</v>
      </c>
      <c r="E115" s="3" t="s">
        <v>35</v>
      </c>
      <c r="F115" s="17" t="s">
        <v>48</v>
      </c>
      <c r="G115" s="8"/>
      <c r="H115" s="4">
        <f t="shared" si="11"/>
        <v>0</v>
      </c>
      <c r="I115" s="2"/>
      <c r="J115" s="2"/>
      <c r="K115" s="2"/>
      <c r="L115" s="2">
        <f t="shared" si="9"/>
        <v>0</v>
      </c>
      <c r="M115" s="2"/>
      <c r="N115" s="2"/>
      <c r="O115" s="2"/>
      <c r="P115" s="2"/>
      <c r="Q115" s="7"/>
      <c r="U115" s="4"/>
      <c r="V115" s="5"/>
      <c r="AD115" s="4">
        <f t="shared" si="10"/>
        <v>0</v>
      </c>
      <c r="AF115" s="23"/>
      <c r="AG115" s="31" t="str">
        <f>"&lt;tr class='mmt"&amp;IF(E115="活動"," ev",IF(E115="限定"," ltd",""))&amp;IF(G115=""," groupless'","'")&amp;"&gt;&lt;td headers='icon'&gt;&lt;a href='https://www.alchemistcodedb.com/jp/card/"&amp;SUBSTITUTE(SUBSTITUTE(LOWER(A115),"_","-"),".png",""&amp;"'&gt;&lt;img src='resources/"&amp;A115&amp;"' title='"&amp;C115&amp;"' /&gt;&lt;/a&gt;&lt;/td&gt;&lt;td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headers='sinG'&gt;"&amp;AC115&amp;"&lt;/td&gt;&lt;/tr&gt;")</f>
        <v>&lt;tr class='mmt ev groupless'&gt;&lt;td headers='icon'&gt;&lt;a href='https://www.alchemistcodedb.com/jp/card/ts-lust-rebecca-01'&gt;&lt;img src='resources/TS_LUST_REBECCA_01.png' title='レベッカは完璧、でも…' /&gt;&lt;/a&gt;&lt;/td&gt;&lt;td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5" s="31" t="str">
        <f t="shared" si="7"/>
        <v>document.getElementById('m113').innerHTML = (b1*0+b2*0+b0*0) + (s1*0+s2*0+s3*0+s4*0+s5*0+s6*0+s7*0+s9*0) + (e01*0+e02*0+e03*0+e04*0+e05*0+e06*0+e07*0+e08*0+e09*0+e10*0+e11*0+e12*0+e13*0+e14*0+e15*0+e16*0+e17*0+e18*0);</v>
      </c>
      <c r="AI115" s="35" t="str">
        <f t="shared" si="8"/>
        <v>m113</v>
      </c>
      <c r="AJ115" s="23"/>
    </row>
    <row r="116" spans="1:36" s="3" customFormat="1" ht="37.049999999999997" customHeight="1" x14ac:dyDescent="0.3">
      <c r="A116" s="3" t="s">
        <v>216</v>
      </c>
      <c r="C116" s="6" t="s">
        <v>217</v>
      </c>
      <c r="D116" s="3">
        <v>5</v>
      </c>
      <c r="E116" s="3" t="s">
        <v>39</v>
      </c>
      <c r="F116" s="17" t="s">
        <v>48</v>
      </c>
      <c r="G116" s="8"/>
      <c r="H116" s="4">
        <f t="shared" si="11"/>
        <v>0</v>
      </c>
      <c r="I116" s="2"/>
      <c r="J116" s="2"/>
      <c r="K116" s="2"/>
      <c r="L116" s="2">
        <f t="shared" si="9"/>
        <v>0</v>
      </c>
      <c r="M116" s="2"/>
      <c r="N116" s="2"/>
      <c r="O116" s="2"/>
      <c r="P116" s="2"/>
      <c r="Q116" s="7"/>
      <c r="U116" s="4"/>
      <c r="V116" s="5"/>
      <c r="AD116" s="4">
        <f t="shared" si="10"/>
        <v>0</v>
      </c>
      <c r="AF116" s="23"/>
      <c r="AG116" s="31" t="str">
        <f>"&lt;tr class='mmt"&amp;IF(E116="活動"," ev",IF(E116="限定"," ltd",""))&amp;IF(G116=""," groupless'","'")&amp;"&gt;&lt;td headers='icon'&gt;&lt;a href='https://www.alchemistcodedb.com/jp/card/"&amp;SUBSTITUTE(SUBSTITUTE(LOWER(A116),"_","-"),".png",""&amp;"'&gt;&lt;img src='resources/"&amp;A116&amp;"' title='"&amp;C116&amp;"' /&gt;&lt;/a&gt;&lt;/td&gt;&lt;td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headers='sinG'&gt;"&amp;AC116&amp;"&lt;/td&gt;&lt;/tr&gt;")</f>
        <v>&lt;tr class='mmt ltd groupless'&gt;&lt;td headers='icon'&gt;&lt;a href='https://www.alchemistcodedb.com/jp/card/ts-lust-rebecca-02'&gt;&lt;img src='resources/TS_LUST_REBECCA_02.png' title='特訓サマーシュート' /&gt;&lt;/a&gt;&lt;/td&gt;&lt;td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6" s="31" t="str">
        <f t="shared" si="7"/>
        <v>document.getElementById('m114').innerHTML = (b1*0+b2*0+b0*0) + (s1*0+s2*0+s3*0+s4*0+s5*0+s6*0+s7*0+s9*0) + (e01*0+e02*0+e03*0+e04*0+e05*0+e06*0+e07*0+e08*0+e09*0+e10*0+e11*0+e12*0+e13*0+e14*0+e15*0+e16*0+e17*0+e18*0);</v>
      </c>
      <c r="AI116" s="35" t="str">
        <f t="shared" si="8"/>
        <v>m114</v>
      </c>
      <c r="AJ116" s="23"/>
    </row>
    <row r="117" spans="1:36" s="3" customFormat="1" ht="37.049999999999997" customHeight="1" x14ac:dyDescent="0.3">
      <c r="A117" s="3" t="s">
        <v>218</v>
      </c>
      <c r="C117" s="6" t="s">
        <v>219</v>
      </c>
      <c r="D117" s="3">
        <v>5</v>
      </c>
      <c r="F117" s="17" t="s">
        <v>48</v>
      </c>
      <c r="G117" s="8"/>
      <c r="H117" s="4">
        <f t="shared" si="11"/>
        <v>0</v>
      </c>
      <c r="I117" s="2"/>
      <c r="J117" s="2"/>
      <c r="K117" s="2"/>
      <c r="L117" s="2">
        <f t="shared" si="9"/>
        <v>0</v>
      </c>
      <c r="M117" s="2"/>
      <c r="N117" s="2"/>
      <c r="O117" s="2"/>
      <c r="P117" s="2"/>
      <c r="Q117" s="7"/>
      <c r="U117" s="4"/>
      <c r="V117" s="5"/>
      <c r="AD117" s="4">
        <f t="shared" si="10"/>
        <v>0</v>
      </c>
      <c r="AF117" s="23"/>
      <c r="AG117" s="31" t="str">
        <f>"&lt;tr class='mmt"&amp;IF(E117="活動"," ev",IF(E117="限定"," ltd",""))&amp;IF(G117=""," groupless'","'")&amp;"&gt;&lt;td headers='icon'&gt;&lt;a href='https://www.alchemistcodedb.com/jp/card/"&amp;SUBSTITUTE(SUBSTITUTE(LOWER(A117),"_","-"),".png",""&amp;"'&gt;&lt;img src='resources/"&amp;A117&amp;"' title='"&amp;C117&amp;"' /&gt;&lt;/a&gt;&lt;/td&gt;&lt;td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headers='sinG'&gt;"&amp;AC117&amp;"&lt;/td&gt;&lt;/tr&gt;")</f>
        <v>&lt;tr class='mmt groupless'&gt;&lt;td headers='icon'&gt;&lt;a href='https://www.alchemistcodedb.com/jp/card/ts-lust-rofia-01'&gt;&lt;img src='resources/TS_LUST_ROFIA_01.png' title='凍れる決意で手を伸ばし' /&gt;&lt;/a&gt;&lt;/td&gt;&lt;td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7" s="31" t="str">
        <f t="shared" si="7"/>
        <v>document.getElementById('m115').innerHTML = (b1*0+b2*0+b0*0) + (s1*0+s2*0+s3*0+s4*0+s5*0+s6*0+s7*0+s9*0) + (e01*0+e02*0+e03*0+e04*0+e05*0+e06*0+e07*0+e08*0+e09*0+e10*0+e11*0+e12*0+e13*0+e14*0+e15*0+e16*0+e17*0+e18*0);</v>
      </c>
      <c r="AI117" s="35" t="str">
        <f t="shared" si="8"/>
        <v>m115</v>
      </c>
      <c r="AJ117" s="23"/>
    </row>
    <row r="118" spans="1:36" s="3" customFormat="1" ht="37.049999999999997" customHeight="1" x14ac:dyDescent="0.3">
      <c r="A118" s="3" t="s">
        <v>220</v>
      </c>
      <c r="C118" s="6" t="s">
        <v>221</v>
      </c>
      <c r="D118" s="3">
        <v>5</v>
      </c>
      <c r="F118" s="17" t="s">
        <v>48</v>
      </c>
      <c r="G118" s="8"/>
      <c r="H118" s="4">
        <f t="shared" si="11"/>
        <v>0</v>
      </c>
      <c r="I118" s="2"/>
      <c r="J118" s="2"/>
      <c r="K118" s="2"/>
      <c r="L118" s="2">
        <f t="shared" si="9"/>
        <v>0</v>
      </c>
      <c r="M118" s="2"/>
      <c r="N118" s="2"/>
      <c r="O118" s="2"/>
      <c r="P118" s="2"/>
      <c r="Q118" s="7"/>
      <c r="U118" s="4"/>
      <c r="V118" s="5"/>
      <c r="AD118" s="4">
        <f t="shared" si="10"/>
        <v>0</v>
      </c>
      <c r="AF118" s="23"/>
      <c r="AG118" s="31" t="str">
        <f>"&lt;tr class='mmt"&amp;IF(E118="活動"," ev",IF(E118="限定"," ltd",""))&amp;IF(G118=""," groupless'","'")&amp;"&gt;&lt;td headers='icon'&gt;&lt;a href='https://www.alchemistcodedb.com/jp/card/"&amp;SUBSTITUTE(SUBSTITUTE(LOWER(A118),"_","-"),".png",""&amp;"'&gt;&lt;img src='resources/"&amp;A118&amp;"' title='"&amp;C118&amp;"' /&gt;&lt;/a&gt;&lt;/td&gt;&lt;td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headers='sinG'&gt;"&amp;AC118&amp;"&lt;/td&gt;&lt;/tr&gt;")</f>
        <v>&lt;tr class='mmt groupless'&gt;&lt;td headers='icon'&gt;&lt;a href='https://www.alchemistcodedb.com/jp/card/ts-lust-sophia-01'&gt;&lt;img src='resources/TS_LUST_SOPHIA_01.png' title='とあるエルフの素顔' /&gt;&lt;/a&gt;&lt;/td&gt;&lt;td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8" s="31" t="str">
        <f t="shared" si="7"/>
        <v>document.getElementById('m116').innerHTML = (b1*0+b2*0+b0*0) + (s1*0+s2*0+s3*0+s4*0+s5*0+s6*0+s7*0+s9*0) + (e01*0+e02*0+e03*0+e04*0+e05*0+e06*0+e07*0+e08*0+e09*0+e10*0+e11*0+e12*0+e13*0+e14*0+e15*0+e16*0+e17*0+e18*0);</v>
      </c>
      <c r="AI118" s="35" t="str">
        <f t="shared" si="8"/>
        <v>m116</v>
      </c>
      <c r="AJ118" s="23"/>
    </row>
    <row r="119" spans="1:36" s="3" customFormat="1" ht="37.049999999999997" customHeight="1" x14ac:dyDescent="0.3">
      <c r="A119" s="3" t="s">
        <v>222</v>
      </c>
      <c r="C119" s="6" t="s">
        <v>223</v>
      </c>
      <c r="D119" s="3">
        <v>5</v>
      </c>
      <c r="E119" s="3" t="s">
        <v>39</v>
      </c>
      <c r="F119" s="17" t="s">
        <v>48</v>
      </c>
      <c r="G119" s="8"/>
      <c r="H119" s="4">
        <f t="shared" si="11"/>
        <v>0</v>
      </c>
      <c r="I119" s="2"/>
      <c r="J119" s="2"/>
      <c r="K119" s="2"/>
      <c r="L119" s="2">
        <f t="shared" si="9"/>
        <v>0</v>
      </c>
      <c r="M119" s="2"/>
      <c r="N119" s="2"/>
      <c r="O119" s="2"/>
      <c r="P119" s="2"/>
      <c r="Q119" s="7"/>
      <c r="U119" s="4"/>
      <c r="V119" s="5"/>
      <c r="AD119" s="4">
        <f t="shared" si="10"/>
        <v>0</v>
      </c>
      <c r="AF119" s="23"/>
      <c r="AG119" s="31" t="str">
        <f>"&lt;tr class='mmt"&amp;IF(E119="活動"," ev",IF(E119="限定"," ltd",""))&amp;IF(G119=""," groupless'","'")&amp;"&gt;&lt;td headers='icon'&gt;&lt;a href='https://www.alchemistcodedb.com/jp/card/"&amp;SUBSTITUTE(SUBSTITUTE(LOWER(A119),"_","-"),".png",""&amp;"'&gt;&lt;img src='resources/"&amp;A119&amp;"' title='"&amp;C119&amp;"' /&gt;&lt;/a&gt;&lt;/td&gt;&lt;td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headers='sinG'&gt;"&amp;AC119&amp;"&lt;/td&gt;&lt;/tr&gt;")</f>
        <v>&lt;tr class='mmt ltd groupless'&gt;&lt;td headers='icon'&gt;&lt;a href='https://www.alchemistcodedb.com/jp/card/ts-lust-st-mela-01'&gt;&lt;img src='resources/TS_LUST_ST_MELA_01.png' title='刻の架け橋' /&gt;&lt;/a&gt;&lt;/td&gt;&lt;td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t="shared" si="7"/>
        <v>document.getElementById('m117').innerHTML = (b1*0+b2*0+b0*0) + (s1*0+s2*0+s3*0+s4*0+s5*0+s6*0+s7*0+s9*0) + (e01*0+e02*0+e03*0+e04*0+e05*0+e06*0+e07*0+e08*0+e09*0+e10*0+e11*0+e12*0+e13*0+e14*0+e15*0+e16*0+e17*0+e18*0);</v>
      </c>
      <c r="AI119" s="35" t="str">
        <f t="shared" si="8"/>
        <v>m117</v>
      </c>
      <c r="AJ119" s="23"/>
    </row>
    <row r="120" spans="1:36" s="3" customFormat="1" ht="37.049999999999997" customHeight="1" x14ac:dyDescent="0.3">
      <c r="A120" s="3" t="s">
        <v>612</v>
      </c>
      <c r="C120" s="6" t="s">
        <v>614</v>
      </c>
      <c r="D120" s="3">
        <v>5</v>
      </c>
      <c r="E120" s="3" t="s">
        <v>39</v>
      </c>
      <c r="F120" s="17" t="s">
        <v>48</v>
      </c>
      <c r="G120" s="8"/>
      <c r="H120" s="4">
        <f t="shared" si="11"/>
        <v>0</v>
      </c>
      <c r="I120" s="2"/>
      <c r="J120" s="2"/>
      <c r="K120" s="2"/>
      <c r="L120" s="2">
        <f t="shared" si="9"/>
        <v>0</v>
      </c>
      <c r="M120" s="2"/>
      <c r="N120" s="2"/>
      <c r="O120" s="2"/>
      <c r="P120" s="2"/>
      <c r="Q120" s="7"/>
      <c r="U120" s="4"/>
      <c r="V120" s="5"/>
      <c r="AD120" s="4">
        <f t="shared" si="10"/>
        <v>0</v>
      </c>
      <c r="AF120" s="23"/>
      <c r="AG120" s="31" t="str">
        <f>"&lt;tr class='mmt"&amp;IF(E120="活動"," ev",IF(E120="限定"," ltd",""))&amp;IF(G120=""," groupless'","'")&amp;"&gt;&lt;td headers='icon'&gt;&lt;a href='https://www.alchemistcodedb.com/jp/card/"&amp;SUBSTITUTE(SUBSTITUTE(LOWER(A120),"_","-"),".png",""&amp;"'&gt;&lt;img src='resources/"&amp;A120&amp;"' title='"&amp;C120&amp;"' /&gt;&lt;/a&gt;&lt;/td&gt;&lt;td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headers='sinG'&gt;"&amp;AC120&amp;"&lt;/td&gt;&lt;/tr&gt;")</f>
        <v>&lt;tr class='mmt ltd groupless'&gt;&lt;td headers='icon'&gt;&lt;a href='https://www.alchemistcodedb.com/jp/card/ts-lust-st-mela-02'&gt;&lt;img src='resources/TS_LUST_ST_MELA_02.png' title='即発進スプラッシュ' /&gt;&lt;/a&gt;&lt;/td&gt;&lt;td headers='name'&gt;即発進スプラッシュ&lt;/td&gt;&lt;td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0" s="31" t="str">
        <f t="shared" si="7"/>
        <v>document.getElementById('m118').innerHTML = (b1*0+b2*0+b0*0) + (s1*0+s2*0+s3*0+s4*0+s5*0+s6*0+s7*0+s9*0) + (e01*0+e02*0+e03*0+e04*0+e05*0+e06*0+e07*0+e08*0+e09*0+e10*0+e11*0+e12*0+e13*0+e14*0+e15*0+e16*0+e17*0+e18*0);</v>
      </c>
      <c r="AI120" s="35" t="str">
        <f t="shared" si="8"/>
        <v>m118</v>
      </c>
      <c r="AJ120" s="23"/>
    </row>
    <row r="121" spans="1:36" s="3" customFormat="1" ht="37.049999999999997" customHeight="1" x14ac:dyDescent="0.3">
      <c r="A121" s="3" t="s">
        <v>224</v>
      </c>
      <c r="C121" s="6" t="s">
        <v>225</v>
      </c>
      <c r="D121" s="3">
        <v>5</v>
      </c>
      <c r="E121" s="3" t="s">
        <v>39</v>
      </c>
      <c r="F121" s="17" t="s">
        <v>48</v>
      </c>
      <c r="G121" s="8"/>
      <c r="H121" s="4">
        <f t="shared" si="11"/>
        <v>0</v>
      </c>
      <c r="I121" s="2"/>
      <c r="J121" s="2"/>
      <c r="K121" s="2"/>
      <c r="L121" s="2">
        <f t="shared" si="9"/>
        <v>0</v>
      </c>
      <c r="M121" s="2"/>
      <c r="N121" s="2"/>
      <c r="O121" s="2"/>
      <c r="P121" s="2"/>
      <c r="Q121" s="7"/>
      <c r="U121" s="4"/>
      <c r="V121" s="5"/>
      <c r="AD121" s="4">
        <f t="shared" si="10"/>
        <v>0</v>
      </c>
      <c r="AF121" s="23"/>
      <c r="AG121" s="31" t="str">
        <f>"&lt;tr class='mmt"&amp;IF(E121="活動"," ev",IF(E121="限定"," ltd",""))&amp;IF(G121=""," groupless'","'")&amp;"&gt;&lt;td headers='icon'&gt;&lt;a href='https://www.alchemistcodedb.com/jp/card/"&amp;SUBSTITUTE(SUBSTITUTE(LOWER(A121),"_","-"),".png",""&amp;"'&gt;&lt;img src='resources/"&amp;A121&amp;"' title='"&amp;C121&amp;"' /&gt;&lt;/a&gt;&lt;/td&gt;&lt;td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headers='sinG'&gt;"&amp;AC121&amp;"&lt;/td&gt;&lt;/tr&gt;")</f>
        <v>&lt;tr class='mmt ltd groupless'&gt;&lt;td headers='icon'&gt;&lt;a href='https://www.alchemistcodedb.com/jp/card/ts-lust-st-mela-dark-01'&gt;&lt;img src='resources/TS_LUST_ST_MELA_DARK_01.png' title='無限の罪、その身に' /&gt;&lt;/a&gt;&lt;/td&gt;&lt;td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t="shared" si="7"/>
        <v>document.getElementById('m119').innerHTML = (b1*0+b2*0+b0*0) + (s1*0+s2*0+s3*0+s4*0+s5*0+s6*0+s7*0+s9*0) + (e01*0+e02*0+e03*0+e04*0+e05*0+e06*0+e07*0+e08*0+e09*0+e10*0+e11*0+e12*0+e13*0+e14*0+e15*0+e16*0+e17*0+e18*0);</v>
      </c>
      <c r="AI121" s="35" t="str">
        <f t="shared" si="8"/>
        <v>m119</v>
      </c>
      <c r="AJ121" s="23"/>
    </row>
    <row r="122" spans="1:36" s="3" customFormat="1" ht="37.049999999999997" customHeight="1" x14ac:dyDescent="0.3">
      <c r="A122" s="3" t="s">
        <v>226</v>
      </c>
      <c r="C122" s="6" t="s">
        <v>227</v>
      </c>
      <c r="D122" s="3">
        <v>5</v>
      </c>
      <c r="E122" s="3" t="s">
        <v>39</v>
      </c>
      <c r="F122" s="17" t="s">
        <v>48</v>
      </c>
      <c r="G122" s="8"/>
      <c r="H122" s="4">
        <f t="shared" si="11"/>
        <v>0</v>
      </c>
      <c r="I122" s="2"/>
      <c r="J122" s="2"/>
      <c r="K122" s="2"/>
      <c r="L122" s="2">
        <f t="shared" si="9"/>
        <v>0</v>
      </c>
      <c r="M122" s="2"/>
      <c r="N122" s="2"/>
      <c r="O122" s="2"/>
      <c r="P122" s="2"/>
      <c r="Q122" s="7"/>
      <c r="U122" s="4"/>
      <c r="V122" s="5"/>
      <c r="AD122" s="4">
        <f t="shared" si="10"/>
        <v>0</v>
      </c>
      <c r="AF122" s="23"/>
      <c r="AG122" s="31" t="str">
        <f>"&lt;tr class='mmt"&amp;IF(E122="活動"," ev",IF(E122="限定"," ltd",""))&amp;IF(G122=""," groupless'","'")&amp;"&gt;&lt;td headers='icon'&gt;&lt;a href='https://www.alchemistcodedb.com/jp/card/"&amp;SUBSTITUTE(SUBSTITUTE(LOWER(A122),"_","-"),".png",""&amp;"'&gt;&lt;img src='resources/"&amp;A122&amp;"' title='"&amp;C122&amp;"' /&gt;&lt;/a&gt;&lt;/td&gt;&lt;td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headers='sinG'&gt;"&amp;AC122&amp;"&lt;/td&gt;&lt;/tr&gt;")</f>
        <v>&lt;tr class='mmt ltd groupless'&gt;&lt;td headers='icon'&gt;&lt;a href='https://www.alchemistcodedb.com/jp/card/ts-lust-st-nikusu-dark-01'&gt;&lt;img src='resources/TS_LUST_ST_NIKUSU_DARK_01.png' title='歪な刻は氷の檻に沈んで' /&gt;&lt;/a&gt;&lt;/td&gt;&lt;td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id='m120'&gt;0&lt;/td&gt;&lt;td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2" s="31" t="str">
        <f t="shared" si="7"/>
        <v>document.getElementById('m120').innerHTML = (b1*0+b2*0+b0*0) + (s1*0+s2*0+s3*0+s4*0+s5*0+s6*0+s7*0+s9*0) + (e01*0+e02*0+e03*0+e04*0+e05*0+e06*0+e07*0+e08*0+e09*0+e10*0+e11*0+e12*0+e13*0+e14*0+e15*0+e16*0+e17*0+e18*0);</v>
      </c>
      <c r="AI122" s="35" t="str">
        <f t="shared" si="8"/>
        <v>m120</v>
      </c>
      <c r="AJ122" s="23"/>
    </row>
    <row r="123" spans="1:36" s="3" customFormat="1" ht="37.049999999999997" customHeight="1" x14ac:dyDescent="0.3">
      <c r="A123" s="3" t="s">
        <v>228</v>
      </c>
      <c r="C123" s="6" t="s">
        <v>229</v>
      </c>
      <c r="D123" s="3">
        <v>5</v>
      </c>
      <c r="F123" s="17" t="s">
        <v>48</v>
      </c>
      <c r="G123" s="8" t="s">
        <v>68</v>
      </c>
      <c r="H123" s="4">
        <f t="shared" si="11"/>
        <v>90</v>
      </c>
      <c r="I123" s="2"/>
      <c r="J123" s="2">
        <v>30</v>
      </c>
      <c r="K123" s="2"/>
      <c r="L123" s="2">
        <f t="shared" si="9"/>
        <v>30</v>
      </c>
      <c r="M123" s="2"/>
      <c r="N123" s="2"/>
      <c r="O123" s="2"/>
      <c r="P123" s="2">
        <v>10</v>
      </c>
      <c r="Q123" s="7"/>
      <c r="R123" s="3" t="s">
        <v>14</v>
      </c>
      <c r="S123" s="3">
        <v>40</v>
      </c>
      <c r="U123" s="4"/>
      <c r="V123" s="5" t="s">
        <v>546</v>
      </c>
      <c r="W123" s="3">
        <v>20</v>
      </c>
      <c r="Y123" s="3">
        <v>20</v>
      </c>
      <c r="AB123" s="3">
        <v>20</v>
      </c>
      <c r="AD123" s="4">
        <f t="shared" si="10"/>
        <v>20</v>
      </c>
      <c r="AF123" s="23"/>
      <c r="AG123" s="31" t="str">
        <f>"&lt;tr class='mmt"&amp;IF(E123="活動"," ev",IF(E123="限定"," ltd",""))&amp;IF(G123=""," groupless'","'")&amp;"&gt;&lt;td headers='icon'&gt;&lt;a href='https://www.alchemistcodedb.com/jp/card/"&amp;SUBSTITUTE(SUBSTITUTE(LOWER(A123),"_","-"),".png",""&amp;"'&gt;&lt;img src='resources/"&amp;A123&amp;"' title='"&amp;C123&amp;"' /&gt;&lt;/a&gt;&lt;/td&gt;&lt;td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headers='sinG'&gt;"&amp;AC123&amp;"&lt;/td&gt;&lt;/tr&gt;")</f>
        <v>&lt;tr class='mmt'&gt;&lt;td headers='icon'&gt;&lt;a href='https://www.alchemistcodedb.com/jp/card/ts-lust-yaulas-01'&gt;&lt;img src='resources/TS_LUST_YAULAS_01.png' title='華麗じゃない剣' /&gt;&lt;/a&gt;&lt;/td&gt;&lt;td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id='m121'&gt;90&lt;/td&gt;&lt;td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23" s="31" t="str">
        <f t="shared" si="7"/>
        <v>document.getElementById('m121').innerHTML = (b1*30+b2*0+b0*30) + (s1*20+s2*0+s3*20+s4*0+s5*0+s6*20+s7*0+s9*20) + (e01*40+e02*0+e03*0+e04*0+e05*0+e06*0+e07*0+e08*0+e09*0+e10*0+e11*0+e12*0+e13*0+e14*0+e15*0+e16*0+e17*0+e18*0);</v>
      </c>
      <c r="AI123" s="35" t="str">
        <f t="shared" si="8"/>
        <v>m121</v>
      </c>
      <c r="AJ123" s="23"/>
    </row>
    <row r="124" spans="1:36" s="3" customFormat="1" ht="37.049999999999997" customHeight="1" x14ac:dyDescent="0.3">
      <c r="A124" s="3" t="s">
        <v>601</v>
      </c>
      <c r="C124" s="6" t="s">
        <v>608</v>
      </c>
      <c r="D124" s="3">
        <v>5</v>
      </c>
      <c r="E124" s="3" t="s">
        <v>39</v>
      </c>
      <c r="F124" s="17" t="s">
        <v>48</v>
      </c>
      <c r="G124" s="8" t="s">
        <v>68</v>
      </c>
      <c r="H124" s="4">
        <f t="shared" si="11"/>
        <v>90</v>
      </c>
      <c r="I124" s="2"/>
      <c r="J124" s="2"/>
      <c r="K124" s="2"/>
      <c r="L124" s="2">
        <f t="shared" si="9"/>
        <v>0</v>
      </c>
      <c r="M124" s="2"/>
      <c r="N124" s="2"/>
      <c r="O124" s="2"/>
      <c r="P124" s="2"/>
      <c r="Q124" s="7"/>
      <c r="T124" s="3" t="s">
        <v>20</v>
      </c>
      <c r="U124" s="4">
        <v>50</v>
      </c>
      <c r="V124" s="5" t="s">
        <v>610</v>
      </c>
      <c r="Y124" s="3">
        <v>20</v>
      </c>
      <c r="AB124" s="3">
        <v>40</v>
      </c>
      <c r="AD124" s="4">
        <f t="shared" si="10"/>
        <v>40</v>
      </c>
      <c r="AF124" s="23"/>
      <c r="AG124" s="31" t="str">
        <f>"&lt;tr class='mmt"&amp;IF(E124="活動"," ev",IF(E124="限定"," ltd",""))&amp;IF(G124=""," groupless'","'")&amp;"&gt;&lt;td headers='icon'&gt;&lt;a href='https://www.alchemistcodedb.com/jp/card/"&amp;SUBSTITUTE(SUBSTITUTE(LOWER(A124),"_","-"),".png",""&amp;"'&gt;&lt;img src='resources/"&amp;A124&amp;"' title='"&amp;C124&amp;"' /&gt;&lt;/a&gt;&lt;/td&gt;&lt;td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headers='sinG'&gt;"&amp;AC124&amp;"&lt;/td&gt;&lt;/tr&gt;")</f>
        <v>&lt;tr class='mmt ltd'&gt;&lt;td headers='icon'&gt;&lt;a href='https://www.alchemistcodedb.com/jp/card/ts-lust-yaulas-02'&gt;&lt;img src='resources/TS_LUST_YAULAS_02.png' title='誰よりも華麗に' /&gt;&lt;/a&gt;&lt;/td&gt;&lt;td headers='name'&gt;誰よりも華麗に&lt;/td&gt;&lt;td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id='m122'&gt;90&lt;/td&gt;&lt;td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headers='sp.bonus'&gt;50&lt;/td&gt;&lt;td headers='others'&gt;回避率+10, 斬撃回避率+20, 暴擊率+10&lt;/td&gt;&lt;td headers='sinA'&gt;&lt;/td&gt;&lt;td headers='sinB'&gt;&lt;/td&gt;&lt;td headers='sinC'&gt;20&lt;/td&gt;&lt;td headers='sinD'&gt;&lt;/td&gt;&lt;td headers='sinE'&gt;&lt;/td&gt;&lt;td headers='sinF'&gt;40&lt;/td&gt;&lt;td headers='sinG'&gt;&lt;/td&gt;&lt;/tr&gt;</v>
      </c>
      <c r="AH124" s="31" t="str">
        <f t="shared" si="7"/>
        <v>document.getElementById('m122').innerHTML = (b1*0+b2*0+b0*0) + (s1*0+s2*0+s3*20+s4*0+s5*0+s6*40+s7*0+s9*40) + (e01*0+e02*0+e03*0+e04*0+e05*0+e06*0+e07*0+e08*0+e09*0+e10*0+e11*50+e12*0+e13*0+e14*0+e15*0+e16*0+e17*0+e18*0);</v>
      </c>
      <c r="AI124" s="35" t="str">
        <f t="shared" si="8"/>
        <v>m122</v>
      </c>
      <c r="AJ124" s="23"/>
    </row>
    <row r="125" spans="1:36" s="3" customFormat="1" ht="37.049999999999997" customHeight="1" x14ac:dyDescent="0.3">
      <c r="A125" s="3" t="s">
        <v>230</v>
      </c>
      <c r="C125" s="6" t="s">
        <v>231</v>
      </c>
      <c r="D125" s="3">
        <v>5</v>
      </c>
      <c r="E125" s="3" t="s">
        <v>35</v>
      </c>
      <c r="F125" s="15" t="s">
        <v>36</v>
      </c>
      <c r="G125" s="8" t="s">
        <v>232</v>
      </c>
      <c r="H125" s="4">
        <f t="shared" si="11"/>
        <v>50</v>
      </c>
      <c r="I125" s="2">
        <v>20</v>
      </c>
      <c r="J125" s="2">
        <v>30</v>
      </c>
      <c r="K125" s="2"/>
      <c r="L125" s="2">
        <f t="shared" si="9"/>
        <v>30</v>
      </c>
      <c r="M125" s="2"/>
      <c r="N125" s="2"/>
      <c r="O125" s="2"/>
      <c r="P125" s="2"/>
      <c r="Q125" s="7"/>
      <c r="U125" s="4"/>
      <c r="V125" s="5"/>
      <c r="Y125" s="3">
        <v>10</v>
      </c>
      <c r="AA125" s="3">
        <v>20</v>
      </c>
      <c r="AD125" s="4">
        <f t="shared" si="10"/>
        <v>20</v>
      </c>
      <c r="AF125" s="23"/>
      <c r="AG125" s="31" t="str">
        <f>"&lt;tr class='mmt"&amp;IF(E125="活動"," ev",IF(E125="限定"," ltd",""))&amp;IF(G125=""," groupless'","'")&amp;"&gt;&lt;td headers='icon'&gt;&lt;a href='https://www.alchemistcodedb.com/jp/card/"&amp;SUBSTITUTE(SUBSTITUTE(LOWER(A125),"_","-"),".png",""&amp;"'&gt;&lt;img src='resources/"&amp;A125&amp;"' title='"&amp;C125&amp;"' /&gt;&lt;/a&gt;&lt;/td&gt;&lt;td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headers='sinG'&gt;"&amp;AC125&amp;"&lt;/td&gt;&lt;/tr&gt;")</f>
        <v>&lt;tr class='mmt ev'&gt;&lt;td headers='icon'&gt;&lt;a href='https://www.alchemistcodedb.com/jp/card/ts-mcf-alto-01'&gt;&lt;img src='resources/TS_MCF_ALTO_01.png' title='トライアングラー' /&gt;&lt;/a&gt;&lt;/td&gt;&lt;td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id='m123'&gt;50&lt;/td&gt;&lt;td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25" s="31" t="str">
        <f t="shared" si="7"/>
        <v>document.getElementById('m123').innerHTML = (b1*30+b2*0+b0*30) + (s1*0+s2*0+s3*10+s4*0+s5*20+s6*0+s7*0+s9*20) + (e01*0+e02*0+e03*0+e04*0+e05*0+e06*0+e07*0+e08*0+e09*0+e10*0+e11*0+e12*0+e13*0+e14*0+e15*0+e16*0+e17*0+e18*0);</v>
      </c>
      <c r="AI125" s="35" t="str">
        <f t="shared" si="8"/>
        <v>m123</v>
      </c>
      <c r="AJ125" s="23"/>
    </row>
    <row r="126" spans="1:36" s="3" customFormat="1" ht="37.049999999999997" customHeight="1" x14ac:dyDescent="0.3">
      <c r="A126" s="3" t="s">
        <v>233</v>
      </c>
      <c r="C126" s="6" t="s">
        <v>234</v>
      </c>
      <c r="D126" s="3">
        <v>5</v>
      </c>
      <c r="E126" s="3" t="s">
        <v>39</v>
      </c>
      <c r="F126" s="15" t="s">
        <v>36</v>
      </c>
      <c r="G126" s="8" t="s">
        <v>232</v>
      </c>
      <c r="H126" s="4">
        <f t="shared" si="11"/>
        <v>130</v>
      </c>
      <c r="I126" s="2"/>
      <c r="J126" s="2">
        <v>30</v>
      </c>
      <c r="K126" s="2">
        <v>30</v>
      </c>
      <c r="L126" s="2">
        <f t="shared" si="9"/>
        <v>30</v>
      </c>
      <c r="M126" s="2"/>
      <c r="N126" s="2"/>
      <c r="O126" s="2"/>
      <c r="P126" s="2"/>
      <c r="Q126" s="7"/>
      <c r="T126" s="3" t="s">
        <v>25</v>
      </c>
      <c r="U126" s="4">
        <v>40</v>
      </c>
      <c r="V126" s="5"/>
      <c r="Y126" s="3">
        <v>60</v>
      </c>
      <c r="AD126" s="4">
        <f t="shared" si="10"/>
        <v>60</v>
      </c>
      <c r="AF126" s="23"/>
      <c r="AG126" s="31" t="str">
        <f>"&lt;tr class='mmt"&amp;IF(E126="活動"," ev",IF(E126="限定"," ltd",""))&amp;IF(G126=""," groupless'","'")&amp;"&gt;&lt;td headers='icon'&gt;&lt;a href='https://www.alchemistcodedb.com/jp/card/"&amp;SUBSTITUTE(SUBSTITUTE(LOWER(A126),"_","-"),".png",""&amp;"'&gt;&lt;img src='resources/"&amp;A126&amp;"' title='"&amp;C126&amp;"' /&gt;&lt;/a&gt;&lt;/td&gt;&lt;td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headers='sinG'&gt;"&amp;AC126&amp;"&lt;/td&gt;&lt;/tr&gt;")</f>
        <v>&lt;tr class='mmt ltd'&gt;&lt;td headers='icon'&gt;&lt;a href='https://www.alchemistcodedb.com/jp/card/ts-mcf-ranka-01'&gt;&lt;img src='resources/TS_MCF_RANKA_01.png' title='夢追う歌姫' /&gt;&lt;/a&gt;&lt;/td&gt;&lt;td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id='m124'&gt;130&lt;/td&gt;&lt;td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26" s="31" t="str">
        <f t="shared" si="7"/>
        <v>document.getElementById('m124').innerHTML = (b1*30+b2*30+b0*30) + (s1*0+s2*0+s3*60+s4*0+s5*0+s6*0+s7*0+s9*60) + (e01*0+e02*0+e03*0+e04*0+e05*0+e06*0+e07*0+e08*0+e09*0+e10*0+e11*0+e12*0+e13*0+e14*0+e15*40+e16*0+e17*0+e18*0);</v>
      </c>
      <c r="AI126" s="35" t="str">
        <f t="shared" si="8"/>
        <v>m124</v>
      </c>
      <c r="AJ126" s="23"/>
    </row>
    <row r="127" spans="1:36" s="3" customFormat="1" ht="37.049999999999997" customHeight="1" x14ac:dyDescent="0.3">
      <c r="A127" s="3" t="s">
        <v>235</v>
      </c>
      <c r="C127" s="6" t="s">
        <v>236</v>
      </c>
      <c r="D127" s="3">
        <v>5</v>
      </c>
      <c r="E127" s="3" t="s">
        <v>39</v>
      </c>
      <c r="F127" s="15" t="s">
        <v>36</v>
      </c>
      <c r="G127" s="8" t="s">
        <v>232</v>
      </c>
      <c r="H127" s="4">
        <f t="shared" si="11"/>
        <v>140</v>
      </c>
      <c r="I127" s="2">
        <v>20</v>
      </c>
      <c r="J127" s="2">
        <v>40</v>
      </c>
      <c r="K127" s="2"/>
      <c r="L127" s="2">
        <f t="shared" si="9"/>
        <v>40</v>
      </c>
      <c r="M127" s="2"/>
      <c r="N127" s="2"/>
      <c r="O127" s="2"/>
      <c r="P127" s="2"/>
      <c r="Q127" s="7"/>
      <c r="T127" s="3" t="s">
        <v>25</v>
      </c>
      <c r="U127" s="4">
        <v>40</v>
      </c>
      <c r="V127" s="5"/>
      <c r="AA127" s="3">
        <v>60</v>
      </c>
      <c r="AD127" s="4">
        <f t="shared" si="10"/>
        <v>60</v>
      </c>
      <c r="AF127" s="23"/>
      <c r="AG127" s="31" t="str">
        <f>"&lt;tr class='mmt"&amp;IF(E127="活動"," ev",IF(E127="限定"," ltd",""))&amp;IF(G127=""," groupless'","'")&amp;"&gt;&lt;td headers='icon'&gt;&lt;a href='https://www.alchemistcodedb.com/jp/card/"&amp;SUBSTITUTE(SUBSTITUTE(LOWER(A127),"_","-"),".png",""&amp;"'&gt;&lt;img src='resources/"&amp;A127&amp;"' title='"&amp;C127&amp;"' /&gt;&lt;/a&gt;&lt;/td&gt;&lt;td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headers='sinG'&gt;"&amp;AC127&amp;"&lt;/td&gt;&lt;/tr&gt;")</f>
        <v>&lt;tr class='mmt ltd'&gt;&lt;td headers='icon'&gt;&lt;a href='https://www.alchemistcodedb.com/jp/card/ts-mcf-sheryl-01'&gt;&lt;img src='resources/TS_MCF_SHERYL_01.png' title='銀河舞う妖精' /&gt;&lt;/a&gt;&lt;/td&gt;&lt;td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id='m125'&gt;140&lt;/td&gt;&lt;td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27" s="31" t="str">
        <f t="shared" si="7"/>
        <v>document.getElementById('m125').innerHTML = (b1*40+b2*0+b0*40) + (s1*0+s2*0+s3*0+s4*0+s5*60+s6*0+s7*0+s9*60) + (e01*0+e02*0+e03*0+e04*0+e05*0+e06*0+e07*0+e08*0+e09*0+e10*0+e11*0+e12*0+e13*0+e14*0+e15*40+e16*0+e17*0+e18*0);</v>
      </c>
      <c r="AI127" s="35" t="str">
        <f t="shared" si="8"/>
        <v>m125</v>
      </c>
      <c r="AJ127" s="23"/>
    </row>
    <row r="128" spans="1:36" s="3" customFormat="1" ht="37.049999999999997" customHeight="1" x14ac:dyDescent="0.3">
      <c r="A128" s="3" t="s">
        <v>237</v>
      </c>
      <c r="C128" s="6" t="s">
        <v>238</v>
      </c>
      <c r="D128" s="3">
        <v>5</v>
      </c>
      <c r="F128" s="17" t="s">
        <v>492</v>
      </c>
      <c r="G128" s="8" t="s">
        <v>68</v>
      </c>
      <c r="H128" s="4">
        <f t="shared" si="11"/>
        <v>80</v>
      </c>
      <c r="I128" s="2">
        <v>40</v>
      </c>
      <c r="J128" s="2">
        <v>40</v>
      </c>
      <c r="K128" s="2"/>
      <c r="L128" s="2">
        <f t="shared" si="9"/>
        <v>40</v>
      </c>
      <c r="M128" s="2"/>
      <c r="N128" s="2"/>
      <c r="O128" s="2"/>
      <c r="P128" s="2">
        <v>5</v>
      </c>
      <c r="Q128" s="7"/>
      <c r="U128" s="4"/>
      <c r="V128" s="5" t="s">
        <v>478</v>
      </c>
      <c r="Y128" s="3">
        <v>20</v>
      </c>
      <c r="AC128" s="3">
        <v>40</v>
      </c>
      <c r="AD128" s="4">
        <f t="shared" si="10"/>
        <v>40</v>
      </c>
      <c r="AF128" s="23"/>
      <c r="AG128" s="31" t="str">
        <f>"&lt;tr class='mmt"&amp;IF(E128="活動"," ev",IF(E128="限定"," ltd",""))&amp;IF(G128=""," groupless'","'")&amp;"&gt;&lt;td headers='icon'&gt;&lt;a href='https://www.alchemistcodedb.com/jp/card/"&amp;SUBSTITUTE(SUBSTITUTE(LOWER(A128),"_","-"),".png",""&amp;"'&gt;&lt;img src='resources/"&amp;A128&amp;"' title='"&amp;C128&amp;"' /&gt;&lt;/a&gt;&lt;/td&gt;&lt;td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headers='sinG'&gt;"&amp;AC128&amp;"&lt;/td&gt;&lt;/tr&gt;")</f>
        <v>&lt;tr class='mmt'&gt;&lt;td headers='icon'&gt;&lt;a href='https://www.alchemistcodedb.com/jp/card/ts-north-cadanova-01'&gt;&lt;img src='resources/TS_NORTH_CADANOVA_01.png' title='在りし日の二人と憧れと' /&gt;&lt;/a&gt;&lt;/td&gt;&lt;td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id='m126'&gt;80&lt;/td&gt;&lt;td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28" s="31" t="str">
        <f t="shared" si="7"/>
        <v>document.getElementById('m126').innerHTML = (b1*40+b2*0+b0*40) + (s1*0+s2*0+s3*20+s4*0+s5*0+s6*0+s7*40+s9*40) + (e01*0+e02*0+e03*0+e04*0+e05*0+e06*0+e07*0+e08*0+e09*0+e10*0+e11*0+e12*0+e13*0+e14*0+e15*0+e16*0+e17*0+e18*0);</v>
      </c>
      <c r="AI128" s="35" t="str">
        <f t="shared" si="8"/>
        <v>m126</v>
      </c>
      <c r="AJ128" s="23"/>
    </row>
    <row r="129" spans="1:36" s="3" customFormat="1" ht="37.049999999999997" customHeight="1" x14ac:dyDescent="0.3">
      <c r="A129" s="3" t="s">
        <v>498</v>
      </c>
      <c r="C129" s="6" t="s">
        <v>499</v>
      </c>
      <c r="D129" s="3">
        <v>5</v>
      </c>
      <c r="E129" s="3" t="s">
        <v>39</v>
      </c>
      <c r="F129" s="17" t="s">
        <v>492</v>
      </c>
      <c r="G129" s="8" t="s">
        <v>68</v>
      </c>
      <c r="H129" s="4">
        <f t="shared" si="11"/>
        <v>110</v>
      </c>
      <c r="I129" s="2">
        <v>30</v>
      </c>
      <c r="J129" s="2">
        <v>50</v>
      </c>
      <c r="K129" s="2"/>
      <c r="L129" s="2">
        <f t="shared" si="9"/>
        <v>50</v>
      </c>
      <c r="M129" s="2"/>
      <c r="N129" s="2"/>
      <c r="O129" s="2"/>
      <c r="P129" s="2">
        <v>5</v>
      </c>
      <c r="Q129" s="7"/>
      <c r="T129" s="3" t="s">
        <v>500</v>
      </c>
      <c r="U129" s="4">
        <v>20</v>
      </c>
      <c r="V129" s="5"/>
      <c r="AB129" s="3">
        <v>40</v>
      </c>
      <c r="AC129" s="3">
        <v>20</v>
      </c>
      <c r="AD129" s="4">
        <f t="shared" si="10"/>
        <v>40</v>
      </c>
      <c r="AF129" s="23"/>
      <c r="AG129" s="31" t="str">
        <f>"&lt;tr class='mmt"&amp;IF(E129="活動"," ev",IF(E129="限定"," ltd",""))&amp;IF(G129=""," groupless'","'")&amp;"&gt;&lt;td headers='icon'&gt;&lt;a href='https://www.alchemistcodedb.com/jp/card/"&amp;SUBSTITUTE(SUBSTITUTE(LOWER(A129),"_","-"),".png",""&amp;"'&gt;&lt;img src='resources/"&amp;A129&amp;"' title='"&amp;C129&amp;"' /&gt;&lt;/a&gt;&lt;/td&gt;&lt;td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headers='sinG'&gt;"&amp;AC129&amp;"&lt;/td&gt;&lt;/tr&gt;")</f>
        <v>&lt;tr class='mmt ltd'&gt;&lt;td headers='icon'&gt;&lt;a href='https://www.alchemistcodedb.com/jp/card/ts-north-cadanova-02'&gt;&lt;img src='resources/TS_NORTH_CADANOVA_02.png' title='落涙なき慟哭' /&gt;&lt;/a&gt;&lt;/td&gt;&lt;td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id='m127'&gt;110&lt;/td&gt;&lt;td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29" s="31" t="str">
        <f t="shared" si="7"/>
        <v>document.getElementById('m127').innerHTML = (b1*50+b2*0+b0*50) + (s1*0+s2*0+s3*0+s4*0+s5*0+s6*40+s7*20+s9*40) + (e01*0+e02*0+e03*0+e04*0+e05*0+e06*0+e07*0+e08*0+e09*20+e10*0+e11*0+e12*0+e13*0+e14*0+e15*0+e16*0+e17*0+e18*0);</v>
      </c>
      <c r="AI129" s="35" t="str">
        <f t="shared" si="8"/>
        <v>m127</v>
      </c>
      <c r="AJ129" s="23"/>
    </row>
    <row r="130" spans="1:36" s="3" customFormat="1" ht="37.049999999999997" customHeight="1" x14ac:dyDescent="0.3">
      <c r="A130" s="3" t="s">
        <v>239</v>
      </c>
      <c r="C130" s="6" t="s">
        <v>240</v>
      </c>
      <c r="D130" s="3">
        <v>5</v>
      </c>
      <c r="E130" s="3" t="s">
        <v>35</v>
      </c>
      <c r="F130" s="17" t="s">
        <v>492</v>
      </c>
      <c r="G130" s="8"/>
      <c r="H130" s="4">
        <f t="shared" si="11"/>
        <v>0</v>
      </c>
      <c r="I130" s="2"/>
      <c r="J130" s="2"/>
      <c r="K130" s="2"/>
      <c r="L130" s="2">
        <f t="shared" si="9"/>
        <v>0</v>
      </c>
      <c r="M130" s="2"/>
      <c r="N130" s="2"/>
      <c r="O130" s="2"/>
      <c r="P130" s="2"/>
      <c r="Q130" s="7"/>
      <c r="U130" s="4"/>
      <c r="V130" s="5"/>
      <c r="AD130" s="4">
        <f t="shared" si="10"/>
        <v>0</v>
      </c>
      <c r="AF130" s="23"/>
      <c r="AG130" s="31" t="str">
        <f>"&lt;tr class='mmt"&amp;IF(E130="活動"," ev",IF(E130="限定"," ltd",""))&amp;IF(G130=""," groupless'","'")&amp;"&gt;&lt;td headers='icon'&gt;&lt;a href='https://www.alchemistcodedb.com/jp/card/"&amp;SUBSTITUTE(SUBSTITUTE(LOWER(A130),"_","-"),".png",""&amp;"'&gt;&lt;img src='resources/"&amp;A130&amp;"' title='"&amp;C130&amp;"' /&gt;&lt;/a&gt;&lt;/td&gt;&lt;td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headers='sinG'&gt;"&amp;AC130&amp;"&lt;/td&gt;&lt;/tr&gt;")</f>
        <v>&lt;tr class='mmt ev groupless'&gt;&lt;td headers='icon'&gt;&lt;a href='https://www.alchemistcodedb.com/jp/card/ts-north-guildford-01'&gt;&lt;img src='resources/TS_NORTH_GUILDFORD_01.png' title='異端なき秩序の徒' /&gt;&lt;/a&gt;&lt;/td&gt;&lt;td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id='m128'&gt;0&lt;/td&gt;&lt;td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0" s="31" t="str">
        <f t="shared" si="7"/>
        <v>document.getElementById('m128').innerHTML = (b1*0+b2*0+b0*0) + (s1*0+s2*0+s3*0+s4*0+s5*0+s6*0+s7*0+s9*0) + (e01*0+e02*0+e03*0+e04*0+e05*0+e06*0+e07*0+e08*0+e09*0+e10*0+e11*0+e12*0+e13*0+e14*0+e15*0+e16*0+e17*0+e18*0);</v>
      </c>
      <c r="AI130" s="35" t="str">
        <f t="shared" si="8"/>
        <v>m128</v>
      </c>
      <c r="AJ130" s="23"/>
    </row>
    <row r="131" spans="1:36" s="3" customFormat="1" ht="37.049999999999997" customHeight="1" x14ac:dyDescent="0.3">
      <c r="A131" s="3" t="s">
        <v>241</v>
      </c>
      <c r="C131" s="6" t="s">
        <v>242</v>
      </c>
      <c r="D131" s="3">
        <v>5</v>
      </c>
      <c r="F131" s="17" t="s">
        <v>492</v>
      </c>
      <c r="G131" s="8" t="s">
        <v>68</v>
      </c>
      <c r="H131" s="4">
        <f t="shared" si="11"/>
        <v>80</v>
      </c>
      <c r="I131" s="2">
        <v>40</v>
      </c>
      <c r="J131" s="2">
        <v>20</v>
      </c>
      <c r="K131" s="2">
        <v>20</v>
      </c>
      <c r="L131" s="2">
        <f t="shared" si="9"/>
        <v>20</v>
      </c>
      <c r="M131" s="2"/>
      <c r="N131" s="2"/>
      <c r="O131" s="2"/>
      <c r="P131" s="2"/>
      <c r="Q131" s="7"/>
      <c r="U131" s="4"/>
      <c r="V131" s="5"/>
      <c r="AC131" s="3">
        <v>60</v>
      </c>
      <c r="AD131" s="4">
        <f t="shared" si="10"/>
        <v>60</v>
      </c>
      <c r="AF131" s="23"/>
      <c r="AG131" s="31" t="str">
        <f>"&lt;tr class='mmt"&amp;IF(E131="活動"," ev",IF(E131="限定"," ltd",""))&amp;IF(G131=""," groupless'","'")&amp;"&gt;&lt;td headers='icon'&gt;&lt;a href='https://www.alchemistcodedb.com/jp/card/"&amp;SUBSTITUTE(SUBSTITUTE(LOWER(A131),"_","-"),".png",""&amp;"'&gt;&lt;img src='resources/"&amp;A131&amp;"' title='"&amp;C131&amp;"' /&gt;&lt;/a&gt;&lt;/td&gt;&lt;td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headers='sinG'&gt;"&amp;AC131&amp;"&lt;/td&gt;&lt;/tr&gt;")</f>
        <v>&lt;tr class='mmt'&gt;&lt;td headers='icon'&gt;&lt;a href='https://www.alchemistcodedb.com/jp/card/ts-north-rakina-01'&gt;&lt;img src='resources/TS_NORTH_RAKINA_01.png' title='“傲慢”への祈り' /&gt;&lt;/a&gt;&lt;/td&gt;&lt;td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id='m129'&gt;80&lt;/td&gt;&lt;td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1" s="31" t="str">
        <f t="shared" si="7"/>
        <v>document.getElementById('m129').innerHTML = (b1*20+b2*20+b0*20) + (s1*0+s2*0+s3*0+s4*0+s5*0+s6*0+s7*60+s9*60) + (e01*0+e02*0+e03*0+e04*0+e05*0+e06*0+e07*0+e08*0+e09*0+e10*0+e11*0+e12*0+e13*0+e14*0+e15*0+e16*0+e17*0+e18*0);</v>
      </c>
      <c r="AI131" s="35" t="str">
        <f t="shared" si="8"/>
        <v>m129</v>
      </c>
      <c r="AJ131" s="23"/>
    </row>
    <row r="132" spans="1:36" s="3" customFormat="1" ht="37.049999999999997" customHeight="1" x14ac:dyDescent="0.3">
      <c r="A132" s="3" t="s">
        <v>243</v>
      </c>
      <c r="C132" s="6" t="s">
        <v>244</v>
      </c>
      <c r="D132" s="3">
        <v>5</v>
      </c>
      <c r="F132" s="17" t="s">
        <v>492</v>
      </c>
      <c r="G132" s="8"/>
      <c r="H132" s="4">
        <f t="shared" si="11"/>
        <v>0</v>
      </c>
      <c r="I132" s="2"/>
      <c r="J132" s="2"/>
      <c r="K132" s="2"/>
      <c r="L132" s="2">
        <f t="shared" si="9"/>
        <v>0</v>
      </c>
      <c r="M132" s="2"/>
      <c r="N132" s="2"/>
      <c r="O132" s="2"/>
      <c r="P132" s="2"/>
      <c r="Q132" s="7"/>
      <c r="U132" s="4"/>
      <c r="V132" s="5"/>
      <c r="AD132" s="4">
        <f t="shared" si="10"/>
        <v>0</v>
      </c>
      <c r="AF132" s="23"/>
      <c r="AG132" s="31" t="str">
        <f>"&lt;tr class='mmt"&amp;IF(E132="活動"," ev",IF(E132="限定"," ltd",""))&amp;IF(G132=""," groupless'","'")&amp;"&gt;&lt;td headers='icon'&gt;&lt;a href='https://www.alchemistcodedb.com/jp/card/"&amp;SUBSTITUTE(SUBSTITUTE(LOWER(A132),"_","-"),".png",""&amp;"'&gt;&lt;img src='resources/"&amp;A132&amp;"' title='"&amp;C132&amp;"' /&gt;&lt;/a&gt;&lt;/td&gt;&lt;td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headers='sinG'&gt;"&amp;AC132&amp;"&lt;/td&gt;&lt;/tr&gt;")</f>
        <v>&lt;tr class='mmt groupless'&gt;&lt;td headers='icon'&gt;&lt;a href='https://www.alchemistcodedb.com/jp/card/ts-north-toritoh-01'&gt;&lt;img src='resources/TS_NORTH_TORITOH_01.png' title='叶わぬ過去、叶える未来' /&gt;&lt;/a&gt;&lt;/td&gt;&lt;td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2" s="31" t="str">
        <f t="shared" ref="AH132:AH195" si="12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(s1*"&amp;TEXT(W132,0)&amp;"+s2*"&amp;TEXT(X132,0)&amp;"+s3*"&amp;TEXT(Y132,0)&amp;"+s4*"&amp;TEXT(Z132,0)&amp;"+s5*"&amp;TEXT(AA132,0)&amp;"+s6*"&amp;TEXT(AB132,0)&amp;"+s7*"&amp;TEXT(AC132,0)&amp;"+s9*"&amp;TEXT(AD132,0)&amp;") + (e01*"&amp;IF(ISNUMBER(SEARCH("斬撃",R132)),S132,0)&amp;"+e02*"&amp;IF(ISNUMBER(SEARCH("刺突",R132)),S132,0)&amp;"+e03*"&amp;IF(ISNUMBER(SEARCH("打撃",R132)),S132,0)&amp;"+e04*"&amp;IF(ISNUMBER(SEARCH("射撃",R132)),S132,0)&amp;"+e05*"&amp;IF(ISNUMBER(SEARCH("魔法",R132)),S132,0)&amp;"+e06*"&amp;IF(ISNUMBER(SEARCH("無区分",R132)),S132,0)&amp;"+e07*"&amp;IF(T132="反撃",U132,0)&amp;"+e08*"&amp;IF(ISNUMBER(SEARCH("雷属性",T132)),U132,0)&amp;"+e09*"&amp;IF(ISNUMBER(SEARCH("風属性",T132)),U132,0)&amp;"+e10*"&amp;IF(ISNUMBER(SEARCH("闇属性",T132)),U132,0)&amp;"+e11*"&amp;IF(ISNUMBER(SEARCH("単体",T132)),U132,0)&amp;"+e12*"&amp;IF(ISNUMBER(SEARCH("範囲",T132)),U132,0)&amp;"+e13*"&amp;IF(T132="人",U132,0)&amp;"+e14*"&amp;IF(T132="異族",U132,0)&amp;"+e15*"&amp;IF(T132="バジュラ",U132,0)&amp;"+e16*"&amp;IF(T132="魔動人形",U132,0)&amp;"+e17*"&amp;IF(T132="下位魔神",U132,0)&amp;"+e18*"&amp;IF(T132="巨体",U132,0)&amp;");"</f>
        <v>document.getElementById('m130').innerHTML = (b1*0+b2*0+b0*0) + (s1*0+s2*0+s3*0+s4*0+s5*0+s6*0+s7*0+s9*0) + (e01*0+e02*0+e03*0+e04*0+e05*0+e06*0+e07*0+e08*0+e09*0+e10*0+e11*0+e12*0+e13*0+e14*0+e15*0+e16*0+e17*0+e18*0);</v>
      </c>
      <c r="AI132" s="35" t="str">
        <f t="shared" ref="AI132:AI195" si="13">"m"&amp;TEXT(ROW()-2,"000")</f>
        <v>m130</v>
      </c>
      <c r="AJ132" s="23"/>
    </row>
    <row r="133" spans="1:36" s="3" customFormat="1" ht="37.049999999999997" customHeight="1" x14ac:dyDescent="0.3">
      <c r="A133" s="3" t="s">
        <v>532</v>
      </c>
      <c r="C133" s="6" t="s">
        <v>535</v>
      </c>
      <c r="D133" s="3">
        <v>5</v>
      </c>
      <c r="E133" s="3" t="s">
        <v>39</v>
      </c>
      <c r="F133" s="15" t="s">
        <v>36</v>
      </c>
      <c r="G133" s="8" t="s">
        <v>175</v>
      </c>
      <c r="H133" s="4">
        <f t="shared" si="11"/>
        <v>50</v>
      </c>
      <c r="I133" s="2">
        <v>60</v>
      </c>
      <c r="J133" s="2">
        <v>20</v>
      </c>
      <c r="K133" s="2">
        <v>20</v>
      </c>
      <c r="L133" s="2">
        <f t="shared" ref="L133:L197" si="14">MAX(J133:K133)</f>
        <v>20</v>
      </c>
      <c r="M133" s="2"/>
      <c r="N133" s="2"/>
      <c r="O133" s="2"/>
      <c r="P133" s="2"/>
      <c r="Q133" s="7"/>
      <c r="U133" s="4"/>
      <c r="V133" s="5"/>
      <c r="AB133" s="3">
        <v>30</v>
      </c>
      <c r="AC133" s="3">
        <v>30</v>
      </c>
      <c r="AD133" s="4">
        <f t="shared" si="10"/>
        <v>30</v>
      </c>
      <c r="AF133" s="23"/>
      <c r="AG133" s="31" t="str">
        <f>"&lt;tr class='mmt"&amp;IF(E133="活動"," ev",IF(E133="限定"," ltd",""))&amp;IF(G133=""," groupless'","'")&amp;"&gt;&lt;td headers='icon'&gt;&lt;a href='https://www.alchemistcodedb.com/jp/card/"&amp;SUBSTITUTE(SUBSTITUTE(LOWER(A133),"_","-"),".png",""&amp;"'&gt;&lt;img src='resources/"&amp;A133&amp;"' title='"&amp;C133&amp;"' /&gt;&lt;/a&gt;&lt;/td&gt;&lt;td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headers='sinG'&gt;"&amp;AC133&amp;"&lt;/td&gt;&lt;/tr&gt;")</f>
        <v>&lt;tr class='mmt ltd'&gt;&lt;td headers='icon'&gt;&lt;a href='https://www.alchemistcodedb.com/jp/card/ts-other-nero-01'&gt;&lt;img src='resources/TS_OTHER_NERO_01.png' title='黒という記憶' /&gt;&lt;/a&gt;&lt;/td&gt;&lt;td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id='m131'&gt;50&lt;/td&gt;&lt;td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33" s="31" t="str">
        <f t="shared" si="12"/>
        <v>document.getElementById('m131').innerHTML = (b1*20+b2*20+b0*20) + (s1*0+s2*0+s3*0+s4*0+s5*0+s6*30+s7*30+s9*30) + (e01*0+e02*0+e03*0+e04*0+e05*0+e06*0+e07*0+e08*0+e09*0+e10*0+e11*0+e12*0+e13*0+e14*0+e15*0+e16*0+e17*0+e18*0);</v>
      </c>
      <c r="AI133" s="35" t="str">
        <f t="shared" si="13"/>
        <v>m131</v>
      </c>
      <c r="AJ133" s="23"/>
    </row>
    <row r="134" spans="1:36" s="3" customFormat="1" ht="37.049999999999997" customHeight="1" x14ac:dyDescent="0.3">
      <c r="A134" s="3" t="s">
        <v>245</v>
      </c>
      <c r="C134" s="6" t="s">
        <v>246</v>
      </c>
      <c r="D134" s="3">
        <v>4</v>
      </c>
      <c r="F134" s="15" t="s">
        <v>36</v>
      </c>
      <c r="G134" s="8"/>
      <c r="H134" s="4">
        <f t="shared" si="11"/>
        <v>0</v>
      </c>
      <c r="I134" s="2"/>
      <c r="J134" s="2"/>
      <c r="K134" s="2"/>
      <c r="L134" s="2">
        <f t="shared" si="14"/>
        <v>0</v>
      </c>
      <c r="M134" s="2"/>
      <c r="N134" s="2"/>
      <c r="O134" s="2"/>
      <c r="P134" s="2"/>
      <c r="Q134" s="7"/>
      <c r="U134" s="4"/>
      <c r="V134" s="5"/>
      <c r="AD134" s="4">
        <f t="shared" si="10"/>
        <v>0</v>
      </c>
      <c r="AF134" s="23"/>
      <c r="AG134" s="31" t="str">
        <f>"&lt;tr class='mmt"&amp;IF(E134="活動"," ev",IF(E134="限定"," ltd",""))&amp;IF(G134=""," groupless'","'")&amp;"&gt;&lt;td headers='icon'&gt;&lt;a href='https://www.alchemistcodedb.com/jp/card/"&amp;SUBSTITUTE(SUBSTITUTE(LOWER(A134),"_","-"),".png",""&amp;"'&gt;&lt;img src='resources/"&amp;A134&amp;"' title='"&amp;C134&amp;"' /&gt;&lt;/a&gt;&lt;/td&gt;&lt;td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headers='sinG'&gt;"&amp;AC134&amp;"&lt;/td&gt;&lt;/tr&gt;")</f>
        <v>&lt;tr class='mmt groupless'&gt;&lt;td headers='icon'&gt;&lt;a href='https://www.alchemistcodedb.com/jp/card/ts-other-waginao-01'&gt;&lt;img src='resources/TS_OTHER_WAGINAO_01.png' title='隔たりを破る純心' /&gt;&lt;/a&gt;&lt;/td&gt;&lt;td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t="shared" si="12"/>
        <v>document.getElementById('m132').innerHTML = (b1*0+b2*0+b0*0) + (s1*0+s2*0+s3*0+s4*0+s5*0+s6*0+s7*0+s9*0) + (e01*0+e02*0+e03*0+e04*0+e05*0+e06*0+e07*0+e08*0+e09*0+e10*0+e11*0+e12*0+e13*0+e14*0+e15*0+e16*0+e17*0+e18*0);</v>
      </c>
      <c r="AI134" s="35" t="str">
        <f t="shared" si="13"/>
        <v>m132</v>
      </c>
      <c r="AJ134" s="23"/>
    </row>
    <row r="135" spans="1:36" s="3" customFormat="1" ht="37.049999999999997" customHeight="1" x14ac:dyDescent="0.3">
      <c r="A135" s="3" t="s">
        <v>247</v>
      </c>
      <c r="C135" s="6" t="s">
        <v>248</v>
      </c>
      <c r="D135" s="3">
        <v>5</v>
      </c>
      <c r="E135" s="3" t="s">
        <v>39</v>
      </c>
      <c r="F135" s="15" t="s">
        <v>36</v>
      </c>
      <c r="G135" s="8" t="s">
        <v>249</v>
      </c>
      <c r="H135" s="4">
        <f t="shared" si="11"/>
        <v>90</v>
      </c>
      <c r="I135" s="2">
        <v>30</v>
      </c>
      <c r="J135" s="2">
        <v>20</v>
      </c>
      <c r="K135" s="2"/>
      <c r="L135" s="2">
        <f t="shared" si="14"/>
        <v>20</v>
      </c>
      <c r="M135" s="2"/>
      <c r="N135" s="2"/>
      <c r="O135" s="2"/>
      <c r="P135" s="2"/>
      <c r="Q135" s="7"/>
      <c r="T135" s="3" t="s">
        <v>24</v>
      </c>
      <c r="U135" s="4">
        <v>50</v>
      </c>
      <c r="V135" s="5"/>
      <c r="W135" s="3">
        <v>20</v>
      </c>
      <c r="X135" s="3">
        <v>20</v>
      </c>
      <c r="AB135" s="3">
        <v>20</v>
      </c>
      <c r="AD135" s="4">
        <f t="shared" si="10"/>
        <v>20</v>
      </c>
      <c r="AF135" s="23"/>
      <c r="AG135" s="31" t="str">
        <f>"&lt;tr class='mmt"&amp;IF(E135="活動"," ev",IF(E135="限定"," ltd",""))&amp;IF(G135=""," groupless'","'")&amp;"&gt;&lt;td headers='icon'&gt;&lt;a href='https://www.alchemistcodedb.com/jp/card/"&amp;SUBSTITUTE(SUBSTITUTE(LOWER(A135),"_","-"),".png",""&amp;"'&gt;&lt;img src='resources/"&amp;A135&amp;"' title='"&amp;C135&amp;"' /&gt;&lt;/a&gt;&lt;/td&gt;&lt;td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headers='sinG'&gt;"&amp;AC135&amp;"&lt;/td&gt;&lt;/tr&gt;")</f>
        <v>&lt;tr class='mmt ltd'&gt;&lt;td headers='icon'&gt;&lt;a href='https://www.alchemistcodedb.com/jp/card/ts-pok-01'&gt;&lt;img src='resources/TS_POK_01.png' title='理を破る者たちの休息' /&gt;&lt;/a&gt;&lt;/td&gt;&lt;td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id='m133'&gt;90&lt;/td&gt;&lt;td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35" s="31" t="str">
        <f t="shared" si="12"/>
        <v>document.getElementById('m133').innerHTML = (b1*20+b2*0+b0*20) + (s1*20+s2*20+s3*0+s4*0+s5*0+s6*20+s7*0+s9*20) + (e01*0+e02*0+e03*0+e04*0+e05*0+e06*0+e07*0+e08*0+e09*0+e10*0+e11*0+e12*0+e13*0+e14*50+e15*0+e16*0+e17*0+e18*0);</v>
      </c>
      <c r="AI135" s="35" t="str">
        <f t="shared" si="13"/>
        <v>m133</v>
      </c>
      <c r="AJ135" s="23"/>
    </row>
    <row r="136" spans="1:36" s="3" customFormat="1" ht="37.049999999999997" customHeight="1" x14ac:dyDescent="0.3">
      <c r="A136" s="3" t="s">
        <v>250</v>
      </c>
      <c r="C136" s="6" t="s">
        <v>251</v>
      </c>
      <c r="D136" s="3">
        <v>5</v>
      </c>
      <c r="E136" s="3" t="s">
        <v>35</v>
      </c>
      <c r="F136" s="15" t="s">
        <v>36</v>
      </c>
      <c r="G136" s="8" t="s">
        <v>249</v>
      </c>
      <c r="H136" s="4">
        <f t="shared" si="11"/>
        <v>50</v>
      </c>
      <c r="I136" s="2">
        <v>30</v>
      </c>
      <c r="J136" s="2">
        <v>30</v>
      </c>
      <c r="K136" s="2"/>
      <c r="L136" s="2">
        <f t="shared" si="14"/>
        <v>30</v>
      </c>
      <c r="M136" s="2"/>
      <c r="N136" s="2"/>
      <c r="O136" s="2"/>
      <c r="P136" s="2"/>
      <c r="Q136" s="7"/>
      <c r="U136" s="4"/>
      <c r="V136" s="5"/>
      <c r="AA136" s="3">
        <v>10</v>
      </c>
      <c r="AC136" s="3">
        <v>20</v>
      </c>
      <c r="AD136" s="4">
        <f t="shared" si="10"/>
        <v>20</v>
      </c>
      <c r="AF136" s="23"/>
      <c r="AG136" s="31" t="str">
        <f>"&lt;tr class='mmt"&amp;IF(E136="活動"," ev",IF(E136="限定"," ltd",""))&amp;IF(G136=""," groupless'","'")&amp;"&gt;&lt;td headers='icon'&gt;&lt;a href='https://www.alchemistcodedb.com/jp/card/"&amp;SUBSTITUTE(SUBSTITUTE(LOWER(A136),"_","-"),".png",""&amp;"'&gt;&lt;img src='resources/"&amp;A136&amp;"' title='"&amp;C136&amp;"' /&gt;&lt;/a&gt;&lt;/td&gt;&lt;td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headers='sinG'&gt;"&amp;AC136&amp;"&lt;/td&gt;&lt;/tr&gt;")</f>
        <v>&lt;tr class='mmt ev'&gt;&lt;td headers='icon'&gt;&lt;a href='https://www.alchemistcodedb.com/jp/card/ts-pok-arumasu-01'&gt;&lt;img src='resources/TS_POK_ARUMASU_01.png' title='決して折れない不屈の剣' /&gt;&lt;/a&gt;&lt;/td&gt;&lt;td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id='m134'&gt;50&lt;/td&gt;&lt;td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36" s="31" t="str">
        <f t="shared" si="12"/>
        <v>document.getElementById('m134').innerHTML = (b1*30+b2*0+b0*30) + (s1*0+s2*0+s3*0+s4*0+s5*10+s6*0+s7*20+s9*20) + (e01*0+e02*0+e03*0+e04*0+e05*0+e06*0+e07*0+e08*0+e09*0+e10*0+e11*0+e12*0+e13*0+e14*0+e15*0+e16*0+e17*0+e18*0);</v>
      </c>
      <c r="AI136" s="35" t="str">
        <f t="shared" si="13"/>
        <v>m134</v>
      </c>
      <c r="AJ136" s="23"/>
    </row>
    <row r="137" spans="1:36" s="3" customFormat="1" ht="37.049999999999997" customHeight="1" x14ac:dyDescent="0.3">
      <c r="A137" s="3" t="s">
        <v>596</v>
      </c>
      <c r="C137" s="6" t="s">
        <v>597</v>
      </c>
      <c r="D137" s="3">
        <v>5</v>
      </c>
      <c r="E137" s="3" t="s">
        <v>39</v>
      </c>
      <c r="F137" s="15" t="s">
        <v>36</v>
      </c>
      <c r="G137" s="8" t="s">
        <v>249</v>
      </c>
      <c r="H137" s="4">
        <f t="shared" si="11"/>
        <v>50</v>
      </c>
      <c r="I137" s="2">
        <v>40</v>
      </c>
      <c r="J137" s="2">
        <v>20</v>
      </c>
      <c r="K137" s="2">
        <v>20</v>
      </c>
      <c r="L137" s="2">
        <f t="shared" si="14"/>
        <v>20</v>
      </c>
      <c r="M137" s="2"/>
      <c r="N137" s="2"/>
      <c r="O137" s="2"/>
      <c r="P137" s="2"/>
      <c r="Q137" s="7"/>
      <c r="U137" s="4"/>
      <c r="V137" s="5" t="s">
        <v>481</v>
      </c>
      <c r="Y137" s="3">
        <v>30</v>
      </c>
      <c r="AA137" s="3">
        <v>30</v>
      </c>
      <c r="AD137" s="4">
        <f t="shared" si="10"/>
        <v>30</v>
      </c>
      <c r="AF137" s="23"/>
      <c r="AG137" s="31" t="str">
        <f>"&lt;tr class='mmt"&amp;IF(E137="活動"," ev",IF(E137="限定"," ltd",""))&amp;IF(G137=""," groupless'","'")&amp;"&gt;&lt;td headers='icon'&gt;&lt;a href='https://www.alchemistcodedb.com/jp/card/"&amp;SUBSTITUTE(SUBSTITUTE(LOWER(A137),"_","-"),".png",""&amp;"'&gt;&lt;img src='resources/"&amp;A137&amp;"' title='"&amp;C137&amp;"' /&gt;&lt;/a&gt;&lt;/td&gt;&lt;td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headers='sinG'&gt;"&amp;AC137&amp;"&lt;/td&gt;&lt;/tr&gt;")</f>
        <v>&lt;tr class='mmt ltd'&gt;&lt;td headers='icon'&gt;&lt;a href='https://www.alchemistcodedb.com/jp/card/ts-pok-black-01'&gt;&lt;img src='resources/TS_POK_BLACK_01.png' title='粛清の黒き刃' /&gt;&lt;/a&gt;&lt;/td&gt;&lt;td headers='name'&gt;粛清の黒き刃&lt;/td&gt;&lt;td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id='m135'&gt;50&lt;/td&gt;&lt;td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7" s="31" t="str">
        <f t="shared" si="12"/>
        <v>document.getElementById('m135').innerHTML = (b1*20+b2*20+b0*20) + (s1*0+s2*0+s3*30+s4*0+s5*30+s6*0+s7*0+s9*30) + (e01*0+e02*0+e03*0+e04*0+e05*0+e06*0+e07*0+e08*0+e09*0+e10*0+e11*0+e12*0+e13*0+e14*0+e15*0+e16*0+e17*0+e18*0);</v>
      </c>
      <c r="AI137" s="35" t="str">
        <f t="shared" si="13"/>
        <v>m135</v>
      </c>
      <c r="AJ137" s="23"/>
    </row>
    <row r="138" spans="1:36" s="3" customFormat="1" ht="37.049999999999997" customHeight="1" x14ac:dyDescent="0.3">
      <c r="A138" s="3" t="s">
        <v>503</v>
      </c>
      <c r="C138" s="6" t="s">
        <v>504</v>
      </c>
      <c r="D138" s="3">
        <v>5</v>
      </c>
      <c r="E138" s="3" t="s">
        <v>39</v>
      </c>
      <c r="F138" s="15" t="s">
        <v>36</v>
      </c>
      <c r="G138" s="8" t="s">
        <v>249</v>
      </c>
      <c r="H138" s="4">
        <f t="shared" si="11"/>
        <v>90</v>
      </c>
      <c r="I138" s="2"/>
      <c r="J138" s="2">
        <v>60</v>
      </c>
      <c r="K138" s="2"/>
      <c r="L138" s="2">
        <f t="shared" si="14"/>
        <v>60</v>
      </c>
      <c r="M138" s="2"/>
      <c r="N138" s="2"/>
      <c r="O138" s="2"/>
      <c r="P138" s="2"/>
      <c r="Q138" s="7"/>
      <c r="U138" s="4"/>
      <c r="V138" s="5" t="s">
        <v>505</v>
      </c>
      <c r="W138" s="3">
        <v>30</v>
      </c>
      <c r="AB138" s="3">
        <v>30</v>
      </c>
      <c r="AD138" s="4">
        <f t="shared" ref="AD138:AD202" si="15">MAX(W138:AC138)</f>
        <v>30</v>
      </c>
      <c r="AF138" s="23"/>
      <c r="AG138" s="31" t="str">
        <f>"&lt;tr class='mmt"&amp;IF(E138="活動"," ev",IF(E138="限定"," ltd",""))&amp;IF(G138=""," groupless'","'")&amp;"&gt;&lt;td headers='icon'&gt;&lt;a href='https://www.alchemistcodedb.com/jp/card/"&amp;SUBSTITUTE(SUBSTITUTE(LOWER(A138),"_","-"),".png",""&amp;"'&gt;&lt;img src='resources/"&amp;A138&amp;"' title='"&amp;C138&amp;"' /&gt;&lt;/a&gt;&lt;/td&gt;&lt;td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headers='sinG'&gt;"&amp;AC138&amp;"&lt;/td&gt;&lt;/tr&gt;")</f>
        <v>&lt;tr class='mmt ltd'&gt;&lt;td headers='icon'&gt;&lt;a href='https://www.alchemistcodedb.com/jp/card/ts-pok-cassius-01'&gt;&lt;img src='resources/TS_POK_CASSIUS_01.png' title='円環の瞳' /&gt;&lt;/a&gt;&lt;/td&gt;&lt;td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id='m136'&gt;90&lt;/td&gt;&lt;td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38" s="31" t="str">
        <f t="shared" si="12"/>
        <v>document.getElementById('m136').innerHTML = (b1*60+b2*0+b0*60) + (s1*30+s2*0+s3*0+s4*0+s5*0+s6*30+s7*0+s9*30) + (e01*0+e02*0+e03*0+e04*0+e05*0+e06*0+e07*0+e08*0+e09*0+e10*0+e11*0+e12*0+e13*0+e14*0+e15*0+e16*0+e17*0+e18*0);</v>
      </c>
      <c r="AI138" s="35" t="str">
        <f t="shared" si="13"/>
        <v>m136</v>
      </c>
      <c r="AJ138" s="23"/>
    </row>
    <row r="139" spans="1:36" s="3" customFormat="1" ht="37.049999999999997" customHeight="1" x14ac:dyDescent="0.3">
      <c r="A139" s="3" t="s">
        <v>252</v>
      </c>
      <c r="C139" s="6" t="s">
        <v>253</v>
      </c>
      <c r="D139" s="3">
        <v>5</v>
      </c>
      <c r="E139" s="3" t="s">
        <v>39</v>
      </c>
      <c r="F139" s="15" t="s">
        <v>36</v>
      </c>
      <c r="G139" s="8" t="s">
        <v>249</v>
      </c>
      <c r="H139" s="4">
        <f t="shared" si="11"/>
        <v>60</v>
      </c>
      <c r="I139" s="2">
        <v>40</v>
      </c>
      <c r="J139" s="2">
        <v>30</v>
      </c>
      <c r="K139" s="2"/>
      <c r="L139" s="2">
        <f t="shared" si="14"/>
        <v>30</v>
      </c>
      <c r="M139" s="2"/>
      <c r="N139" s="2"/>
      <c r="O139" s="2">
        <v>20</v>
      </c>
      <c r="P139" s="2">
        <v>10</v>
      </c>
      <c r="Q139" s="7"/>
      <c r="U139" s="4"/>
      <c r="V139" s="5"/>
      <c r="Y139" s="3">
        <v>30</v>
      </c>
      <c r="AB139" s="3">
        <v>30</v>
      </c>
      <c r="AD139" s="4">
        <f t="shared" si="15"/>
        <v>30</v>
      </c>
      <c r="AF139" s="23"/>
      <c r="AG139" s="31" t="str">
        <f>"&lt;tr class='mmt"&amp;IF(E139="活動"," ev",IF(E139="限定"," ltd",""))&amp;IF(G139=""," groupless'","'")&amp;"&gt;&lt;td headers='icon'&gt;&lt;a href='https://www.alchemistcodedb.com/jp/card/"&amp;SUBSTITUTE(SUBSTITUTE(LOWER(A139),"_","-"),".png",""&amp;"'&gt;&lt;img src='resources/"&amp;A139&amp;"' title='"&amp;C139&amp;"' /&gt;&lt;/a&gt;&lt;/td&gt;&lt;td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headers='sinG'&gt;"&amp;AC139&amp;"&lt;/td&gt;&lt;/tr&gt;")</f>
        <v>&lt;tr class='mmt ltd'&gt;&lt;td headers='icon'&gt;&lt;a href='https://www.alchemistcodedb.com/jp/card/ts-pok-failnaught-01'&gt;&lt;img src='resources/TS_POK_FAILNAUGHT_01.png' title='闇に浮かぶ優しき笑み' /&gt;&lt;/a&gt;&lt;/td&gt;&lt;td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id='m137'&gt;60&lt;/td&gt;&lt;td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39" s="31" t="str">
        <f t="shared" si="12"/>
        <v>document.getElementById('m137').innerHTML = (b1*30+b2*0+b0*30) + (s1*0+s2*0+s3*30+s4*0+s5*0+s6*30+s7*0+s9*30) + (e01*0+e02*0+e03*0+e04*0+e05*0+e06*0+e07*0+e08*0+e09*0+e10*0+e11*0+e12*0+e13*0+e14*0+e15*0+e16*0+e17*0+e18*0);</v>
      </c>
      <c r="AI139" s="35" t="str">
        <f t="shared" si="13"/>
        <v>m137</v>
      </c>
      <c r="AJ139" s="23"/>
    </row>
    <row r="140" spans="1:36" s="3" customFormat="1" ht="37.049999999999997" customHeight="1" x14ac:dyDescent="0.3">
      <c r="A140" s="3" t="s">
        <v>254</v>
      </c>
      <c r="C140" s="6" t="s">
        <v>255</v>
      </c>
      <c r="D140" s="3">
        <v>5</v>
      </c>
      <c r="E140" s="3" t="s">
        <v>39</v>
      </c>
      <c r="F140" s="15" t="s">
        <v>36</v>
      </c>
      <c r="G140" s="8" t="s">
        <v>249</v>
      </c>
      <c r="H140" s="4">
        <f t="shared" si="11"/>
        <v>110</v>
      </c>
      <c r="I140" s="2">
        <v>20</v>
      </c>
      <c r="J140" s="2">
        <v>50</v>
      </c>
      <c r="K140" s="2"/>
      <c r="L140" s="2">
        <f t="shared" si="14"/>
        <v>50</v>
      </c>
      <c r="M140" s="2"/>
      <c r="N140" s="2"/>
      <c r="O140" s="2"/>
      <c r="P140" s="2"/>
      <c r="Q140" s="7"/>
      <c r="T140" s="3" t="s">
        <v>24</v>
      </c>
      <c r="U140" s="4">
        <v>30</v>
      </c>
      <c r="V140" s="5"/>
      <c r="Z140" s="3">
        <v>20</v>
      </c>
      <c r="AA140" s="3">
        <v>30</v>
      </c>
      <c r="AC140" s="3">
        <v>10</v>
      </c>
      <c r="AD140" s="4">
        <f t="shared" si="15"/>
        <v>30</v>
      </c>
      <c r="AF140" s="23"/>
      <c r="AG140" s="31" t="str">
        <f>"&lt;tr class='mmt"&amp;IF(E140="活動"," ev",IF(E140="限定"," ltd",""))&amp;IF(G140=""," groupless'","'")&amp;"&gt;&lt;td headers='icon'&gt;&lt;a href='https://www.alchemistcodedb.com/jp/card/"&amp;SUBSTITUTE(SUBSTITUTE(LOWER(A140),"_","-"),".png",""&amp;"'&gt;&lt;img src='resources/"&amp;A140&amp;"' title='"&amp;C140&amp;"' /&gt;&lt;/a&gt;&lt;/td&gt;&lt;td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headers='sinG'&gt;"&amp;AC140&amp;"&lt;/td&gt;&lt;/tr&gt;")</f>
        <v>&lt;tr class='mmt ltd'&gt;&lt;td headers='icon'&gt;&lt;a href='https://www.alchemistcodedb.com/jp/card/ts-pok-masamune-01'&gt;&lt;img src='resources/TS_POK_MASAMUNE_01.png' title='主君に捧げし刃' /&gt;&lt;/a&gt;&lt;/td&gt;&lt;td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id='m138'&gt;110&lt;/td&gt;&lt;td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40" s="31" t="str">
        <f t="shared" si="12"/>
        <v>document.getElementById('m138').innerHTML = (b1*50+b2*0+b0*50) + (s1*0+s2*0+s3*0+s4*20+s5*30+s6*0+s7*10+s9*30) + (e01*0+e02*0+e03*0+e04*0+e05*0+e06*0+e07*0+e08*0+e09*0+e10*0+e11*0+e12*0+e13*0+e14*30+e15*0+e16*0+e17*0+e18*0);</v>
      </c>
      <c r="AI140" s="35" t="str">
        <f t="shared" si="13"/>
        <v>m138</v>
      </c>
      <c r="AJ140" s="23"/>
    </row>
    <row r="141" spans="1:36" s="3" customFormat="1" ht="37.049999999999997" customHeight="1" x14ac:dyDescent="0.3">
      <c r="A141" s="3" t="s">
        <v>506</v>
      </c>
      <c r="C141" s="6" t="s">
        <v>509</v>
      </c>
      <c r="D141" s="3">
        <v>5</v>
      </c>
      <c r="E141" s="3" t="s">
        <v>39</v>
      </c>
      <c r="F141" s="15" t="s">
        <v>36</v>
      </c>
      <c r="G141" s="8" t="s">
        <v>249</v>
      </c>
      <c r="H141" s="4">
        <f t="shared" si="11"/>
        <v>30</v>
      </c>
      <c r="I141" s="2">
        <v>70</v>
      </c>
      <c r="J141" s="2"/>
      <c r="K141" s="2"/>
      <c r="L141" s="2">
        <f t="shared" si="14"/>
        <v>0</v>
      </c>
      <c r="M141" s="2"/>
      <c r="N141" s="2"/>
      <c r="O141" s="2"/>
      <c r="P141" s="2">
        <v>10</v>
      </c>
      <c r="Q141" s="7"/>
      <c r="U141" s="4"/>
      <c r="V141" s="5" t="s">
        <v>510</v>
      </c>
      <c r="AA141" s="3">
        <v>30</v>
      </c>
      <c r="AC141" s="3">
        <v>30</v>
      </c>
      <c r="AD141" s="4">
        <f t="shared" si="15"/>
        <v>30</v>
      </c>
      <c r="AF141" s="23"/>
      <c r="AG141" s="31" t="str">
        <f>"&lt;tr class='mmt"&amp;IF(E141="活動"," ev",IF(E141="限定"," ltd",""))&amp;IF(G141=""," groupless'","'")&amp;"&gt;&lt;td headers='icon'&gt;&lt;a href='https://www.alchemistcodedb.com/jp/card/"&amp;SUBSTITUTE(SUBSTITUTE(LOWER(A141),"_","-"),".png",""&amp;"'&gt;&lt;img src='resources/"&amp;A141&amp;"' title='"&amp;C141&amp;"' /&gt;&lt;/a&gt;&lt;/td&gt;&lt;td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headers='sinG'&gt;"&amp;AC141&amp;"&lt;/td&gt;&lt;/tr&gt;")</f>
        <v>&lt;tr class='mmt ltd'&gt;&lt;td headers='icon'&gt;&lt;a href='https://www.alchemistcodedb.com/jp/card/ts-pok-risanaut-01'&gt;&lt;img src='resources/TS_POK_RISANAUT_01.png' title='確定事象の砂時計' /&gt;&lt;/a&gt;&lt;/td&gt;&lt;td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id='m139'&gt;30&lt;/td&gt;&lt;td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41" s="31" t="str">
        <f t="shared" si="12"/>
        <v>document.getElementById('m139').innerHTML = (b1*0+b2*0+b0*0) + (s1*0+s2*0+s3*0+s4*0+s5*30+s6*0+s7*30+s9*30) + (e01*0+e02*0+e03*0+e04*0+e05*0+e06*0+e07*0+e08*0+e09*0+e10*0+e11*0+e12*0+e13*0+e14*0+e15*0+e16*0+e17*0+e18*0);</v>
      </c>
      <c r="AI141" s="35" t="str">
        <f t="shared" si="13"/>
        <v>m139</v>
      </c>
      <c r="AJ141" s="23"/>
    </row>
    <row r="142" spans="1:36" s="3" customFormat="1" ht="37.049999999999997" customHeight="1" x14ac:dyDescent="0.3">
      <c r="A142" s="3" t="s">
        <v>256</v>
      </c>
      <c r="C142" s="6" t="s">
        <v>257</v>
      </c>
      <c r="D142" s="3">
        <v>5</v>
      </c>
      <c r="E142" s="3" t="s">
        <v>39</v>
      </c>
      <c r="F142" s="15" t="s">
        <v>36</v>
      </c>
      <c r="G142" s="8" t="s">
        <v>249</v>
      </c>
      <c r="H142" s="4">
        <f t="shared" si="11"/>
        <v>100</v>
      </c>
      <c r="I142" s="2">
        <v>40</v>
      </c>
      <c r="J142" s="2"/>
      <c r="K142" s="2"/>
      <c r="L142" s="2">
        <f t="shared" si="14"/>
        <v>0</v>
      </c>
      <c r="M142" s="2"/>
      <c r="N142" s="2"/>
      <c r="O142" s="2"/>
      <c r="P142" s="2"/>
      <c r="Q142" s="7"/>
      <c r="R142" s="5" t="s">
        <v>17</v>
      </c>
      <c r="S142" s="3">
        <v>40</v>
      </c>
      <c r="U142" s="4"/>
      <c r="V142" s="5" t="s">
        <v>631</v>
      </c>
      <c r="AC142" s="3">
        <v>60</v>
      </c>
      <c r="AD142" s="4">
        <f t="shared" si="15"/>
        <v>60</v>
      </c>
      <c r="AF142" s="23"/>
      <c r="AG142" s="31" t="str">
        <f>"&lt;tr class='mmt"&amp;IF(E142="活動"," ev",IF(E142="限定"," ltd",""))&amp;IF(G142=""," groupless'","'")&amp;"&gt;&lt;td headers='icon'&gt;&lt;a href='https://www.alchemistcodedb.com/jp/card/"&amp;SUBSTITUTE(SUBSTITUTE(LOWER(A142),"_","-"),".png",""&amp;"'&gt;&lt;img src='resources/"&amp;A142&amp;"' title='"&amp;C142&amp;"' /&gt;&lt;/a&gt;&lt;/td&gt;&lt;td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headers='sinG'&gt;"&amp;AC142&amp;"&lt;/td&gt;&lt;/tr&gt;")</f>
        <v>&lt;tr class='mmt ltd'&gt;&lt;td headers='icon'&gt;&lt;a href='https://www.alchemistcodedb.com/jp/card/ts-pok-tifaret-01'&gt;&lt;img src='resources/TS_POK_TIFARET_01.png' title='導き、その光とともに' /&gt;&lt;/a&gt;&lt;/td&gt;&lt;td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id='m140'&gt;100&lt;/td&gt;&lt;td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headers='others'&gt;MP上限+20%&lt;/td&gt;&lt;td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42" s="31" t="str">
        <f t="shared" si="12"/>
        <v>document.getElementById('m140').innerHTML = (b1*0+b2*0+b0*0) + (s1*0+s2*0+s3*0+s4*0+s5*0+s6*0+s7*60+s9*60) + (e01*0+e02*0+e03*0+e04*40+e05*0+e06*0+e07*0+e08*0+e09*0+e10*0+e11*0+e12*0+e13*0+e14*0+e15*0+e16*0+e17*0+e18*0);</v>
      </c>
      <c r="AI142" s="35" t="str">
        <f t="shared" si="13"/>
        <v>m140</v>
      </c>
      <c r="AJ142" s="23"/>
    </row>
    <row r="143" spans="1:36" s="3" customFormat="1" ht="37.049999999999997" customHeight="1" x14ac:dyDescent="0.3">
      <c r="A143" s="3" t="s">
        <v>258</v>
      </c>
      <c r="C143" s="6" t="s">
        <v>259</v>
      </c>
      <c r="D143" s="3">
        <v>5</v>
      </c>
      <c r="E143" s="3" t="s">
        <v>35</v>
      </c>
      <c r="F143" s="15" t="s">
        <v>36</v>
      </c>
      <c r="G143" s="8"/>
      <c r="H143" s="4">
        <f t="shared" si="11"/>
        <v>0</v>
      </c>
      <c r="I143" s="2"/>
      <c r="J143" s="2"/>
      <c r="K143" s="2"/>
      <c r="L143" s="2">
        <f t="shared" si="14"/>
        <v>0</v>
      </c>
      <c r="M143" s="2"/>
      <c r="N143" s="2"/>
      <c r="O143" s="2"/>
      <c r="P143" s="2"/>
      <c r="Q143" s="7"/>
      <c r="U143" s="4"/>
      <c r="V143" s="5"/>
      <c r="AD143" s="4">
        <f t="shared" si="15"/>
        <v>0</v>
      </c>
      <c r="AF143" s="23"/>
      <c r="AG143" s="31" t="str">
        <f>"&lt;tr class='mmt"&amp;IF(E143="活動"," ev",IF(E143="限定"," ltd",""))&amp;IF(G143=""," groupless'","'")&amp;"&gt;&lt;td headers='icon'&gt;&lt;a href='https://www.alchemistcodedb.com/jp/card/"&amp;SUBSTITUTE(SUBSTITUTE(LOWER(A143),"_","-"),".png",""&amp;"'&gt;&lt;img src='resources/"&amp;A143&amp;"' title='"&amp;C143&amp;"' /&gt;&lt;/a&gt;&lt;/td&gt;&lt;td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headers='sinG'&gt;"&amp;AC143&amp;"&lt;/td&gt;&lt;/tr&gt;")</f>
        <v>&lt;tr class='mmt ev groupless'&gt;&lt;td headers='icon'&gt;&lt;a href='https://www.alchemistcodedb.com/jp/card/ts-realevent-01'&gt;&lt;img src='resources/TS_REALEVENT_01.png' title='タガタメは次の次元へ' /&gt;&lt;/a&gt;&lt;/td&gt;&lt;td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t="shared" si="12"/>
        <v>document.getElementById('m141').innerHTML = (b1*0+b2*0+b0*0) + (s1*0+s2*0+s3*0+s4*0+s5*0+s6*0+s7*0+s9*0) + (e01*0+e02*0+e03*0+e04*0+e05*0+e06*0+e07*0+e08*0+e09*0+e10*0+e11*0+e12*0+e13*0+e14*0+e15*0+e16*0+e17*0+e18*0);</v>
      </c>
      <c r="AI143" s="35" t="str">
        <f t="shared" si="13"/>
        <v>m141</v>
      </c>
      <c r="AJ143" s="23"/>
    </row>
    <row r="144" spans="1:36" s="3" customFormat="1" ht="37.049999999999997" customHeight="1" x14ac:dyDescent="0.3">
      <c r="A144" s="3" t="s">
        <v>260</v>
      </c>
      <c r="C144" s="6" t="s">
        <v>261</v>
      </c>
      <c r="D144" s="3">
        <v>5</v>
      </c>
      <c r="E144" s="3" t="s">
        <v>39</v>
      </c>
      <c r="F144" s="15" t="s">
        <v>36</v>
      </c>
      <c r="G144" s="8" t="s">
        <v>249</v>
      </c>
      <c r="H144" s="4">
        <f t="shared" si="11"/>
        <v>90</v>
      </c>
      <c r="I144" s="2"/>
      <c r="J144" s="2">
        <v>40</v>
      </c>
      <c r="K144" s="2"/>
      <c r="L144" s="2">
        <f t="shared" si="14"/>
        <v>40</v>
      </c>
      <c r="M144" s="2"/>
      <c r="N144" s="2"/>
      <c r="O144" s="2">
        <v>20</v>
      </c>
      <c r="P144" s="2">
        <v>10</v>
      </c>
      <c r="Q144" s="7"/>
      <c r="R144" s="3" t="s">
        <v>14</v>
      </c>
      <c r="S144" s="3">
        <v>20</v>
      </c>
      <c r="U144" s="4"/>
      <c r="V144" s="5" t="s">
        <v>632</v>
      </c>
      <c r="Y144" s="3">
        <v>30</v>
      </c>
      <c r="AA144" s="3">
        <v>30</v>
      </c>
      <c r="AD144" s="4">
        <f t="shared" si="15"/>
        <v>30</v>
      </c>
      <c r="AF144" s="23"/>
      <c r="AG144" s="31" t="str">
        <f>"&lt;tr class='mmt"&amp;IF(E144="活動"," ev",IF(E144="限定"," ltd",""))&amp;IF(G144=""," groupless'","'")&amp;"&gt;&lt;td headers='icon'&gt;&lt;a href='https://www.alchemistcodedb.com/jp/card/"&amp;SUBSTITUTE(SUBSTITUTE(LOWER(A144),"_","-"),".png",""&amp;"'&gt;&lt;img src='resources/"&amp;A144&amp;"' title='"&amp;C144&amp;"' /&gt;&lt;/a&gt;&lt;/td&gt;&lt;td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headers='sinG'&gt;"&amp;AC144&amp;"&lt;/td&gt;&lt;/tr&gt;")</f>
        <v>&lt;tr class='mmt ltd'&gt;&lt;td headers='icon'&gt;&lt;a href='https://www.alchemistcodedb.com/jp/card/ts-s-01'&gt;&lt;img src='resources/TS_S_01.png' title='穢れなき乙女たち' /&gt;&lt;/a&gt;&lt;/td&gt;&lt;td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id='m142'&gt;90&lt;/td&gt;&lt;td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44" s="31" t="str">
        <f t="shared" si="12"/>
        <v>document.getElementById('m142').innerHTML = (b1*40+b2*0+b0*40) + (s1*0+s2*0+s3*30+s4*0+s5*30+s6*0+s7*0+s9*30) + (e01*20+e02*0+e03*0+e04*0+e05*0+e06*0+e07*0+e08*0+e09*0+e10*0+e11*0+e12*0+e13*0+e14*0+e15*0+e16*0+e17*0+e18*0);</v>
      </c>
      <c r="AI144" s="35" t="str">
        <f t="shared" si="13"/>
        <v>m142</v>
      </c>
      <c r="AJ144" s="23"/>
    </row>
    <row r="145" spans="1:36" s="3" customFormat="1" ht="37.049999999999997" customHeight="1" x14ac:dyDescent="0.3">
      <c r="A145" s="3" t="s">
        <v>507</v>
      </c>
      <c r="C145" s="6" t="s">
        <v>511</v>
      </c>
      <c r="D145" s="3">
        <v>5</v>
      </c>
      <c r="E145" s="3" t="s">
        <v>39</v>
      </c>
      <c r="F145" s="15" t="s">
        <v>36</v>
      </c>
      <c r="G145" s="8" t="s">
        <v>249</v>
      </c>
      <c r="H145" s="4">
        <f t="shared" ref="H145:H209" si="16">SUMPRODUCT(I$1:AD$1,I145:AD145)</f>
        <v>70</v>
      </c>
      <c r="I145" s="2">
        <v>40</v>
      </c>
      <c r="J145" s="2">
        <v>30</v>
      </c>
      <c r="K145" s="2">
        <v>30</v>
      </c>
      <c r="L145" s="2">
        <f t="shared" si="14"/>
        <v>30</v>
      </c>
      <c r="M145" s="2"/>
      <c r="N145" s="2"/>
      <c r="O145" s="2"/>
      <c r="P145" s="2"/>
      <c r="Q145" s="7"/>
      <c r="U145" s="4"/>
      <c r="V145" s="5"/>
      <c r="Y145" s="3">
        <v>40</v>
      </c>
      <c r="AA145" s="3">
        <v>20</v>
      </c>
      <c r="AD145" s="4">
        <f t="shared" si="15"/>
        <v>40</v>
      </c>
      <c r="AF145" s="23"/>
      <c r="AG145" s="31" t="str">
        <f>"&lt;tr class='mmt"&amp;IF(E145="活動"," ev",IF(E145="限定"," ltd",""))&amp;IF(G145=""," groupless'","'")&amp;"&gt;&lt;td headers='icon'&gt;&lt;a href='https://www.alchemistcodedb.com/jp/card/"&amp;SUBSTITUTE(SUBSTITUTE(LOWER(A145),"_","-"),".png",""&amp;"'&gt;&lt;img src='resources/"&amp;A145&amp;"' title='"&amp;C145&amp;"' /&gt;&lt;/a&gt;&lt;/td&gt;&lt;td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headers='sinG'&gt;"&amp;AC145&amp;"&lt;/td&gt;&lt;/tr&gt;")</f>
        <v>&lt;tr class='mmt ltd'&gt;&lt;td headers='icon'&gt;&lt;a href='https://www.alchemistcodedb.com/jp/card/ts-s-02'&gt;&lt;img src='resources/TS_S_02.png' title='華紋は桜色に染まり' /&gt;&lt;/a&gt;&lt;/td&gt;&lt;td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id='m143'&gt;70&lt;/td&gt;&lt;td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45" s="31" t="str">
        <f t="shared" si="12"/>
        <v>document.getElementById('m143').innerHTML = (b1*30+b2*30+b0*30) + (s1*0+s2*0+s3*40+s4*0+s5*20+s6*0+s7*0+s9*40) + (e01*0+e02*0+e03*0+e04*0+e05*0+e06*0+e07*0+e08*0+e09*0+e10*0+e11*0+e12*0+e13*0+e14*0+e15*0+e16*0+e17*0+e18*0);</v>
      </c>
      <c r="AI145" s="35" t="str">
        <f t="shared" si="13"/>
        <v>m143</v>
      </c>
      <c r="AJ145" s="23"/>
    </row>
    <row r="146" spans="1:36" s="3" customFormat="1" ht="37.049999999999997" customHeight="1" x14ac:dyDescent="0.3">
      <c r="A146" s="3" t="s">
        <v>262</v>
      </c>
      <c r="C146" s="6" t="s">
        <v>263</v>
      </c>
      <c r="D146" s="3">
        <v>5</v>
      </c>
      <c r="E146" s="3" t="s">
        <v>35</v>
      </c>
      <c r="F146" s="15" t="s">
        <v>264</v>
      </c>
      <c r="G146" s="8"/>
      <c r="H146" s="4">
        <f t="shared" si="16"/>
        <v>0</v>
      </c>
      <c r="I146" s="2"/>
      <c r="J146" s="2"/>
      <c r="K146" s="2"/>
      <c r="L146" s="2">
        <f t="shared" si="14"/>
        <v>0</v>
      </c>
      <c r="M146" s="2"/>
      <c r="N146" s="2"/>
      <c r="O146" s="2"/>
      <c r="P146" s="2"/>
      <c r="Q146" s="7"/>
      <c r="U146" s="4"/>
      <c r="V146" s="5"/>
      <c r="AD146" s="4">
        <f t="shared" si="15"/>
        <v>0</v>
      </c>
      <c r="AF146" s="23"/>
      <c r="AG146" s="31" t="str">
        <f>"&lt;tr class='mmt"&amp;IF(E146="活動"," ev",IF(E146="限定"," ltd",""))&amp;IF(G146=""," groupless'","'")&amp;"&gt;&lt;td headers='icon'&gt;&lt;a href='https://www.alchemistcodedb.com/jp/card/"&amp;SUBSTITUTE(SUBSTITUTE(LOWER(A146),"_","-"),".png",""&amp;"'&gt;&lt;img src='resources/"&amp;A146&amp;"' title='"&amp;C146&amp;"' /&gt;&lt;/a&gt;&lt;/td&gt;&lt;td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headers='sinG'&gt;"&amp;AC146&amp;"&lt;/td&gt;&lt;/tr&gt;")</f>
        <v>&lt;tr class='mmt ev groupless'&gt;&lt;td headers='icon'&gt;&lt;a href='https://www.alchemistcodedb.com/jp/card/ts-saga-birgitta-01'&gt;&lt;img src='resources/TS_SAGA_BIRGITTA_01.png' title='ファーストクリスマス' /&gt;&lt;/a&gt;&lt;/td&gt;&lt;td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t="shared" si="12"/>
        <v>document.getElementById('m144').innerHTML = (b1*0+b2*0+b0*0) + (s1*0+s2*0+s3*0+s4*0+s5*0+s6*0+s7*0+s9*0) + (e01*0+e02*0+e03*0+e04*0+e05*0+e06*0+e07*0+e08*0+e09*0+e10*0+e11*0+e12*0+e13*0+e14*0+e15*0+e16*0+e17*0+e18*0);</v>
      </c>
      <c r="AI146" s="35" t="str">
        <f t="shared" si="13"/>
        <v>m144</v>
      </c>
      <c r="AJ146" s="23"/>
    </row>
    <row r="147" spans="1:36" s="3" customFormat="1" ht="37.049999999999997" customHeight="1" x14ac:dyDescent="0.3">
      <c r="A147" s="3" t="s">
        <v>508</v>
      </c>
      <c r="C147" s="6" t="s">
        <v>512</v>
      </c>
      <c r="D147" s="3">
        <v>5</v>
      </c>
      <c r="E147" s="3" t="s">
        <v>39</v>
      </c>
      <c r="F147" s="15" t="s">
        <v>264</v>
      </c>
      <c r="G147" s="8"/>
      <c r="H147" s="4">
        <f t="shared" si="16"/>
        <v>0</v>
      </c>
      <c r="I147" s="2"/>
      <c r="J147" s="2"/>
      <c r="K147" s="2"/>
      <c r="L147" s="2">
        <f t="shared" si="14"/>
        <v>0</v>
      </c>
      <c r="M147" s="2"/>
      <c r="N147" s="2"/>
      <c r="O147" s="2"/>
      <c r="P147" s="2"/>
      <c r="Q147" s="7"/>
      <c r="U147" s="4"/>
      <c r="V147" s="5"/>
      <c r="AD147" s="4">
        <f t="shared" si="15"/>
        <v>0</v>
      </c>
      <c r="AF147" s="23"/>
      <c r="AG147" s="31" t="str">
        <f>"&lt;tr class='mmt"&amp;IF(E147="活動"," ev",IF(E147="限定"," ltd",""))&amp;IF(G147=""," groupless'","'")&amp;"&gt;&lt;td headers='icon'&gt;&lt;a href='https://www.alchemistcodedb.com/jp/card/"&amp;SUBSTITUTE(SUBSTITUTE(LOWER(A147),"_","-"),".png",""&amp;"'&gt;&lt;img src='resources/"&amp;A147&amp;"' title='"&amp;C147&amp;"' /&gt;&lt;/a&gt;&lt;/td&gt;&lt;td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headers='sinG'&gt;"&amp;AC147&amp;"&lt;/td&gt;&lt;/tr&gt;")</f>
        <v>&lt;tr class='mmt ltd groupless'&gt;&lt;td headers='icon'&gt;&lt;a href='https://www.alchemistcodedb.com/jp/card/ts-saga-eulalia-01'&gt;&lt;img src='resources/TS_SAGA_EULALIA_01.png' title='大森林の唱和' /&gt;&lt;/a&gt;&lt;/td&gt;&lt;td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t="shared" si="12"/>
        <v>document.getElementById('m145').innerHTML = (b1*0+b2*0+b0*0) + (s1*0+s2*0+s3*0+s4*0+s5*0+s6*0+s7*0+s9*0) + (e01*0+e02*0+e03*0+e04*0+e05*0+e06*0+e07*0+e08*0+e09*0+e10*0+e11*0+e12*0+e13*0+e14*0+e15*0+e16*0+e17*0+e18*0);</v>
      </c>
      <c r="AI147" s="35" t="str">
        <f t="shared" si="13"/>
        <v>m145</v>
      </c>
      <c r="AJ147" s="23"/>
    </row>
    <row r="148" spans="1:36" s="3" customFormat="1" ht="37.049999999999997" customHeight="1" x14ac:dyDescent="0.3">
      <c r="A148" s="3" t="s">
        <v>265</v>
      </c>
      <c r="C148" s="6" t="s">
        <v>266</v>
      </c>
      <c r="D148" s="3">
        <v>5</v>
      </c>
      <c r="F148" s="15" t="s">
        <v>264</v>
      </c>
      <c r="G148" s="8" t="s">
        <v>168</v>
      </c>
      <c r="H148" s="4">
        <f t="shared" si="16"/>
        <v>80</v>
      </c>
      <c r="I148" s="2">
        <v>70</v>
      </c>
      <c r="J148" s="2"/>
      <c r="K148" s="2"/>
      <c r="L148" s="2">
        <f t="shared" si="14"/>
        <v>0</v>
      </c>
      <c r="M148" s="2"/>
      <c r="N148" s="2"/>
      <c r="O148" s="2"/>
      <c r="P148" s="2"/>
      <c r="Q148" s="7"/>
      <c r="R148" s="3" t="s">
        <v>19</v>
      </c>
      <c r="S148" s="3">
        <v>20</v>
      </c>
      <c r="U148" s="4"/>
      <c r="V148" s="5" t="s">
        <v>480</v>
      </c>
      <c r="X148" s="3">
        <v>60</v>
      </c>
      <c r="AD148" s="4">
        <f t="shared" si="15"/>
        <v>60</v>
      </c>
      <c r="AF148" s="23"/>
      <c r="AG148" s="31" t="str">
        <f>"&lt;tr class='mmt"&amp;IF(E148="活動"," ev",IF(E148="限定"," ltd",""))&amp;IF(G148=""," groupless'","'")&amp;"&gt;&lt;td headers='icon'&gt;&lt;a href='https://www.alchemistcodedb.com/jp/card/"&amp;SUBSTITUTE(SUBSTITUTE(LOWER(A148),"_","-"),".png",""&amp;"'&gt;&lt;img src='resources/"&amp;A148&amp;"' title='"&amp;C148&amp;"' /&gt;&lt;/a&gt;&lt;/td&gt;&lt;td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headers='sinG'&gt;"&amp;AC148&amp;"&lt;/td&gt;&lt;/tr&gt;")</f>
        <v>&lt;tr class='mmt'&gt;&lt;td headers='icon'&gt;&lt;a href='https://www.alchemistcodedb.com/jp/card/ts-saga-gormalas-01'&gt;&lt;img src='resources/TS_SAGA_GORMALAS_01.png' title='降臨ブラックキールズ' /&gt;&lt;/a&gt;&lt;/td&gt;&lt;td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id='m146'&gt;80&lt;/td&gt;&lt;td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48" s="31" t="str">
        <f t="shared" si="12"/>
        <v>document.getElementById('m146').innerHTML = (b1*0+b2*0+b0*0) + (s1*0+s2*60+s3*0+s4*0+s5*0+s6*0+s7*0+s9*60) + (e01*0+e02*0+e03*0+e04*0+e05*0+e06*20+e07*0+e08*0+e09*0+e10*0+e11*0+e12*0+e13*0+e14*0+e15*0+e16*0+e17*0+e18*0);</v>
      </c>
      <c r="AI148" s="35" t="str">
        <f t="shared" si="13"/>
        <v>m146</v>
      </c>
      <c r="AJ148" s="23"/>
    </row>
    <row r="149" spans="1:36" s="3" customFormat="1" ht="37.049999999999997" customHeight="1" x14ac:dyDescent="0.3">
      <c r="A149" s="3" t="s">
        <v>267</v>
      </c>
      <c r="C149" s="6" t="s">
        <v>268</v>
      </c>
      <c r="D149" s="3">
        <v>5</v>
      </c>
      <c r="E149" s="3" t="s">
        <v>35</v>
      </c>
      <c r="F149" s="15" t="s">
        <v>264</v>
      </c>
      <c r="G149" s="8"/>
      <c r="H149" s="4">
        <f t="shared" si="16"/>
        <v>0</v>
      </c>
      <c r="I149" s="2"/>
      <c r="J149" s="2"/>
      <c r="K149" s="2"/>
      <c r="L149" s="2">
        <f t="shared" si="14"/>
        <v>0</v>
      </c>
      <c r="M149" s="2"/>
      <c r="N149" s="2"/>
      <c r="O149" s="2"/>
      <c r="P149" s="2"/>
      <c r="Q149" s="7"/>
      <c r="U149" s="4"/>
      <c r="V149" s="5"/>
      <c r="AD149" s="4">
        <f t="shared" si="15"/>
        <v>0</v>
      </c>
      <c r="AF149" s="23"/>
      <c r="AG149" s="31" t="str">
        <f>"&lt;tr class='mmt"&amp;IF(E149="活動"," ev",IF(E149="限定"," ltd",""))&amp;IF(G149=""," groupless'","'")&amp;"&gt;&lt;td headers='icon'&gt;&lt;a href='https://www.alchemistcodedb.com/jp/card/"&amp;SUBSTITUTE(SUBSTITUTE(LOWER(A149),"_","-"),".png",""&amp;"'&gt;&lt;img src='resources/"&amp;A149&amp;"' title='"&amp;C149&amp;"' /&gt;&lt;/a&gt;&lt;/td&gt;&lt;td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headers='sinG'&gt;"&amp;AC149&amp;"&lt;/td&gt;&lt;/tr&gt;")</f>
        <v>&lt;tr class='mmt ev groupless'&gt;&lt;td headers='icon'&gt;&lt;a href='https://www.alchemistcodedb.com/jp/card/ts-saga-merda-01'&gt;&lt;img src='resources/TS_SAGA_MERDA_01.png' title='仕事終わりのもふもふ' /&gt;&lt;/a&gt;&lt;/td&gt;&lt;td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t="shared" si="12"/>
        <v>document.getElementById('m147').innerHTML = (b1*0+b2*0+b0*0) + (s1*0+s2*0+s3*0+s4*0+s5*0+s6*0+s7*0+s9*0) + (e01*0+e02*0+e03*0+e04*0+e05*0+e06*0+e07*0+e08*0+e09*0+e10*0+e11*0+e12*0+e13*0+e14*0+e15*0+e16*0+e17*0+e18*0);</v>
      </c>
      <c r="AI149" s="35" t="str">
        <f t="shared" si="13"/>
        <v>m147</v>
      </c>
      <c r="AJ149" s="23"/>
    </row>
    <row r="150" spans="1:36" s="3" customFormat="1" ht="37.049999999999997" customHeight="1" x14ac:dyDescent="0.3">
      <c r="A150" s="3" t="s">
        <v>269</v>
      </c>
      <c r="C150" s="6" t="s">
        <v>270</v>
      </c>
      <c r="D150" s="3">
        <v>5</v>
      </c>
      <c r="F150" s="15" t="s">
        <v>264</v>
      </c>
      <c r="G150" s="8"/>
      <c r="H150" s="4">
        <f t="shared" si="16"/>
        <v>0</v>
      </c>
      <c r="I150" s="2"/>
      <c r="J150" s="2"/>
      <c r="K150" s="2"/>
      <c r="L150" s="2">
        <f t="shared" si="14"/>
        <v>0</v>
      </c>
      <c r="M150" s="2"/>
      <c r="N150" s="2"/>
      <c r="O150" s="2"/>
      <c r="P150" s="2"/>
      <c r="Q150" s="7"/>
      <c r="U150" s="4"/>
      <c r="V150" s="5"/>
      <c r="AD150" s="4">
        <f t="shared" si="15"/>
        <v>0</v>
      </c>
      <c r="AF150" s="23"/>
      <c r="AG150" s="31" t="str">
        <f>"&lt;tr class='mmt"&amp;IF(E150="活動"," ev",IF(E150="限定"," ltd",""))&amp;IF(G150=""," groupless'","'")&amp;"&gt;&lt;td headers='icon'&gt;&lt;a href='https://www.alchemistcodedb.com/jp/card/"&amp;SUBSTITUTE(SUBSTITUTE(LOWER(A150),"_","-"),".png",""&amp;"'&gt;&lt;img src='resources/"&amp;A150&amp;"' title='"&amp;C150&amp;"' /&gt;&lt;/a&gt;&lt;/td&gt;&lt;td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headers='sinG'&gt;"&amp;AC150&amp;"&lt;/td&gt;&lt;/tr&gt;")</f>
        <v>&lt;tr class='mmt groupless'&gt;&lt;td headers='icon'&gt;&lt;a href='https://www.alchemistcodedb.com/jp/card/ts-saga-moca-01'&gt;&lt;img src='resources/TS_SAGA_MOCA_01.png' title='優しき風を纏いて' /&gt;&lt;/a&gt;&lt;/td&gt;&lt;td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t="shared" si="12"/>
        <v>document.getElementById('m148').innerHTML = (b1*0+b2*0+b0*0) + (s1*0+s2*0+s3*0+s4*0+s5*0+s6*0+s7*0+s9*0) + (e01*0+e02*0+e03*0+e04*0+e05*0+e06*0+e07*0+e08*0+e09*0+e10*0+e11*0+e12*0+e13*0+e14*0+e15*0+e16*0+e17*0+e18*0);</v>
      </c>
      <c r="AI150" s="35" t="str">
        <f t="shared" si="13"/>
        <v>m148</v>
      </c>
      <c r="AJ150" s="23"/>
    </row>
    <row r="151" spans="1:36" s="3" customFormat="1" ht="37.049999999999997" customHeight="1" x14ac:dyDescent="0.3">
      <c r="A151" s="3" t="s">
        <v>271</v>
      </c>
      <c r="C151" s="6" t="s">
        <v>272</v>
      </c>
      <c r="D151" s="3">
        <v>5</v>
      </c>
      <c r="F151" s="15" t="s">
        <v>264</v>
      </c>
      <c r="G151" s="8" t="s">
        <v>100</v>
      </c>
      <c r="H151" s="4">
        <f t="shared" si="16"/>
        <v>90</v>
      </c>
      <c r="I151" s="2">
        <v>50</v>
      </c>
      <c r="J151" s="2"/>
      <c r="K151" s="2">
        <v>30</v>
      </c>
      <c r="L151" s="2">
        <f t="shared" si="14"/>
        <v>30</v>
      </c>
      <c r="M151" s="2"/>
      <c r="N151" s="2"/>
      <c r="O151" s="2"/>
      <c r="P151" s="2"/>
      <c r="Q151" s="7"/>
      <c r="R151" s="3" t="s">
        <v>18</v>
      </c>
      <c r="S151" s="3">
        <v>20</v>
      </c>
      <c r="U151" s="4"/>
      <c r="V151" s="5"/>
      <c r="W151" s="3">
        <v>20</v>
      </c>
      <c r="AA151" s="3">
        <v>40</v>
      </c>
      <c r="AD151" s="4">
        <f t="shared" si="15"/>
        <v>40</v>
      </c>
      <c r="AF151" s="23"/>
      <c r="AG151" s="31" t="str">
        <f>"&lt;tr class='mmt"&amp;IF(E151="活動"," ev",IF(E151="限定"," ltd",""))&amp;IF(G151=""," groupless'","'")&amp;"&gt;&lt;td headers='icon'&gt;&lt;a href='https://www.alchemistcodedb.com/jp/card/"&amp;SUBSTITUTE(SUBSTITUTE(LOWER(A151),"_","-"),".png",""&amp;"'&gt;&lt;img src='resources/"&amp;A151&amp;"' title='"&amp;C151&amp;"' /&gt;&lt;/a&gt;&lt;/td&gt;&lt;td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headers='sinG'&gt;"&amp;AC151&amp;"&lt;/td&gt;&lt;/tr&gt;")</f>
        <v>&lt;tr class='mmt'&gt;&lt;td headers='icon'&gt;&lt;a href='https://www.alchemistcodedb.com/jp/card/ts-saga-nina-01'&gt;&lt;img src='resources/TS_SAGA_NINA_01.png' title='スタディアニマルズ' /&gt;&lt;/a&gt;&lt;/td&gt;&lt;td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id='m149'&gt;90&lt;/td&gt;&lt;td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51" s="31" t="str">
        <f t="shared" si="12"/>
        <v>document.getElementById('m149').innerHTML = (b1*0+b2*30+b0*30) + (s1*20+s2*0+s3*0+s4*0+s5*40+s6*0+s7*0+s9*40) + (e01*0+e02*0+e03*0+e04*0+e05*20+e06*0+e07*0+e08*0+e09*0+e10*0+e11*0+e12*0+e13*0+e14*0+e15*0+e16*0+e17*0+e18*0);</v>
      </c>
      <c r="AI151" s="35" t="str">
        <f t="shared" si="13"/>
        <v>m149</v>
      </c>
      <c r="AJ151" s="23"/>
    </row>
    <row r="152" spans="1:36" s="3" customFormat="1" ht="37.049999999999997" customHeight="1" x14ac:dyDescent="0.3">
      <c r="A152" s="3" t="s">
        <v>273</v>
      </c>
      <c r="C152" s="6" t="s">
        <v>274</v>
      </c>
      <c r="D152" s="3">
        <v>5</v>
      </c>
      <c r="E152" s="3" t="s">
        <v>39</v>
      </c>
      <c r="F152" s="15" t="s">
        <v>264</v>
      </c>
      <c r="G152" s="8" t="s">
        <v>100</v>
      </c>
      <c r="H152" s="4">
        <f t="shared" si="16"/>
        <v>120</v>
      </c>
      <c r="I152" s="2"/>
      <c r="J152" s="2"/>
      <c r="K152" s="2">
        <v>30</v>
      </c>
      <c r="L152" s="2">
        <f t="shared" si="14"/>
        <v>30</v>
      </c>
      <c r="M152" s="2"/>
      <c r="N152" s="2"/>
      <c r="O152" s="2"/>
      <c r="P152" s="2"/>
      <c r="Q152" s="7"/>
      <c r="R152" s="3" t="s">
        <v>18</v>
      </c>
      <c r="S152" s="3">
        <v>30</v>
      </c>
      <c r="T152" s="3" t="s">
        <v>21</v>
      </c>
      <c r="U152" s="4">
        <v>20</v>
      </c>
      <c r="V152" s="5" t="s">
        <v>631</v>
      </c>
      <c r="Z152" s="3">
        <v>40</v>
      </c>
      <c r="AA152" s="3">
        <v>20</v>
      </c>
      <c r="AD152" s="4">
        <f t="shared" si="15"/>
        <v>40</v>
      </c>
      <c r="AF152" s="23"/>
      <c r="AG152" s="31" t="str">
        <f>"&lt;tr class='mmt"&amp;IF(E152="活動"," ev",IF(E152="限定"," ltd",""))&amp;IF(G152=""," groupless'","'")&amp;"&gt;&lt;td headers='icon'&gt;&lt;a href='https://www.alchemistcodedb.com/jp/card/"&amp;SUBSTITUTE(SUBSTITUTE(LOWER(A152),"_","-"),".png",""&amp;"'&gt;&lt;img src='resources/"&amp;A152&amp;"' title='"&amp;C152&amp;"' /&gt;&lt;/a&gt;&lt;/td&gt;&lt;td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headers='sinG'&gt;"&amp;AC152&amp;"&lt;/td&gt;&lt;/tr&gt;")</f>
        <v>&lt;tr class='mmt ltd'&gt;&lt;td headers='icon'&gt;&lt;a href='https://www.alchemistcodedb.com/jp/card/ts-saga-nina-02'&gt;&lt;img src='resources/TS_SAGA_NINA_02.png' title='手作りクリスマス' /&gt;&lt;/a&gt;&lt;/td&gt;&lt;td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id='m150'&gt;120&lt;/td&gt;&lt;td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headers='others'&gt;MP上限+20%&lt;/td&gt;&lt;td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52" s="31" t="str">
        <f t="shared" si="12"/>
        <v>document.getElementById('m150').innerHTML = (b1*0+b2*30+b0*30) + (s1*0+s2*0+s3*0+s4*40+s5*20+s6*0+s7*0+s9*40) + (e01*0+e02*0+e03*0+e04*0+e05*30+e06*0+e07*0+e08*0+e09*0+e10*0+e11*0+e12*20+e13*0+e14*0+e15*0+e16*0+e17*0+e18*0);</v>
      </c>
      <c r="AI152" s="35" t="str">
        <f t="shared" si="13"/>
        <v>m150</v>
      </c>
      <c r="AJ152" s="23"/>
    </row>
    <row r="153" spans="1:36" s="3" customFormat="1" ht="37.049999999999997" customHeight="1" x14ac:dyDescent="0.3">
      <c r="A153" s="3" t="s">
        <v>470</v>
      </c>
      <c r="C153" s="6" t="s">
        <v>471</v>
      </c>
      <c r="D153" s="3">
        <v>5</v>
      </c>
      <c r="E153" s="3" t="s">
        <v>39</v>
      </c>
      <c r="F153" s="15" t="s">
        <v>264</v>
      </c>
      <c r="G153" s="8"/>
      <c r="H153" s="4">
        <f t="shared" si="16"/>
        <v>0</v>
      </c>
      <c r="I153" s="2"/>
      <c r="J153" s="2"/>
      <c r="K153" s="2"/>
      <c r="L153" s="2">
        <f t="shared" si="14"/>
        <v>0</v>
      </c>
      <c r="M153" s="2"/>
      <c r="N153" s="2"/>
      <c r="O153" s="2"/>
      <c r="P153" s="2"/>
      <c r="Q153" s="7"/>
      <c r="U153" s="4"/>
      <c r="V153" s="5"/>
      <c r="AD153" s="4">
        <f t="shared" si="15"/>
        <v>0</v>
      </c>
      <c r="AF153" s="23"/>
      <c r="AG153" s="31" t="str">
        <f>"&lt;tr class='mmt"&amp;IF(E153="活動"," ev",IF(E153="限定"," ltd",""))&amp;IF(G153=""," groupless'","'")&amp;"&gt;&lt;td headers='icon'&gt;&lt;a href='https://www.alchemistcodedb.com/jp/card/"&amp;SUBSTITUTE(SUBSTITUTE(LOWER(A153),"_","-"),".png",""&amp;"'&gt;&lt;img src='resources/"&amp;A153&amp;"' title='"&amp;C153&amp;"' /&gt;&lt;/a&gt;&lt;/td&gt;&lt;td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headers='sinG'&gt;"&amp;AC153&amp;"&lt;/td&gt;&lt;/tr&gt;")</f>
        <v>&lt;tr class='mmt ltd groupless'&gt;&lt;td headers='icon'&gt;&lt;a href='https://www.alchemistcodedb.com/jp/card/ts-saga-sandaisei-01'&gt;&lt;img src='resources/TS_SAGA_SANDAISEI_01.png' title='雪解けを告げた風' /&gt;&lt;/a&gt;&lt;/td&gt;&lt;td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t="shared" si="12"/>
        <v>document.getElementById('m151').innerHTML = (b1*0+b2*0+b0*0) + (s1*0+s2*0+s3*0+s4*0+s5*0+s6*0+s7*0+s9*0) + (e01*0+e02*0+e03*0+e04*0+e05*0+e06*0+e07*0+e08*0+e09*0+e10*0+e11*0+e12*0+e13*0+e14*0+e15*0+e16*0+e17*0+e18*0);</v>
      </c>
      <c r="AI153" s="35" t="str">
        <f t="shared" si="13"/>
        <v>m151</v>
      </c>
      <c r="AJ153" s="23"/>
    </row>
    <row r="154" spans="1:36" s="3" customFormat="1" ht="37.049999999999997" customHeight="1" x14ac:dyDescent="0.3">
      <c r="A154" s="3" t="s">
        <v>275</v>
      </c>
      <c r="C154" s="6" t="s">
        <v>276</v>
      </c>
      <c r="D154" s="3">
        <v>5</v>
      </c>
      <c r="F154" s="15" t="s">
        <v>264</v>
      </c>
      <c r="G154" s="8" t="s">
        <v>68</v>
      </c>
      <c r="H154" s="4">
        <f t="shared" si="16"/>
        <v>60</v>
      </c>
      <c r="I154" s="2">
        <v>30</v>
      </c>
      <c r="J154" s="2">
        <v>30</v>
      </c>
      <c r="K154" s="2"/>
      <c r="L154" s="2">
        <f t="shared" si="14"/>
        <v>30</v>
      </c>
      <c r="M154" s="2"/>
      <c r="N154" s="2"/>
      <c r="O154" s="2">
        <v>30</v>
      </c>
      <c r="P154" s="2">
        <v>5</v>
      </c>
      <c r="Q154" s="7"/>
      <c r="U154" s="4"/>
      <c r="V154" s="5"/>
      <c r="Z154" s="3">
        <v>30</v>
      </c>
      <c r="AB154" s="3">
        <v>30</v>
      </c>
      <c r="AD154" s="4">
        <f t="shared" si="15"/>
        <v>30</v>
      </c>
      <c r="AF154" s="23"/>
      <c r="AG154" s="31" t="str">
        <f>"&lt;tr class='mmt"&amp;IF(E154="活動"," ev",IF(E154="限定"," ltd",""))&amp;IF(G154=""," groupless'","'")&amp;"&gt;&lt;td headers='icon'&gt;&lt;a href='https://www.alchemistcodedb.com/jp/card/"&amp;SUBSTITUTE(SUBSTITUTE(LOWER(A154),"_","-"),".png",""&amp;"'&gt;&lt;img src='resources/"&amp;A154&amp;"' title='"&amp;C154&amp;"' /&gt;&lt;/a&gt;&lt;/td&gt;&lt;td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headers='sinG'&gt;"&amp;AC154&amp;"&lt;/td&gt;&lt;/tr&gt;")</f>
        <v>&lt;tr class='mmt'&gt;&lt;td headers='icon'&gt;&lt;a href='https://www.alchemistcodedb.com/jp/card/ts-saga-seida-01'&gt;&lt;img src='resources/TS_SAGA_SEIDA_01.png' title='熱き魂を乗せて' /&gt;&lt;/a&gt;&lt;/td&gt;&lt;td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id='m152'&gt;60&lt;/td&gt;&lt;td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54" s="31" t="str">
        <f t="shared" si="12"/>
        <v>document.getElementById('m152').innerHTML = (b1*30+b2*0+b0*30) + (s1*0+s2*0+s3*0+s4*30+s5*0+s6*30+s7*0+s9*30) + (e01*0+e02*0+e03*0+e04*0+e05*0+e06*0+e07*0+e08*0+e09*0+e10*0+e11*0+e12*0+e13*0+e14*0+e15*0+e16*0+e17*0+e18*0);</v>
      </c>
      <c r="AI154" s="35" t="str">
        <f t="shared" si="13"/>
        <v>m152</v>
      </c>
      <c r="AJ154" s="23"/>
    </row>
    <row r="155" spans="1:36" s="3" customFormat="1" ht="37.049999999999997" customHeight="1" x14ac:dyDescent="0.3">
      <c r="A155" s="3" t="s">
        <v>472</v>
      </c>
      <c r="C155" s="6" t="s">
        <v>473</v>
      </c>
      <c r="D155" s="3">
        <v>5</v>
      </c>
      <c r="E155" s="3" t="s">
        <v>39</v>
      </c>
      <c r="F155" s="15" t="s">
        <v>264</v>
      </c>
      <c r="G155" s="8"/>
      <c r="H155" s="4">
        <f t="shared" si="16"/>
        <v>0</v>
      </c>
      <c r="I155" s="2"/>
      <c r="J155" s="2"/>
      <c r="K155" s="2"/>
      <c r="L155" s="2">
        <f t="shared" si="14"/>
        <v>0</v>
      </c>
      <c r="M155" s="2"/>
      <c r="N155" s="2"/>
      <c r="O155" s="2"/>
      <c r="P155" s="2"/>
      <c r="Q155" s="7"/>
      <c r="U155" s="4"/>
      <c r="V155" s="5"/>
      <c r="AD155" s="4">
        <f t="shared" si="15"/>
        <v>0</v>
      </c>
      <c r="AF155" s="23"/>
      <c r="AG155" s="31" t="str">
        <f>"&lt;tr class='mmt"&amp;IF(E155="活動"," ev",IF(E155="限定"," ltd",""))&amp;IF(G155=""," groupless'","'")&amp;"&gt;&lt;td headers='icon'&gt;&lt;a href='https://www.alchemistcodedb.com/jp/card/"&amp;SUBSTITUTE(SUBSTITUTE(LOWER(A155),"_","-"),".png",""&amp;"'&gt;&lt;img src='resources/"&amp;A155&amp;"' title='"&amp;C155&amp;"' /&gt;&lt;/a&gt;&lt;/td&gt;&lt;td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headers='sinG'&gt;"&amp;AC155&amp;"&lt;/td&gt;&lt;/tr&gt;")</f>
        <v>&lt;tr class='mmt ltd groupless'&gt;&lt;td headers='icon'&gt;&lt;a href='https://www.alchemistcodedb.com/jp/card/ts-saga-tamisu-01'&gt;&lt;img src='resources/TS_SAGA_TAMISU_01.png' title='緑は奇跡の色となりて' /&gt;&lt;/a&gt;&lt;/td&gt;&lt;td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t="shared" si="12"/>
        <v>document.getElementById('m153').innerHTML = (b1*0+b2*0+b0*0) + (s1*0+s2*0+s3*0+s4*0+s5*0+s6*0+s7*0+s9*0) + (e01*0+e02*0+e03*0+e04*0+e05*0+e06*0+e07*0+e08*0+e09*0+e10*0+e11*0+e12*0+e13*0+e14*0+e15*0+e16*0+e17*0+e18*0);</v>
      </c>
      <c r="AI155" s="35" t="str">
        <f t="shared" si="13"/>
        <v>m153</v>
      </c>
      <c r="AJ155" s="23"/>
    </row>
    <row r="156" spans="1:36" s="3" customFormat="1" ht="37.049999999999997" customHeight="1" x14ac:dyDescent="0.3">
      <c r="A156" s="3" t="s">
        <v>552</v>
      </c>
      <c r="C156" s="6" t="s">
        <v>554</v>
      </c>
      <c r="D156" s="3">
        <v>5</v>
      </c>
      <c r="E156" s="3" t="s">
        <v>39</v>
      </c>
      <c r="F156" s="15" t="s">
        <v>36</v>
      </c>
      <c r="G156" s="8" t="s">
        <v>555</v>
      </c>
      <c r="H156" s="4">
        <f t="shared" si="16"/>
        <v>80</v>
      </c>
      <c r="I156" s="2">
        <v>50</v>
      </c>
      <c r="J156" s="2">
        <v>20</v>
      </c>
      <c r="K156" s="2"/>
      <c r="L156" s="2">
        <f t="shared" si="14"/>
        <v>20</v>
      </c>
      <c r="M156" s="2">
        <v>20</v>
      </c>
      <c r="N156" s="2"/>
      <c r="O156" s="2"/>
      <c r="P156" s="2"/>
      <c r="Q156" s="7"/>
      <c r="U156" s="4"/>
      <c r="V156" s="5" t="s">
        <v>547</v>
      </c>
      <c r="AA156" s="3">
        <v>60</v>
      </c>
      <c r="AD156" s="4">
        <f t="shared" si="15"/>
        <v>60</v>
      </c>
      <c r="AF156" s="23"/>
      <c r="AG156" s="31" t="str">
        <f>"&lt;tr class='mmt"&amp;IF(E156="活動"," ev",IF(E156="限定"," ltd",""))&amp;IF(G156=""," groupless'","'")&amp;"&gt;&lt;td headers='icon'&gt;&lt;a href='https://www.alchemistcodedb.com/jp/card/"&amp;SUBSTITUTE(SUBSTITUTE(LOWER(A156),"_","-"),".png",""&amp;"'&gt;&lt;img src='resources/"&amp;A156&amp;"' title='"&amp;C156&amp;"' /&gt;&lt;/a&gt;&lt;/td&gt;&lt;td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headers='sinG'&gt;"&amp;AC156&amp;"&lt;/td&gt;&lt;/tr&gt;")</f>
        <v>&lt;tr class='mmt ltd'&gt;&lt;td headers='icon'&gt;&lt;a href='https://www.alchemistcodedb.com/jp/card/ts-sb-01'&gt;&lt;img src='resources/TS_SB_01.png' title='盾の勇者に差し込む光' /&gt;&lt;/a&gt;&lt;/td&gt;&lt;td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id='m154'&gt;80&lt;/td&gt;&lt;td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56" s="31" t="str">
        <f t="shared" si="12"/>
        <v>document.getElementById('m154').innerHTML = (b1*20+b2*0+b0*20) + (s1*0+s2*0+s3*0+s4*0+s5*60+s6*0+s7*0+s9*60) + (e01*0+e02*0+e03*0+e04*0+e05*0+e06*0+e07*0+e08*0+e09*0+e10*0+e11*0+e12*0+e13*0+e14*0+e15*0+e16*0+e17*0+e18*0);</v>
      </c>
      <c r="AI156" s="35" t="str">
        <f t="shared" si="13"/>
        <v>m154</v>
      </c>
      <c r="AJ156" s="23"/>
    </row>
    <row r="157" spans="1:36" s="3" customFormat="1" ht="37.049999999999997" customHeight="1" x14ac:dyDescent="0.3">
      <c r="A157" s="3" t="s">
        <v>553</v>
      </c>
      <c r="C157" s="6" t="s">
        <v>556</v>
      </c>
      <c r="D157" s="3">
        <v>5</v>
      </c>
      <c r="E157" s="3" t="s">
        <v>39</v>
      </c>
      <c r="F157" s="15" t="s">
        <v>36</v>
      </c>
      <c r="G157" s="8" t="s">
        <v>555</v>
      </c>
      <c r="H157" s="4">
        <f t="shared" si="16"/>
        <v>80</v>
      </c>
      <c r="I157" s="2">
        <v>30</v>
      </c>
      <c r="J157" s="2"/>
      <c r="K157" s="2">
        <v>30</v>
      </c>
      <c r="L157" s="2">
        <f t="shared" si="14"/>
        <v>30</v>
      </c>
      <c r="M157" s="2"/>
      <c r="N157" s="2"/>
      <c r="O157" s="2"/>
      <c r="P157" s="2"/>
      <c r="Q157" s="7"/>
      <c r="R157" s="5" t="s">
        <v>557</v>
      </c>
      <c r="S157" s="3">
        <v>20</v>
      </c>
      <c r="U157" s="4"/>
      <c r="V157" s="5"/>
      <c r="Z157" s="3">
        <v>30</v>
      </c>
      <c r="AA157" s="3">
        <v>30</v>
      </c>
      <c r="AD157" s="4">
        <f t="shared" si="15"/>
        <v>30</v>
      </c>
      <c r="AF157" s="23"/>
      <c r="AG157" s="31" t="str">
        <f>"&lt;tr class='mmt"&amp;IF(E157="活動"," ev",IF(E157="限定"," ltd",""))&amp;IF(G157=""," groupless'","'")&amp;"&gt;&lt;td headers='icon'&gt;&lt;a href='https://www.alchemistcodedb.com/jp/card/"&amp;SUBSTITUTE(SUBSTITUTE(LOWER(A157),"_","-"),".png",""&amp;"'&gt;&lt;img src='resources/"&amp;A157&amp;"' title='"&amp;C157&amp;"' /&gt;&lt;/a&gt;&lt;/td&gt;&lt;td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headers='sinG'&gt;"&amp;AC157&amp;"&lt;/td&gt;&lt;/tr&gt;")</f>
        <v>&lt;tr class='mmt ltd'&gt;&lt;td headers='icon'&gt;&lt;a href='https://www.alchemistcodedb.com/jp/card/ts-sb-02'&gt;&lt;img src='resources/TS_SB_02.png' title='第二王女の願いごと' /&gt;&lt;/a&gt;&lt;/td&gt;&lt;td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id='m155'&gt;80&lt;/td&gt;&lt;td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57" s="31" t="str">
        <f t="shared" si="12"/>
        <v>document.getElementById('m155').innerHTML = (b1*0+b2*30+b0*30) + (s1*0+s2*0+s3*0+s4*30+s5*30+s6*0+s7*0+s9*30) + (e01*0+e02*0+e03*0+e04*0+e05*20+e06*0+e07*0+e08*0+e09*0+e10*0+e11*0+e12*0+e13*0+e14*0+e15*0+e16*0+e17*0+e18*0);</v>
      </c>
      <c r="AI157" s="35" t="str">
        <f t="shared" si="13"/>
        <v>m155</v>
      </c>
      <c r="AJ157" s="23"/>
    </row>
    <row r="158" spans="1:36" s="3" customFormat="1" ht="37.049999999999997" customHeight="1" x14ac:dyDescent="0.3">
      <c r="A158" s="3" t="s">
        <v>277</v>
      </c>
      <c r="C158" s="6" t="s">
        <v>278</v>
      </c>
      <c r="D158" s="3">
        <v>5</v>
      </c>
      <c r="E158" s="3" t="s">
        <v>39</v>
      </c>
      <c r="F158" s="15" t="s">
        <v>36</v>
      </c>
      <c r="G158" s="8"/>
      <c r="H158" s="4">
        <f t="shared" si="16"/>
        <v>0</v>
      </c>
      <c r="I158" s="2"/>
      <c r="J158" s="2"/>
      <c r="K158" s="2"/>
      <c r="L158" s="2">
        <f t="shared" si="14"/>
        <v>0</v>
      </c>
      <c r="M158" s="2"/>
      <c r="N158" s="2"/>
      <c r="O158" s="2"/>
      <c r="P158" s="2"/>
      <c r="Q158" s="7"/>
      <c r="U158" s="4"/>
      <c r="V158" s="5"/>
      <c r="AD158" s="4">
        <f t="shared" si="15"/>
        <v>0</v>
      </c>
      <c r="AF158" s="23"/>
      <c r="AG158" s="31" t="str">
        <f>"&lt;tr class='mmt"&amp;IF(E158="活動"," ev",IF(E158="限定"," ltd",""))&amp;IF(G158=""," groupless'","'")&amp;"&gt;&lt;td headers='icon'&gt;&lt;a href='https://www.alchemistcodedb.com/jp/card/"&amp;SUBSTITUTE(SUBSTITUTE(LOWER(A158),"_","-"),".png",""&amp;"'&gt;&lt;img src='resources/"&amp;A158&amp;"' title='"&amp;C158&amp;"' /&gt;&lt;/a&gt;&lt;/td&gt;&lt;td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headers='sinG'&gt;"&amp;AC158&amp;"&lt;/td&gt;&lt;/tr&gt;")</f>
        <v>&lt;tr class='mmt ltd groupless'&gt;&lt;td headers='icon'&gt;&lt;a href='https://www.alchemistcodedb.com/jp/card/ts-sekaiju-01'&gt;&lt;img src='resources/TS_SEKAIJU_01.png' title='運命の交差' /&gt;&lt;/a&gt;&lt;/td&gt;&lt;td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t="shared" si="12"/>
        <v>document.getElementById('m156').innerHTML = (b1*0+b2*0+b0*0) + (s1*0+s2*0+s3*0+s4*0+s5*0+s6*0+s7*0+s9*0) + (e01*0+e02*0+e03*0+e04*0+e05*0+e06*0+e07*0+e08*0+e09*0+e10*0+e11*0+e12*0+e13*0+e14*0+e15*0+e16*0+e17*0+e18*0);</v>
      </c>
      <c r="AI158" s="35" t="str">
        <f t="shared" si="13"/>
        <v>m156</v>
      </c>
      <c r="AJ158" s="23"/>
    </row>
    <row r="159" spans="1:36" s="3" customFormat="1" ht="37.049999999999997" customHeight="1" x14ac:dyDescent="0.3">
      <c r="A159" s="3" t="s">
        <v>279</v>
      </c>
      <c r="C159" s="6" t="s">
        <v>280</v>
      </c>
      <c r="D159" s="3">
        <v>5</v>
      </c>
      <c r="E159" s="3" t="s">
        <v>39</v>
      </c>
      <c r="F159" s="15" t="s">
        <v>281</v>
      </c>
      <c r="G159" s="8"/>
      <c r="H159" s="4">
        <f t="shared" si="16"/>
        <v>0</v>
      </c>
      <c r="I159" s="2"/>
      <c r="J159" s="2"/>
      <c r="K159" s="2"/>
      <c r="L159" s="2">
        <f t="shared" si="14"/>
        <v>0</v>
      </c>
      <c r="M159" s="2"/>
      <c r="N159" s="2"/>
      <c r="O159" s="2"/>
      <c r="P159" s="2"/>
      <c r="Q159" s="7"/>
      <c r="U159" s="4"/>
      <c r="V159" s="5"/>
      <c r="AD159" s="4">
        <f t="shared" si="15"/>
        <v>0</v>
      </c>
      <c r="AF159" s="23"/>
      <c r="AG159" s="31" t="str">
        <f>"&lt;tr class='mmt"&amp;IF(E159="活動"," ev",IF(E159="限定"," ltd",""))&amp;IF(G159=""," groupless'","'")&amp;"&gt;&lt;td headers='icon'&gt;&lt;a href='https://www.alchemistcodedb.com/jp/card/"&amp;SUBSTITUTE(SUBSTITUTE(LOWER(A159),"_","-"),".png",""&amp;"'&gt;&lt;img src='resources/"&amp;A159&amp;"' title='"&amp;C159&amp;"' /&gt;&lt;/a&gt;&lt;/td&gt;&lt;td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headers='sinG'&gt;"&amp;AC159&amp;"&lt;/td&gt;&lt;/tr&gt;")</f>
        <v>&lt;tr class='mmt ltd groupless'&gt;&lt;td headers='icon'&gt;&lt;a href='https://www.alchemistcodedb.com/jp/card/ts-sloth-adorei-01'&gt;&lt;img src='resources/TS_SLOTH_ADOREI_01.png' title='伸ばした指先に' /&gt;&lt;/a&gt;&lt;/td&gt;&lt;td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t="shared" si="12"/>
        <v>document.getElementById('m157').innerHTML = (b1*0+b2*0+b0*0) + (s1*0+s2*0+s3*0+s4*0+s5*0+s6*0+s7*0+s9*0) + (e01*0+e02*0+e03*0+e04*0+e05*0+e06*0+e07*0+e08*0+e09*0+e10*0+e11*0+e12*0+e13*0+e14*0+e15*0+e16*0+e17*0+e18*0);</v>
      </c>
      <c r="AI159" s="35" t="str">
        <f t="shared" si="13"/>
        <v>m157</v>
      </c>
      <c r="AJ159" s="23"/>
    </row>
    <row r="160" spans="1:36" s="3" customFormat="1" ht="37.049999999999997" customHeight="1" x14ac:dyDescent="0.3">
      <c r="A160" s="3" t="s">
        <v>282</v>
      </c>
      <c r="C160" s="6" t="s">
        <v>283</v>
      </c>
      <c r="D160" s="3">
        <v>5</v>
      </c>
      <c r="E160" s="3" t="s">
        <v>39</v>
      </c>
      <c r="F160" s="15" t="s">
        <v>281</v>
      </c>
      <c r="G160" s="8"/>
      <c r="H160" s="4">
        <f t="shared" si="16"/>
        <v>0</v>
      </c>
      <c r="I160" s="2"/>
      <c r="J160" s="2"/>
      <c r="K160" s="2"/>
      <c r="L160" s="2">
        <f t="shared" si="14"/>
        <v>0</v>
      </c>
      <c r="M160" s="2"/>
      <c r="N160" s="2"/>
      <c r="O160" s="2"/>
      <c r="P160" s="2"/>
      <c r="Q160" s="7"/>
      <c r="U160" s="4"/>
      <c r="V160" s="5"/>
      <c r="AD160" s="4">
        <f t="shared" si="15"/>
        <v>0</v>
      </c>
      <c r="AF160" s="23"/>
      <c r="AG160" s="31" t="str">
        <f>"&lt;tr class='mmt"&amp;IF(E160="活動"," ev",IF(E160="限定"," ltd",""))&amp;IF(G160=""," groupless'","'")&amp;"&gt;&lt;td headers='icon'&gt;&lt;a href='https://www.alchemistcodedb.com/jp/card/"&amp;SUBSTITUTE(SUBSTITUTE(LOWER(A160),"_","-"),".png",""&amp;"'&gt;&lt;img src='resources/"&amp;A160&amp;"' title='"&amp;C160&amp;"' /&gt;&lt;/a&gt;&lt;/td&gt;&lt;td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headers='sinG'&gt;"&amp;AC160&amp;"&lt;/td&gt;&lt;/tr&gt;")</f>
        <v>&lt;tr class='mmt ltd groupless'&gt;&lt;td headers='icon'&gt;&lt;a href='https://www.alchemistcodedb.com/jp/card/ts-sloth-aisha-01'&gt;&lt;img src='resources/TS_SLOTH_AISHA_01.png' title='悩殺パフォーマンス' /&gt;&lt;/a&gt;&lt;/td&gt;&lt;td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0" s="31" t="str">
        <f t="shared" si="12"/>
        <v>document.getElementById('m158').innerHTML = (b1*0+b2*0+b0*0) + (s1*0+s2*0+s3*0+s4*0+s5*0+s6*0+s7*0+s9*0) + (e01*0+e02*0+e03*0+e04*0+e05*0+e06*0+e07*0+e08*0+e09*0+e10*0+e11*0+e12*0+e13*0+e14*0+e15*0+e16*0+e17*0+e18*0);</v>
      </c>
      <c r="AI160" s="35" t="str">
        <f t="shared" si="13"/>
        <v>m158</v>
      </c>
      <c r="AJ160" s="23"/>
    </row>
    <row r="161" spans="1:36" s="3" customFormat="1" ht="37.049999999999997" customHeight="1" x14ac:dyDescent="0.3">
      <c r="A161" s="3" t="s">
        <v>284</v>
      </c>
      <c r="C161" s="6" t="s">
        <v>285</v>
      </c>
      <c r="D161" s="3">
        <v>5</v>
      </c>
      <c r="F161" s="15" t="s">
        <v>281</v>
      </c>
      <c r="G161" s="8"/>
      <c r="H161" s="4">
        <f t="shared" si="16"/>
        <v>0</v>
      </c>
      <c r="I161" s="2"/>
      <c r="J161" s="2"/>
      <c r="K161" s="2"/>
      <c r="L161" s="2">
        <f t="shared" si="14"/>
        <v>0</v>
      </c>
      <c r="M161" s="2"/>
      <c r="N161" s="2"/>
      <c r="O161" s="2"/>
      <c r="P161" s="2"/>
      <c r="Q161" s="7"/>
      <c r="U161" s="4"/>
      <c r="V161" s="5"/>
      <c r="AD161" s="4">
        <f t="shared" si="15"/>
        <v>0</v>
      </c>
      <c r="AF161" s="23"/>
      <c r="AG161" s="31" t="str">
        <f>"&lt;tr class='mmt"&amp;IF(E161="活動"," ev",IF(E161="限定"," ltd",""))&amp;IF(G161=""," groupless'","'")&amp;"&gt;&lt;td headers='icon'&gt;&lt;a href='https://www.alchemistcodedb.com/jp/card/"&amp;SUBSTITUTE(SUBSTITUTE(LOWER(A161),"_","-"),".png",""&amp;"'&gt;&lt;img src='resources/"&amp;A161&amp;"' title='"&amp;C161&amp;"' /&gt;&lt;/a&gt;&lt;/td&gt;&lt;td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headers='sinG'&gt;"&amp;AC161&amp;"&lt;/td&gt;&lt;/tr&gt;")</f>
        <v>&lt;tr class='mmt groupless'&gt;&lt;td headers='icon'&gt;&lt;a href='https://www.alchemistcodedb.com/jp/card/ts-sloth-albell-01'&gt;&lt;img src='resources/TS_SLOTH_ALBELL_01.png' title='追えない背中を抱いて' /&gt;&lt;/a&gt;&lt;/td&gt;&lt;td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t="shared" si="12"/>
        <v>document.getElementById('m159').innerHTML = (b1*0+b2*0+b0*0) + (s1*0+s2*0+s3*0+s4*0+s5*0+s6*0+s7*0+s9*0) + (e01*0+e02*0+e03*0+e04*0+e05*0+e06*0+e07*0+e08*0+e09*0+e10*0+e11*0+e12*0+e13*0+e14*0+e15*0+e16*0+e17*0+e18*0);</v>
      </c>
      <c r="AI161" s="35" t="str">
        <f t="shared" si="13"/>
        <v>m159</v>
      </c>
      <c r="AJ161" s="23"/>
    </row>
    <row r="162" spans="1:36" s="3" customFormat="1" ht="37.049999999999997" customHeight="1" x14ac:dyDescent="0.3">
      <c r="A162" s="3" t="s">
        <v>616</v>
      </c>
      <c r="C162" s="6" t="s">
        <v>619</v>
      </c>
      <c r="D162" s="3">
        <v>5</v>
      </c>
      <c r="E162" s="3" t="s">
        <v>39</v>
      </c>
      <c r="F162" s="15" t="s">
        <v>281</v>
      </c>
      <c r="G162" s="8"/>
      <c r="H162" s="4">
        <f t="shared" si="16"/>
        <v>0</v>
      </c>
      <c r="I162" s="2"/>
      <c r="J162" s="2"/>
      <c r="K162" s="2"/>
      <c r="L162" s="2">
        <f t="shared" si="14"/>
        <v>0</v>
      </c>
      <c r="M162" s="2"/>
      <c r="N162" s="2"/>
      <c r="O162" s="2"/>
      <c r="P162" s="2"/>
      <c r="Q162" s="7"/>
      <c r="U162" s="4"/>
      <c r="V162" s="5"/>
      <c r="AD162" s="4">
        <f t="shared" si="15"/>
        <v>0</v>
      </c>
      <c r="AF162" s="23"/>
      <c r="AG162" s="31" t="str">
        <f>"&lt;tr class='mmt"&amp;IF(E162="活動"," ev",IF(E162="限定"," ltd",""))&amp;IF(G162=""," groupless'","'")&amp;"&gt;&lt;td headers='icon'&gt;&lt;a href='https://www.alchemistcodedb.com/jp/card/"&amp;SUBSTITUTE(SUBSTITUTE(LOWER(A162),"_","-"),".png",""&amp;"'&gt;&lt;img src='resources/"&amp;A162&amp;"' title='"&amp;C162&amp;"' /&gt;&lt;/a&gt;&lt;/td&gt;&lt;td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headers='sinG'&gt;"&amp;AC162&amp;"&lt;/td&gt;&lt;/tr&gt;")</f>
        <v>&lt;tr class='mmt ltd groupless'&gt;&lt;td headers='icon'&gt;&lt;a href='https://www.alchemistcodedb.com/jp/card/ts-sloth-albell-02'&gt;&lt;img src='resources/TS_SLOTH_ALBELL_02.png' title='水鉄砲で描く笑顔' /&gt;&lt;/a&gt;&lt;/td&gt;&lt;td headers='name'&gt;水鉄砲で描く笑顔&lt;/td&gt;&lt;td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t="shared" si="12"/>
        <v>document.getElementById('m160').innerHTML = (b1*0+b2*0+b0*0) + (s1*0+s2*0+s3*0+s4*0+s5*0+s6*0+s7*0+s9*0) + (e01*0+e02*0+e03*0+e04*0+e05*0+e06*0+e07*0+e08*0+e09*0+e10*0+e11*0+e12*0+e13*0+e14*0+e15*0+e16*0+e17*0+e18*0);</v>
      </c>
      <c r="AI162" s="35" t="str">
        <f t="shared" si="13"/>
        <v>m160</v>
      </c>
      <c r="AJ162" s="23"/>
    </row>
    <row r="163" spans="1:36" s="3" customFormat="1" ht="37.049999999999997" customHeight="1" x14ac:dyDescent="0.3">
      <c r="A163" s="3" t="s">
        <v>286</v>
      </c>
      <c r="C163" s="6" t="s">
        <v>287</v>
      </c>
      <c r="D163" s="3">
        <v>5</v>
      </c>
      <c r="F163" s="15" t="s">
        <v>281</v>
      </c>
      <c r="G163" s="8"/>
      <c r="H163" s="4">
        <f t="shared" si="16"/>
        <v>0</v>
      </c>
      <c r="I163" s="2"/>
      <c r="J163" s="2"/>
      <c r="K163" s="2"/>
      <c r="L163" s="2">
        <f t="shared" si="14"/>
        <v>0</v>
      </c>
      <c r="M163" s="2"/>
      <c r="N163" s="2"/>
      <c r="O163" s="2"/>
      <c r="P163" s="2"/>
      <c r="Q163" s="7"/>
      <c r="U163" s="4"/>
      <c r="V163" s="5"/>
      <c r="AD163" s="4">
        <f t="shared" si="15"/>
        <v>0</v>
      </c>
      <c r="AF163" s="23"/>
      <c r="AG163" s="31" t="str">
        <f>"&lt;tr class='mmt"&amp;IF(E163="活動"," ev",IF(E163="限定"," ltd",""))&amp;IF(G163=""," groupless'","'")&amp;"&gt;&lt;td headers='icon'&gt;&lt;a href='https://www.alchemistcodedb.com/jp/card/"&amp;SUBSTITUTE(SUBSTITUTE(LOWER(A163),"_","-"),".png",""&amp;"'&gt;&lt;img src='resources/"&amp;A163&amp;"' title='"&amp;C163&amp;"' /&gt;&lt;/a&gt;&lt;/td&gt;&lt;td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headers='sinG'&gt;"&amp;AC163&amp;"&lt;/td&gt;&lt;/tr&gt;")</f>
        <v>&lt;tr class='mmt groupless'&gt;&lt;td headers='icon'&gt;&lt;a href='https://www.alchemistcodedb.com/jp/card/ts-sloth-cheryl-01'&gt;&lt;img src='resources/TS_SLOTH_CHERYL_01.png' title='悪戯の祭典、その裏に' /&gt;&lt;/a&gt;&lt;/td&gt;&lt;td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3" s="31" t="str">
        <f t="shared" si="12"/>
        <v>document.getElementById('m161').innerHTML = (b1*0+b2*0+b0*0) + (s1*0+s2*0+s3*0+s4*0+s5*0+s6*0+s7*0+s9*0) + (e01*0+e02*0+e03*0+e04*0+e05*0+e06*0+e07*0+e08*0+e09*0+e10*0+e11*0+e12*0+e13*0+e14*0+e15*0+e16*0+e17*0+e18*0);</v>
      </c>
      <c r="AI163" s="35" t="str">
        <f t="shared" si="13"/>
        <v>m161</v>
      </c>
      <c r="AJ163" s="23"/>
    </row>
    <row r="164" spans="1:36" s="3" customFormat="1" ht="37.049999999999997" customHeight="1" x14ac:dyDescent="0.3">
      <c r="A164" s="3" t="s">
        <v>288</v>
      </c>
      <c r="C164" s="6" t="s">
        <v>289</v>
      </c>
      <c r="D164" s="3">
        <v>5</v>
      </c>
      <c r="F164" s="15" t="s">
        <v>281</v>
      </c>
      <c r="G164" s="8"/>
      <c r="H164" s="4">
        <f t="shared" si="16"/>
        <v>0</v>
      </c>
      <c r="I164" s="2"/>
      <c r="J164" s="2"/>
      <c r="K164" s="2"/>
      <c r="L164" s="2">
        <f t="shared" si="14"/>
        <v>0</v>
      </c>
      <c r="M164" s="2"/>
      <c r="N164" s="2"/>
      <c r="O164" s="2"/>
      <c r="P164" s="2"/>
      <c r="Q164" s="7"/>
      <c r="U164" s="4"/>
      <c r="V164" s="5"/>
      <c r="AD164" s="4">
        <f t="shared" si="15"/>
        <v>0</v>
      </c>
      <c r="AF164" s="23"/>
      <c r="AG164" s="31" t="str">
        <f>"&lt;tr class='mmt"&amp;IF(E164="活動"," ev",IF(E164="限定"," ltd",""))&amp;IF(G164=""," groupless'","'")&amp;"&gt;&lt;td headers='icon'&gt;&lt;a href='https://www.alchemistcodedb.com/jp/card/"&amp;SUBSTITUTE(SUBSTITUTE(LOWER(A164),"_","-"),".png",""&amp;"'&gt;&lt;img src='resources/"&amp;A164&amp;"' title='"&amp;C164&amp;"' /&gt;&lt;/a&gt;&lt;/td&gt;&lt;td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headers='sinG'&gt;"&amp;AC164&amp;"&lt;/td&gt;&lt;/tr&gt;")</f>
        <v>&lt;tr class='mmt groupless'&gt;&lt;td headers='icon'&gt;&lt;a href='https://www.alchemistcodedb.com/jp/card/ts-sloth-daisy-01'&gt;&lt;img src='resources/TS_SLOTH_DAISY_01.png' title='期待の新星、現る！' /&gt;&lt;/a&gt;&lt;/td&gt;&lt;td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4" s="31" t="str">
        <f t="shared" si="12"/>
        <v>document.getElementById('m162').innerHTML = (b1*0+b2*0+b0*0) + (s1*0+s2*0+s3*0+s4*0+s5*0+s6*0+s7*0+s9*0) + (e01*0+e02*0+e03*0+e04*0+e05*0+e06*0+e07*0+e08*0+e09*0+e10*0+e11*0+e12*0+e13*0+e14*0+e15*0+e16*0+e17*0+e18*0);</v>
      </c>
      <c r="AI164" s="35" t="str">
        <f t="shared" si="13"/>
        <v>m162</v>
      </c>
      <c r="AJ164" s="23"/>
    </row>
    <row r="165" spans="1:36" s="3" customFormat="1" ht="37.049999999999997" customHeight="1" x14ac:dyDescent="0.3">
      <c r="A165" s="3" t="s">
        <v>290</v>
      </c>
      <c r="C165" s="6" t="s">
        <v>291</v>
      </c>
      <c r="D165" s="3">
        <v>5</v>
      </c>
      <c r="F165" s="15" t="s">
        <v>281</v>
      </c>
      <c r="G165" s="8"/>
      <c r="H165" s="4">
        <f t="shared" si="16"/>
        <v>0</v>
      </c>
      <c r="I165" s="2"/>
      <c r="J165" s="2"/>
      <c r="K165" s="2"/>
      <c r="L165" s="2">
        <f t="shared" si="14"/>
        <v>0</v>
      </c>
      <c r="M165" s="2"/>
      <c r="N165" s="2"/>
      <c r="O165" s="2"/>
      <c r="P165" s="2"/>
      <c r="Q165" s="7"/>
      <c r="U165" s="4"/>
      <c r="V165" s="5"/>
      <c r="AD165" s="4">
        <f t="shared" si="15"/>
        <v>0</v>
      </c>
      <c r="AF165" s="23"/>
      <c r="AG165" s="31" t="str">
        <f>"&lt;tr class='mmt"&amp;IF(E165="活動"," ev",IF(E165="限定"," ltd",""))&amp;IF(G165=""," groupless'","'")&amp;"&gt;&lt;td headers='icon'&gt;&lt;a href='https://www.alchemistcodedb.com/jp/card/"&amp;SUBSTITUTE(SUBSTITUTE(LOWER(A165),"_","-"),".png",""&amp;"'&gt;&lt;img src='resources/"&amp;A165&amp;"' title='"&amp;C165&amp;"' /&gt;&lt;/a&gt;&lt;/td&gt;&lt;td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headers='sinG'&gt;"&amp;AC165&amp;"&lt;/td&gt;&lt;/tr&gt;")</f>
        <v>&lt;tr class='mmt groupless'&gt;&lt;td headers='icon'&gt;&lt;a href='https://www.alchemistcodedb.com/jp/card/ts-sloth-everica-01'&gt;&lt;img src='resources/TS_SLOTH_EVERICA_01.png' title='ライトトラック' /&gt;&lt;/a&gt;&lt;/td&gt;&lt;td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5" s="31" t="str">
        <f t="shared" si="12"/>
        <v>document.getElementById('m163').innerHTML = (b1*0+b2*0+b0*0) + (s1*0+s2*0+s3*0+s4*0+s5*0+s6*0+s7*0+s9*0) + (e01*0+e02*0+e03*0+e04*0+e05*0+e06*0+e07*0+e08*0+e09*0+e10*0+e11*0+e12*0+e13*0+e14*0+e15*0+e16*0+e17*0+e18*0);</v>
      </c>
      <c r="AI165" s="35" t="str">
        <f t="shared" si="13"/>
        <v>m163</v>
      </c>
      <c r="AJ165" s="23"/>
    </row>
    <row r="166" spans="1:36" s="3" customFormat="1" ht="37.049999999999997" customHeight="1" x14ac:dyDescent="0.3">
      <c r="A166" s="3" t="s">
        <v>292</v>
      </c>
      <c r="C166" s="6" t="s">
        <v>293</v>
      </c>
      <c r="D166" s="3">
        <v>5</v>
      </c>
      <c r="E166" s="3" t="s">
        <v>35</v>
      </c>
      <c r="F166" s="15" t="s">
        <v>281</v>
      </c>
      <c r="G166" s="8"/>
      <c r="H166" s="4">
        <f t="shared" si="16"/>
        <v>0</v>
      </c>
      <c r="I166" s="2"/>
      <c r="J166" s="2"/>
      <c r="K166" s="2"/>
      <c r="L166" s="2">
        <f t="shared" si="14"/>
        <v>0</v>
      </c>
      <c r="M166" s="2"/>
      <c r="N166" s="2"/>
      <c r="O166" s="2"/>
      <c r="P166" s="2"/>
      <c r="Q166" s="7"/>
      <c r="U166" s="4"/>
      <c r="V166" s="5"/>
      <c r="AD166" s="4">
        <f t="shared" si="15"/>
        <v>0</v>
      </c>
      <c r="AF166" s="23"/>
      <c r="AG166" s="31" t="str">
        <f>"&lt;tr class='mmt"&amp;IF(E166="活動"," ev",IF(E166="限定"," ltd",""))&amp;IF(G166=""," groupless'","'")&amp;"&gt;&lt;td headers='icon'&gt;&lt;a href='https://www.alchemistcodedb.com/jp/card/"&amp;SUBSTITUTE(SUBSTITUTE(LOWER(A166),"_","-"),".png",""&amp;"'&gt;&lt;img src='resources/"&amp;A166&amp;"' title='"&amp;C166&amp;"' /&gt;&lt;/a&gt;&lt;/td&gt;&lt;td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headers='sinG'&gt;"&amp;AC166&amp;"&lt;/td&gt;&lt;/tr&gt;")</f>
        <v>&lt;tr class='mmt ev groupless'&gt;&lt;td headers='icon'&gt;&lt;a href='https://www.alchemistcodedb.com/jp/card/ts-sloth-fiona-01'&gt;&lt;img src='resources/TS_SLOTH_FIONA_01.png' title='二人の未来' /&gt;&lt;/a&gt;&lt;/td&gt;&lt;td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6" s="31" t="str">
        <f t="shared" si="12"/>
        <v>document.getElementById('m164').innerHTML = (b1*0+b2*0+b0*0) + (s1*0+s2*0+s3*0+s4*0+s5*0+s6*0+s7*0+s9*0) + (e01*0+e02*0+e03*0+e04*0+e05*0+e06*0+e07*0+e08*0+e09*0+e10*0+e11*0+e12*0+e13*0+e14*0+e15*0+e16*0+e17*0+e18*0);</v>
      </c>
      <c r="AI166" s="35" t="str">
        <f t="shared" si="13"/>
        <v>m164</v>
      </c>
      <c r="AJ166" s="23"/>
    </row>
    <row r="167" spans="1:36" s="3" customFormat="1" ht="37.049999999999997" customHeight="1" x14ac:dyDescent="0.3">
      <c r="A167" s="3" t="s">
        <v>294</v>
      </c>
      <c r="C167" s="6" t="s">
        <v>295</v>
      </c>
      <c r="D167" s="3">
        <v>5</v>
      </c>
      <c r="E167" s="3" t="s">
        <v>35</v>
      </c>
      <c r="F167" s="15" t="s">
        <v>281</v>
      </c>
      <c r="G167" s="8"/>
      <c r="H167" s="4">
        <f t="shared" si="16"/>
        <v>0</v>
      </c>
      <c r="I167" s="2"/>
      <c r="J167" s="2"/>
      <c r="K167" s="2"/>
      <c r="L167" s="2">
        <f t="shared" si="14"/>
        <v>0</v>
      </c>
      <c r="M167" s="2"/>
      <c r="N167" s="2"/>
      <c r="O167" s="2"/>
      <c r="P167" s="2"/>
      <c r="Q167" s="7"/>
      <c r="U167" s="4"/>
      <c r="V167" s="5"/>
      <c r="AD167" s="4">
        <f t="shared" si="15"/>
        <v>0</v>
      </c>
      <c r="AF167" s="23"/>
      <c r="AG167" s="31" t="str">
        <f>"&lt;tr class='mmt"&amp;IF(E167="活動"," ev",IF(E167="限定"," ltd",""))&amp;IF(G167=""," groupless'","'")&amp;"&gt;&lt;td headers='icon'&gt;&lt;a href='https://www.alchemistcodedb.com/jp/card/"&amp;SUBSTITUTE(SUBSTITUTE(LOWER(A167),"_","-"),".png",""&amp;"'&gt;&lt;img src='resources/"&amp;A167&amp;"' title='"&amp;C167&amp;"' /&gt;&lt;/a&gt;&lt;/td&gt;&lt;td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headers='sinG'&gt;"&amp;AC167&amp;"&lt;/td&gt;&lt;/tr&gt;")</f>
        <v>&lt;tr class='mmt ev groupless'&gt;&lt;td headers='icon'&gt;&lt;a href='https://www.alchemistcodedb.com/jp/card/ts-sloth-fiona-02'&gt;&lt;img src='resources/TS_SLOTH_FIONA_02.png' title='花嫁に涙は似合わない' /&gt;&lt;/a&gt;&lt;/td&gt;&lt;td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7" s="31" t="str">
        <f t="shared" si="12"/>
        <v>document.getElementById('m165').innerHTML = (b1*0+b2*0+b0*0) + (s1*0+s2*0+s3*0+s4*0+s5*0+s6*0+s7*0+s9*0) + (e01*0+e02*0+e03*0+e04*0+e05*0+e06*0+e07*0+e08*0+e09*0+e10*0+e11*0+e12*0+e13*0+e14*0+e15*0+e16*0+e17*0+e18*0);</v>
      </c>
      <c r="AI167" s="35" t="str">
        <f t="shared" si="13"/>
        <v>m165</v>
      </c>
      <c r="AJ167" s="23"/>
    </row>
    <row r="168" spans="1:36" s="3" customFormat="1" ht="37.049999999999997" customHeight="1" x14ac:dyDescent="0.3">
      <c r="A168" s="3" t="s">
        <v>296</v>
      </c>
      <c r="C168" s="6" t="s">
        <v>297</v>
      </c>
      <c r="D168" s="3">
        <v>5</v>
      </c>
      <c r="E168" s="3" t="s">
        <v>39</v>
      </c>
      <c r="F168" s="15" t="s">
        <v>281</v>
      </c>
      <c r="G168" s="8"/>
      <c r="H168" s="4">
        <f t="shared" si="16"/>
        <v>0</v>
      </c>
      <c r="I168" s="2"/>
      <c r="J168" s="2"/>
      <c r="K168" s="2"/>
      <c r="L168" s="2">
        <f t="shared" si="14"/>
        <v>0</v>
      </c>
      <c r="M168" s="2"/>
      <c r="N168" s="2"/>
      <c r="O168" s="2"/>
      <c r="P168" s="2"/>
      <c r="Q168" s="7"/>
      <c r="U168" s="4"/>
      <c r="V168" s="5"/>
      <c r="AD168" s="4">
        <f t="shared" si="15"/>
        <v>0</v>
      </c>
      <c r="AF168" s="23"/>
      <c r="AG168" s="31" t="str">
        <f>"&lt;tr class='mmt"&amp;IF(E168="活動"," ev",IF(E168="限定"," ltd",""))&amp;IF(G168=""," groupless'","'")&amp;"&gt;&lt;td headers='icon'&gt;&lt;a href='https://www.alchemistcodedb.com/jp/card/"&amp;SUBSTITUTE(SUBSTITUTE(LOWER(A168),"_","-"),".png",""&amp;"'&gt;&lt;img src='resources/"&amp;A168&amp;"' title='"&amp;C168&amp;"' /&gt;&lt;/a&gt;&lt;/td&gt;&lt;td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headers='sinG'&gt;"&amp;AC168&amp;"&lt;/td&gt;&lt;/tr&gt;")</f>
        <v>&lt;tr class='mmt ltd groupless'&gt;&lt;td headers='icon'&gt;&lt;a href='https://www.alchemistcodedb.com/jp/card/ts-sloth-hazel-01'&gt;&lt;img src='resources/TS_SLOTH_HAZEL_01.png' title='想いを映す銀の月' /&gt;&lt;/a&gt;&lt;/td&gt;&lt;td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8" s="31" t="str">
        <f t="shared" si="12"/>
        <v>document.getElementById('m166').innerHTML = (b1*0+b2*0+b0*0) + (s1*0+s2*0+s3*0+s4*0+s5*0+s6*0+s7*0+s9*0) + (e01*0+e02*0+e03*0+e04*0+e05*0+e06*0+e07*0+e08*0+e09*0+e10*0+e11*0+e12*0+e13*0+e14*0+e15*0+e16*0+e17*0+e18*0);</v>
      </c>
      <c r="AI168" s="35" t="str">
        <f t="shared" si="13"/>
        <v>m166</v>
      </c>
      <c r="AJ168" s="23"/>
    </row>
    <row r="169" spans="1:36" s="3" customFormat="1" ht="37.049999999999997" customHeight="1" x14ac:dyDescent="0.3">
      <c r="A169" s="3" t="s">
        <v>298</v>
      </c>
      <c r="C169" s="6" t="s">
        <v>299</v>
      </c>
      <c r="D169" s="3">
        <v>5</v>
      </c>
      <c r="E169" s="3" t="s">
        <v>39</v>
      </c>
      <c r="F169" s="15" t="s">
        <v>281</v>
      </c>
      <c r="G169" s="8"/>
      <c r="H169" s="4">
        <f t="shared" si="16"/>
        <v>0</v>
      </c>
      <c r="I169" s="2"/>
      <c r="J169" s="2"/>
      <c r="K169" s="2"/>
      <c r="L169" s="2">
        <f t="shared" si="14"/>
        <v>0</v>
      </c>
      <c r="M169" s="2"/>
      <c r="N169" s="2"/>
      <c r="O169" s="2"/>
      <c r="P169" s="2"/>
      <c r="Q169" s="7"/>
      <c r="U169" s="4"/>
      <c r="V169" s="5"/>
      <c r="AD169" s="4">
        <f t="shared" si="15"/>
        <v>0</v>
      </c>
      <c r="AF169" s="23"/>
      <c r="AG169" s="31" t="str">
        <f>"&lt;tr class='mmt"&amp;IF(E169="活動"," ev",IF(E169="限定"," ltd",""))&amp;IF(G169=""," groupless'","'")&amp;"&gt;&lt;td headers='icon'&gt;&lt;a href='https://www.alchemistcodedb.com/jp/card/"&amp;SUBSTITUTE(SUBSTITUTE(LOWER(A169),"_","-"),".png",""&amp;"'&gt;&lt;img src='resources/"&amp;A169&amp;"' title='"&amp;C169&amp;"' /&gt;&lt;/a&gt;&lt;/td&gt;&lt;td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headers='sinG'&gt;"&amp;AC169&amp;"&lt;/td&gt;&lt;/tr&gt;")</f>
        <v>&lt;tr class='mmt ltd groupless'&gt;&lt;td headers='icon'&gt;&lt;a href='https://www.alchemistcodedb.com/jp/card/ts-sloth-ikona-01'&gt;&lt;img src='resources/TS_SLOTH_IKONA_01.png' title='色違いの涙' /&gt;&lt;/a&gt;&lt;/td&gt;&lt;td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t="shared" si="12"/>
        <v>document.getElementById('m167').innerHTML = (b1*0+b2*0+b0*0) + (s1*0+s2*0+s3*0+s4*0+s5*0+s6*0+s7*0+s9*0) + (e01*0+e02*0+e03*0+e04*0+e05*0+e06*0+e07*0+e08*0+e09*0+e10*0+e11*0+e12*0+e13*0+e14*0+e15*0+e16*0+e17*0+e18*0);</v>
      </c>
      <c r="AI169" s="35" t="str">
        <f t="shared" si="13"/>
        <v>m167</v>
      </c>
      <c r="AJ169" s="23"/>
    </row>
    <row r="170" spans="1:36" s="3" customFormat="1" ht="37.049999999999997" customHeight="1" x14ac:dyDescent="0.3">
      <c r="A170" s="3" t="s">
        <v>300</v>
      </c>
      <c r="C170" s="6" t="s">
        <v>301</v>
      </c>
      <c r="D170" s="3">
        <v>5</v>
      </c>
      <c r="E170" s="3" t="s">
        <v>39</v>
      </c>
      <c r="F170" s="15" t="s">
        <v>281</v>
      </c>
      <c r="G170" s="8" t="s">
        <v>68</v>
      </c>
      <c r="H170" s="4">
        <f t="shared" si="16"/>
        <v>80</v>
      </c>
      <c r="I170" s="2">
        <v>40</v>
      </c>
      <c r="J170" s="2"/>
      <c r="K170" s="2">
        <v>40</v>
      </c>
      <c r="L170" s="2">
        <f t="shared" si="14"/>
        <v>40</v>
      </c>
      <c r="M170" s="2"/>
      <c r="N170" s="2"/>
      <c r="O170" s="2"/>
      <c r="P170" s="2"/>
      <c r="Q170" s="7"/>
      <c r="T170" s="3" t="s">
        <v>21</v>
      </c>
      <c r="U170" s="4">
        <v>10</v>
      </c>
      <c r="V170" s="5"/>
      <c r="X170" s="3">
        <v>30</v>
      </c>
      <c r="AB170" s="3">
        <v>30</v>
      </c>
      <c r="AD170" s="4">
        <f t="shared" si="15"/>
        <v>30</v>
      </c>
      <c r="AF170" s="23"/>
      <c r="AG170" s="31" t="str">
        <f>"&lt;tr class='mmt"&amp;IF(E170="活動"," ev",IF(E170="限定"," ltd",""))&amp;IF(G170=""," groupless'","'")&amp;"&gt;&lt;td headers='icon'&gt;&lt;a href='https://www.alchemistcodedb.com/jp/card/"&amp;SUBSTITUTE(SUBSTITUTE(LOWER(A170),"_","-"),".png",""&amp;"'&gt;&lt;img src='resources/"&amp;A170&amp;"' title='"&amp;C170&amp;"' /&gt;&lt;/a&gt;&lt;/td&gt;&lt;td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headers='sinG'&gt;"&amp;AC170&amp;"&lt;/td&gt;&lt;/tr&gt;")</f>
        <v>&lt;tr class='mmt ltd'&gt;&lt;td headers='icon'&gt;&lt;a href='https://www.alchemistcodedb.com/jp/card/ts-sloth-kaya-01'&gt;&lt;img src='resources/TS_SLOTH_KAYA_01.png' title='シーサイドライブラリー' /&gt;&lt;/a&gt;&lt;/td&gt;&lt;td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id='m168'&gt;80&lt;/td&gt;&lt;td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70" s="31" t="str">
        <f t="shared" si="12"/>
        <v>document.getElementById('m168').innerHTML = (b1*0+b2*40+b0*40) + (s1*0+s2*30+s3*0+s4*0+s5*0+s6*30+s7*0+s9*30) + (e01*0+e02*0+e03*0+e04*0+e05*0+e06*0+e07*0+e08*0+e09*0+e10*0+e11*0+e12*10+e13*0+e14*0+e15*0+e16*0+e17*0+e18*0);</v>
      </c>
      <c r="AI170" s="35" t="str">
        <f t="shared" si="13"/>
        <v>m168</v>
      </c>
      <c r="AJ170" s="23"/>
    </row>
    <row r="171" spans="1:36" s="3" customFormat="1" ht="37.049999999999997" customHeight="1" x14ac:dyDescent="0.3">
      <c r="A171" s="3" t="s">
        <v>302</v>
      </c>
      <c r="C171" s="6" t="s">
        <v>303</v>
      </c>
      <c r="D171" s="3">
        <v>5</v>
      </c>
      <c r="F171" s="15" t="s">
        <v>281</v>
      </c>
      <c r="G171" s="8"/>
      <c r="H171" s="4">
        <f t="shared" si="16"/>
        <v>0</v>
      </c>
      <c r="I171" s="2"/>
      <c r="J171" s="2"/>
      <c r="K171" s="2"/>
      <c r="L171" s="2">
        <f t="shared" si="14"/>
        <v>0</v>
      </c>
      <c r="M171" s="2"/>
      <c r="N171" s="2"/>
      <c r="O171" s="2"/>
      <c r="P171" s="2"/>
      <c r="Q171" s="7"/>
      <c r="U171" s="4"/>
      <c r="V171" s="5"/>
      <c r="AD171" s="4">
        <f t="shared" si="15"/>
        <v>0</v>
      </c>
      <c r="AF171" s="23"/>
      <c r="AG171" s="31" t="str">
        <f>"&lt;tr class='mmt"&amp;IF(E171="活動"," ev",IF(E171="限定"," ltd",""))&amp;IF(G171=""," groupless'","'")&amp;"&gt;&lt;td headers='icon'&gt;&lt;a href='https://www.alchemistcodedb.com/jp/card/"&amp;SUBSTITUTE(SUBSTITUTE(LOWER(A171),"_","-"),".png",""&amp;"'&gt;&lt;img src='resources/"&amp;A171&amp;"' title='"&amp;C171&amp;"' /&gt;&lt;/a&gt;&lt;/td&gt;&lt;td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headers='sinG'&gt;"&amp;AC171&amp;"&lt;/td&gt;&lt;/tr&gt;")</f>
        <v>&lt;tr class='mmt groupless'&gt;&lt;td headers='icon'&gt;&lt;a href='https://www.alchemistcodedb.com/jp/card/ts-sloth-kuraju-01'&gt;&lt;img src='resources/TS_SLOTH_KURAJU_01.png' title='憧れの射撃手' /&gt;&lt;/a&gt;&lt;/td&gt;&lt;td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1" s="31" t="str">
        <f t="shared" si="12"/>
        <v>document.getElementById('m169').innerHTML = (b1*0+b2*0+b0*0) + (s1*0+s2*0+s3*0+s4*0+s5*0+s6*0+s7*0+s9*0) + (e01*0+e02*0+e03*0+e04*0+e05*0+e06*0+e07*0+e08*0+e09*0+e10*0+e11*0+e12*0+e13*0+e14*0+e15*0+e16*0+e17*0+e18*0);</v>
      </c>
      <c r="AI171" s="35" t="str">
        <f t="shared" si="13"/>
        <v>m169</v>
      </c>
      <c r="AJ171" s="23"/>
    </row>
    <row r="172" spans="1:36" s="3" customFormat="1" ht="37.049999999999997" customHeight="1" x14ac:dyDescent="0.3">
      <c r="A172" s="3" t="s">
        <v>304</v>
      </c>
      <c r="C172" s="6" t="s">
        <v>305</v>
      </c>
      <c r="D172" s="3">
        <v>5</v>
      </c>
      <c r="E172" s="3" t="s">
        <v>39</v>
      </c>
      <c r="F172" s="15" t="s">
        <v>281</v>
      </c>
      <c r="G172" s="8"/>
      <c r="H172" s="4">
        <f t="shared" si="16"/>
        <v>0</v>
      </c>
      <c r="I172" s="2"/>
      <c r="J172" s="2"/>
      <c r="K172" s="2"/>
      <c r="L172" s="2">
        <f t="shared" si="14"/>
        <v>0</v>
      </c>
      <c r="M172" s="2"/>
      <c r="N172" s="2"/>
      <c r="O172" s="2"/>
      <c r="P172" s="2"/>
      <c r="Q172" s="7"/>
      <c r="U172" s="4"/>
      <c r="V172" s="5"/>
      <c r="AD172" s="4">
        <f t="shared" si="15"/>
        <v>0</v>
      </c>
      <c r="AF172" s="23"/>
      <c r="AG172" s="31" t="str">
        <f>"&lt;tr class='mmt"&amp;IF(E172="活動"," ev",IF(E172="限定"," ltd",""))&amp;IF(G172=""," groupless'","'")&amp;"&gt;&lt;td headers='icon'&gt;&lt;a href='https://www.alchemistcodedb.com/jp/card/"&amp;SUBSTITUTE(SUBSTITUTE(LOWER(A172),"_","-"),".png",""&amp;"'&gt;&lt;img src='resources/"&amp;A172&amp;"' title='"&amp;C172&amp;"' /&gt;&lt;/a&gt;&lt;/td&gt;&lt;td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headers='sinG'&gt;"&amp;AC172&amp;"&lt;/td&gt;&lt;/tr&gt;")</f>
        <v>&lt;tr class='mmt ltd groupless'&gt;&lt;td headers='icon'&gt;&lt;a href='https://www.alchemistcodedb.com/jp/card/ts-sloth-minario-01'&gt;&lt;img src='resources/TS_SLOTH_MINARIO_01.png' title='交差する覚悟の銃身' /&gt;&lt;/a&gt;&lt;/td&gt;&lt;td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t="shared" si="12"/>
        <v>document.getElementById('m170').innerHTML = (b1*0+b2*0+b0*0) + (s1*0+s2*0+s3*0+s4*0+s5*0+s6*0+s7*0+s9*0) + (e01*0+e02*0+e03*0+e04*0+e05*0+e06*0+e07*0+e08*0+e09*0+e10*0+e11*0+e12*0+e13*0+e14*0+e15*0+e16*0+e17*0+e18*0);</v>
      </c>
      <c r="AI172" s="35" t="str">
        <f t="shared" si="13"/>
        <v>m170</v>
      </c>
      <c r="AJ172" s="23"/>
    </row>
    <row r="173" spans="1:36" s="3" customFormat="1" ht="37.049999999999997" customHeight="1" x14ac:dyDescent="0.3">
      <c r="A173" s="3" t="s">
        <v>541</v>
      </c>
      <c r="C173" s="6" t="s">
        <v>544</v>
      </c>
      <c r="D173" s="3">
        <v>5</v>
      </c>
      <c r="E173" s="3" t="s">
        <v>35</v>
      </c>
      <c r="F173" s="15" t="s">
        <v>281</v>
      </c>
      <c r="G173" s="8" t="s">
        <v>91</v>
      </c>
      <c r="H173" s="4">
        <f t="shared" si="16"/>
        <v>70</v>
      </c>
      <c r="I173" s="2"/>
      <c r="J173" s="2"/>
      <c r="K173" s="2"/>
      <c r="L173" s="2">
        <f t="shared" si="14"/>
        <v>0</v>
      </c>
      <c r="M173" s="2"/>
      <c r="N173" s="2"/>
      <c r="O173" s="2"/>
      <c r="P173" s="2"/>
      <c r="Q173" s="7"/>
      <c r="R173" s="3" t="s">
        <v>14</v>
      </c>
      <c r="S173" s="3">
        <v>40</v>
      </c>
      <c r="U173" s="4"/>
      <c r="V173" s="5" t="s">
        <v>545</v>
      </c>
      <c r="X173" s="3">
        <v>30</v>
      </c>
      <c r="AD173" s="4">
        <f t="shared" si="15"/>
        <v>30</v>
      </c>
      <c r="AF173" s="23"/>
      <c r="AG173" s="31" t="str">
        <f>"&lt;tr class='mmt"&amp;IF(E173="活動"," ev",IF(E173="限定"," ltd",""))&amp;IF(G173=""," groupless'","'")&amp;"&gt;&lt;td headers='icon'&gt;&lt;a href='https://www.alchemistcodedb.com/jp/card/"&amp;SUBSTITUTE(SUBSTITUTE(LOWER(A173),"_","-"),".png",""&amp;"'&gt;&lt;img src='resources/"&amp;A173&amp;"' title='"&amp;C173&amp;"' /&gt;&lt;/a&gt;&lt;/td&gt;&lt;td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headers='sinG'&gt;"&amp;AC173&amp;"&lt;/td&gt;&lt;/tr&gt;")</f>
        <v>&lt;tr class='mmt ev'&gt;&lt;td headers='icon'&gt;&lt;a href='https://www.alchemistcodedb.com/jp/card/ts-sloth-niguru-01'&gt;&lt;img src='resources/TS_SLOTH_NIGURU_01.png' title='完全なる闇の遊戯' /&gt;&lt;/a&gt;&lt;/td&gt;&lt;td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id='m171'&gt;70&lt;/td&gt;&lt;td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73" s="31" t="str">
        <f t="shared" si="12"/>
        <v>document.getElementById('m171').innerHTML = (b1*0+b2*0+b0*0) + (s1*0+s2*30+s3*0+s4*0+s5*0+s6*0+s7*0+s9*30) + (e01*40+e02*0+e03*0+e04*0+e05*0+e06*0+e07*0+e08*0+e09*0+e10*0+e11*0+e12*0+e13*0+e14*0+e15*0+e16*0+e17*0+e18*0);</v>
      </c>
      <c r="AI173" s="35" t="str">
        <f t="shared" si="13"/>
        <v>m171</v>
      </c>
      <c r="AJ173" s="23"/>
    </row>
    <row r="174" spans="1:36" s="3" customFormat="1" ht="37.049999999999997" customHeight="1" x14ac:dyDescent="0.3">
      <c r="A174" s="3" t="s">
        <v>306</v>
      </c>
      <c r="C174" s="6" t="s">
        <v>307</v>
      </c>
      <c r="D174" s="3">
        <v>5</v>
      </c>
      <c r="E174" s="3" t="s">
        <v>39</v>
      </c>
      <c r="F174" s="15" t="s">
        <v>281</v>
      </c>
      <c r="G174" s="8"/>
      <c r="H174" s="4">
        <f t="shared" si="16"/>
        <v>0</v>
      </c>
      <c r="I174" s="2"/>
      <c r="J174" s="2"/>
      <c r="K174" s="2"/>
      <c r="L174" s="2">
        <f t="shared" si="14"/>
        <v>0</v>
      </c>
      <c r="M174" s="2"/>
      <c r="N174" s="2"/>
      <c r="O174" s="2"/>
      <c r="P174" s="2"/>
      <c r="Q174" s="7"/>
      <c r="U174" s="4"/>
      <c r="V174" s="5"/>
      <c r="AD174" s="4">
        <f t="shared" si="15"/>
        <v>0</v>
      </c>
      <c r="AF174" s="23"/>
      <c r="AG174" s="31" t="str">
        <f>"&lt;tr class='mmt"&amp;IF(E174="活動"," ev",IF(E174="限定"," ltd",""))&amp;IF(G174=""," groupless'","'")&amp;"&gt;&lt;td headers='icon'&gt;&lt;a href='https://www.alchemistcodedb.com/jp/card/"&amp;SUBSTITUTE(SUBSTITUTE(LOWER(A174),"_","-"),".png",""&amp;"'&gt;&lt;img src='resources/"&amp;A174&amp;"' title='"&amp;C174&amp;"' /&gt;&lt;/a&gt;&lt;/td&gt;&lt;td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headers='sinG'&gt;"&amp;AC174&amp;"&lt;/td&gt;&lt;/tr&gt;")</f>
        <v>&lt;tr class='mmt ltd groupless'&gt;&lt;td headers='icon'&gt;&lt;a href='https://www.alchemistcodedb.com/jp/card/ts-sloth-taras-01'&gt;&lt;img src='resources/TS_SLOTH_TARAS_01.png' title='スモーキングブルース' /&gt;&lt;/a&gt;&lt;/td&gt;&lt;td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4" s="31" t="str">
        <f t="shared" si="12"/>
        <v>document.getElementById('m172').innerHTML = (b1*0+b2*0+b0*0) + (s1*0+s2*0+s3*0+s4*0+s5*0+s6*0+s7*0+s9*0) + (e01*0+e02*0+e03*0+e04*0+e05*0+e06*0+e07*0+e08*0+e09*0+e10*0+e11*0+e12*0+e13*0+e14*0+e15*0+e16*0+e17*0+e18*0);</v>
      </c>
      <c r="AI174" s="35" t="str">
        <f t="shared" si="13"/>
        <v>m172</v>
      </c>
      <c r="AJ174" s="23"/>
    </row>
    <row r="175" spans="1:36" s="3" customFormat="1" ht="37.049999999999997" customHeight="1" x14ac:dyDescent="0.3">
      <c r="A175" s="3" t="s">
        <v>665</v>
      </c>
      <c r="C175" s="6" t="s">
        <v>668</v>
      </c>
      <c r="D175" s="3">
        <v>5</v>
      </c>
      <c r="F175" s="15" t="s">
        <v>281</v>
      </c>
      <c r="G175" s="8"/>
      <c r="H175" s="4">
        <f t="shared" ref="H175" si="17">SUMPRODUCT(I$1:AD$1,I175:AD175)</f>
        <v>0</v>
      </c>
      <c r="I175" s="2"/>
      <c r="J175" s="2"/>
      <c r="K175" s="2"/>
      <c r="L175" s="2">
        <f t="shared" ref="L175" si="18">MAX(J175:K175)</f>
        <v>0</v>
      </c>
      <c r="M175" s="2"/>
      <c r="N175" s="2"/>
      <c r="O175" s="2"/>
      <c r="P175" s="2"/>
      <c r="Q175" s="7"/>
      <c r="U175" s="4"/>
      <c r="V175" s="5"/>
      <c r="AD175" s="4">
        <f t="shared" ref="AD175" si="19">MAX(W175:AC175)</f>
        <v>0</v>
      </c>
      <c r="AF175" s="23"/>
      <c r="AG175" s="31" t="str">
        <f>"&lt;tr class='mmt"&amp;IF(E175="活動"," ev",IF(E175="限定"," ltd",""))&amp;IF(G175=""," groupless'","'")&amp;"&gt;&lt;td headers='icon'&gt;&lt;a href='https://www.alchemistcodedb.com/jp/card/"&amp;SUBSTITUTE(SUBSTITUTE(LOWER(A175),"_","-"),".png",""&amp;"'&gt;&lt;img src='resources/"&amp;A175&amp;"' title='"&amp;C175&amp;"' /&gt;&lt;/a&gt;&lt;/td&gt;&lt;td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headers='sinG'&gt;"&amp;AC175&amp;"&lt;/td&gt;&lt;/tr&gt;")</f>
        <v>&lt;tr class='mmt groupless'&gt;&lt;td headers='icon'&gt;&lt;a href='https://www.alchemistcodedb.com/jp/card/ts-sloth-yudit-01'&gt;&lt;img src='resources/TS_SLOTH_YUDIT_01.png' title='初めての機械工作' /&gt;&lt;/a&gt;&lt;/td&gt;&lt;td headers='name'&gt;初めての機械工作&lt;/td&gt;&lt;td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5" s="31" t="str">
        <f t="shared" si="12"/>
        <v>document.getElementById('m173').innerHTML = (b1*0+b2*0+b0*0) + (s1*0+s2*0+s3*0+s4*0+s5*0+s6*0+s7*0+s9*0) + (e01*0+e02*0+e03*0+e04*0+e05*0+e06*0+e07*0+e08*0+e09*0+e10*0+e11*0+e12*0+e13*0+e14*0+e15*0+e16*0+e17*0+e18*0);</v>
      </c>
      <c r="AI175" s="35" t="str">
        <f t="shared" si="13"/>
        <v>m173</v>
      </c>
      <c r="AJ175" s="23"/>
    </row>
    <row r="176" spans="1:36" s="3" customFormat="1" ht="37.049999999999997" customHeight="1" x14ac:dyDescent="0.3">
      <c r="A176" s="3" t="s">
        <v>308</v>
      </c>
      <c r="C176" s="6" t="s">
        <v>309</v>
      </c>
      <c r="D176" s="3">
        <v>5</v>
      </c>
      <c r="E176" s="3" t="s">
        <v>35</v>
      </c>
      <c r="F176" s="15" t="s">
        <v>36</v>
      </c>
      <c r="G176" s="8"/>
      <c r="H176" s="4">
        <f t="shared" si="16"/>
        <v>0</v>
      </c>
      <c r="I176" s="2"/>
      <c r="J176" s="2"/>
      <c r="K176" s="2"/>
      <c r="L176" s="2">
        <f t="shared" si="14"/>
        <v>0</v>
      </c>
      <c r="M176" s="2"/>
      <c r="N176" s="2"/>
      <c r="O176" s="2"/>
      <c r="P176" s="2"/>
      <c r="Q176" s="7"/>
      <c r="U176" s="4"/>
      <c r="V176" s="5"/>
      <c r="AD176" s="4">
        <f t="shared" si="15"/>
        <v>0</v>
      </c>
      <c r="AF176" s="23"/>
      <c r="AG176" s="31" t="str">
        <f>"&lt;tr class='mmt"&amp;IF(E176="活動"," ev",IF(E176="限定"," ltd",""))&amp;IF(G176=""," groupless'","'")&amp;"&gt;&lt;td headers='icon'&gt;&lt;a href='https://www.alchemistcodedb.com/jp/card/"&amp;SUBSTITUTE(SUBSTITUTE(LOWER(A176),"_","-"),".png",""&amp;"'&gt;&lt;img src='resources/"&amp;A176&amp;"' title='"&amp;C176&amp;"' /&gt;&lt;/a&gt;&lt;/td&gt;&lt;td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headers='sinG'&gt;"&amp;AC176&amp;"&lt;/td&gt;&lt;/tr&gt;")</f>
        <v>&lt;tr class='mmt ev groupless'&gt;&lt;td headers='icon'&gt;&lt;a href='https://www.alchemistcodedb.com/jp/card/ts-st-kasumi-01'&gt;&lt;img src='resources/TS_ST_KASUMI_01.png' title='弱さもみんな抱きしめて' /&gt;&lt;/a&gt;&lt;/td&gt;&lt;td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6" s="31" t="str">
        <f t="shared" si="12"/>
        <v>document.getElementById('m174').innerHTML = (b1*0+b2*0+b0*0) + (s1*0+s2*0+s3*0+s4*0+s5*0+s6*0+s7*0+s9*0) + (e01*0+e02*0+e03*0+e04*0+e05*0+e06*0+e07*0+e08*0+e09*0+e10*0+e11*0+e12*0+e13*0+e14*0+e15*0+e16*0+e17*0+e18*0);</v>
      </c>
      <c r="AI176" s="35" t="str">
        <f t="shared" si="13"/>
        <v>m174</v>
      </c>
      <c r="AJ176" s="23"/>
    </row>
    <row r="177" spans="1:36" s="3" customFormat="1" ht="37.049999999999997" customHeight="1" x14ac:dyDescent="0.3">
      <c r="A177" s="3" t="s">
        <v>315</v>
      </c>
      <c r="C177" s="6" t="s">
        <v>311</v>
      </c>
      <c r="D177" s="3">
        <v>5</v>
      </c>
      <c r="F177" s="15" t="s">
        <v>36</v>
      </c>
      <c r="G177" s="8" t="s">
        <v>312</v>
      </c>
      <c r="H177" s="4">
        <f t="shared" si="16"/>
        <v>30</v>
      </c>
      <c r="I177" s="2">
        <v>30</v>
      </c>
      <c r="J177" s="2"/>
      <c r="K177" s="2"/>
      <c r="L177" s="2">
        <f t="shared" si="14"/>
        <v>0</v>
      </c>
      <c r="M177" s="2"/>
      <c r="N177" s="2"/>
      <c r="O177" s="2"/>
      <c r="P177" s="2">
        <v>10</v>
      </c>
      <c r="Q177" s="7"/>
      <c r="U177" s="4"/>
      <c r="V177" s="5" t="s">
        <v>632</v>
      </c>
      <c r="Y177" s="3">
        <v>30</v>
      </c>
      <c r="AD177" s="4">
        <f t="shared" si="15"/>
        <v>30</v>
      </c>
      <c r="AF177" s="23"/>
      <c r="AG177" s="31" t="str">
        <f>"&lt;tr class='mmt"&amp;IF(E177="活動"," ev",IF(E177="限定"," ltd",""))&amp;IF(G177=""," groupless'","'")&amp;"&gt;&lt;td headers='icon'&gt;&lt;a href='https://www.alchemistcodedb.com/jp/card/"&amp;SUBSTITUTE(SUBSTITUTE(LOWER(A177),"_","-"),".png",""&amp;"'&gt;&lt;img src='resources/"&amp;A177&amp;"' title='"&amp;C177&amp;"' /&gt;&lt;/a&gt;&lt;/td&gt;&lt;td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headers='sinG'&gt;"&amp;AC177&amp;"&lt;/td&gt;&lt;/tr&gt;")</f>
        <v>&lt;tr class='mmt'&gt;&lt;td headers='icon'&gt;&lt;a href='https://www.alchemistcodedb.com/jp/card/ts-ts-01'&gt;&lt;img src='resources/TS_TS_01.png' title='伝説の騎士団' /&gt;&lt;/a&gt;&lt;/td&gt;&lt;td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id='m175'&gt;30&lt;/td&gt;&lt;td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headers='others'&gt;MP上限+10%&lt;/td&gt;&lt;td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77" s="31" t="str">
        <f t="shared" si="12"/>
        <v>document.getElementById('m175').innerHTML = (b1*0+b2*0+b0*0) + (s1*0+s2*0+s3*30+s4*0+s5*0+s6*0+s7*0+s9*30) + (e01*0+e02*0+e03*0+e04*0+e05*0+e06*0+e07*0+e08*0+e09*0+e10*0+e11*0+e12*0+e13*0+e14*0+e15*0+e16*0+e17*0+e18*0);</v>
      </c>
      <c r="AI177" s="35" t="str">
        <f t="shared" si="13"/>
        <v>m175</v>
      </c>
      <c r="AJ177" s="23"/>
    </row>
    <row r="178" spans="1:36" s="3" customFormat="1" ht="37.049999999999997" customHeight="1" x14ac:dyDescent="0.3">
      <c r="A178" s="3" t="s">
        <v>317</v>
      </c>
      <c r="C178" s="6" t="s">
        <v>314</v>
      </c>
      <c r="D178" s="3">
        <v>5</v>
      </c>
      <c r="E178" s="3" t="s">
        <v>39</v>
      </c>
      <c r="F178" s="15" t="s">
        <v>36</v>
      </c>
      <c r="G178" s="8" t="s">
        <v>312</v>
      </c>
      <c r="H178" s="4">
        <f t="shared" si="16"/>
        <v>50</v>
      </c>
      <c r="I178" s="2">
        <v>50</v>
      </c>
      <c r="J178" s="2">
        <v>20</v>
      </c>
      <c r="K178" s="2">
        <v>20</v>
      </c>
      <c r="L178" s="2">
        <f t="shared" si="14"/>
        <v>20</v>
      </c>
      <c r="M178" s="2"/>
      <c r="N178" s="2"/>
      <c r="O178" s="2"/>
      <c r="P178" s="2"/>
      <c r="Q178" s="7"/>
      <c r="U178" s="4"/>
      <c r="V178" s="5" t="s">
        <v>547</v>
      </c>
      <c r="W178" s="3">
        <v>30</v>
      </c>
      <c r="AA178" s="3">
        <v>30</v>
      </c>
      <c r="AD178" s="4">
        <f t="shared" si="15"/>
        <v>30</v>
      </c>
      <c r="AF178" s="23"/>
      <c r="AG178" s="31" t="str">
        <f>"&lt;tr class='mmt"&amp;IF(E178="活動"," ev",IF(E178="限定"," ltd",""))&amp;IF(G178=""," groupless'","'")&amp;"&gt;&lt;td headers='icon'&gt;&lt;a href='https://www.alchemistcodedb.com/jp/card/"&amp;SUBSTITUTE(SUBSTITUTE(LOWER(A178),"_","-"),".png",""&amp;"'&gt;&lt;img src='resources/"&amp;A178&amp;"' title='"&amp;C178&amp;"' /&gt;&lt;/a&gt;&lt;/td&gt;&lt;td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headers='sinG'&gt;"&amp;AC178&amp;"&lt;/td&gt;&lt;/tr&gt;")</f>
        <v>&lt;tr class='mmt ltd'&gt;&lt;td headers='icon'&gt;&lt;a href='https://www.alchemistcodedb.com/jp/card/ts-ts-02'&gt;&lt;img src='resources/TS_TS_02.png' title='大罪人の聖戦' /&gt;&lt;/a&gt;&lt;/td&gt;&lt;td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id='m176'&gt;50&lt;/td&gt;&lt;td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78" s="31" t="str">
        <f t="shared" si="12"/>
        <v>document.getElementById('m176').innerHTML = (b1*20+b2*20+b0*20) + (s1*30+s2*0+s3*0+s4*0+s5*30+s6*0+s7*0+s9*30) + (e01*0+e02*0+e03*0+e04*0+e05*0+e06*0+e07*0+e08*0+e09*0+e10*0+e11*0+e12*0+e13*0+e14*0+e15*0+e16*0+e17*0+e18*0);</v>
      </c>
      <c r="AI178" s="35" t="str">
        <f t="shared" si="13"/>
        <v>m176</v>
      </c>
      <c r="AJ178" s="23"/>
    </row>
    <row r="179" spans="1:36" s="3" customFormat="1" ht="37.049999999999997" customHeight="1" x14ac:dyDescent="0.3">
      <c r="A179" s="3" t="s">
        <v>320</v>
      </c>
      <c r="C179" s="6" t="s">
        <v>316</v>
      </c>
      <c r="D179" s="3">
        <v>5</v>
      </c>
      <c r="E179" s="3" t="s">
        <v>39</v>
      </c>
      <c r="F179" s="15" t="s">
        <v>36</v>
      </c>
      <c r="G179" s="8" t="s">
        <v>312</v>
      </c>
      <c r="H179" s="4">
        <f t="shared" si="16"/>
        <v>100</v>
      </c>
      <c r="I179" s="2"/>
      <c r="J179" s="2">
        <v>30</v>
      </c>
      <c r="K179" s="2">
        <v>30</v>
      </c>
      <c r="L179" s="2">
        <f t="shared" si="14"/>
        <v>30</v>
      </c>
      <c r="M179" s="2"/>
      <c r="N179" s="2"/>
      <c r="O179" s="2"/>
      <c r="P179" s="2"/>
      <c r="Q179" s="7"/>
      <c r="T179" s="5" t="s">
        <v>490</v>
      </c>
      <c r="U179" s="4">
        <v>40</v>
      </c>
      <c r="V179" s="5"/>
      <c r="Z179" s="3">
        <v>30</v>
      </c>
      <c r="AC179" s="3">
        <v>30</v>
      </c>
      <c r="AD179" s="4">
        <f t="shared" si="15"/>
        <v>30</v>
      </c>
      <c r="AF179" s="23"/>
      <c r="AG179" s="31" t="str">
        <f>"&lt;tr class='mmt"&amp;IF(E179="活動"," ev",IF(E179="限定"," ltd",""))&amp;IF(G179=""," groupless'","'")&amp;"&gt;&lt;td headers='icon'&gt;&lt;a href='https://www.alchemistcodedb.com/jp/card/"&amp;SUBSTITUTE(SUBSTITUTE(LOWER(A179),"_","-"),".png",""&amp;"'&gt;&lt;img src='resources/"&amp;A179&amp;"' title='"&amp;C179&amp;"' /&gt;&lt;/a&gt;&lt;/td&gt;&lt;td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headers='sinG'&gt;"&amp;AC179&amp;"&lt;/td&gt;&lt;/tr&gt;")</f>
        <v>&lt;tr class='mmt ltd'&gt;&lt;td headers='icon'&gt;&lt;a href='https://www.alchemistcodedb.com/jp/card/ts-ts-03'&gt;&lt;img src='resources/TS_TS_03.png' title='リオネスの英雄、久遠に' /&gt;&lt;/a&gt;&lt;/td&gt;&lt;td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id='m177'&gt;100&lt;/td&gt;&lt;td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79" s="31" t="str">
        <f t="shared" si="12"/>
        <v>document.getElementById('m177').innerHTML = (b1*30+b2*30+b0*30) + (s1*0+s2*0+s3*0+s4*30+s5*0+s6*0+s7*30+s9*30) + (e01*0+e02*0+e03*0+e04*0+e05*0+e06*0+e07*0+e08*0+e09*0+e10*0+e11*0+e12*0+e13*0+e14*0+e15*0+e16*40+e17*0+e18*0);</v>
      </c>
      <c r="AI179" s="35" t="str">
        <f t="shared" si="13"/>
        <v>m177</v>
      </c>
      <c r="AJ179" s="23"/>
    </row>
    <row r="180" spans="1:36" s="3" customFormat="1" ht="37.049999999999997" customHeight="1" x14ac:dyDescent="0.3">
      <c r="A180" s="3" t="s">
        <v>538</v>
      </c>
      <c r="C180" s="6" t="s">
        <v>539</v>
      </c>
      <c r="D180" s="3">
        <v>5</v>
      </c>
      <c r="E180" s="3" t="s">
        <v>39</v>
      </c>
      <c r="F180" s="15" t="s">
        <v>36</v>
      </c>
      <c r="G180" s="8" t="s">
        <v>312</v>
      </c>
      <c r="H180" s="4">
        <f t="shared" si="16"/>
        <v>140</v>
      </c>
      <c r="I180" s="2">
        <v>20</v>
      </c>
      <c r="J180" s="2"/>
      <c r="K180" s="2"/>
      <c r="L180" s="2">
        <f t="shared" si="14"/>
        <v>0</v>
      </c>
      <c r="M180" s="2"/>
      <c r="N180" s="2"/>
      <c r="O180" s="2"/>
      <c r="P180" s="2"/>
      <c r="Q180" s="7"/>
      <c r="T180" s="5" t="s">
        <v>540</v>
      </c>
      <c r="U180" s="4">
        <v>80</v>
      </c>
      <c r="V180" s="5"/>
      <c r="AC180" s="3">
        <v>60</v>
      </c>
      <c r="AD180" s="4">
        <f t="shared" si="15"/>
        <v>60</v>
      </c>
      <c r="AF180" s="23"/>
      <c r="AG180" s="31" t="str">
        <f>"&lt;tr class='mmt"&amp;IF(E180="活動"," ev",IF(E180="限定"," ltd",""))&amp;IF(G180=""," groupless'","'")&amp;"&gt;&lt;td headers='icon'&gt;&lt;a href='https://www.alchemistcodedb.com/jp/card/"&amp;SUBSTITUTE(SUBSTITUTE(LOWER(A180),"_","-"),".png",""&amp;"'&gt;&lt;img src='resources/"&amp;A180&amp;"' title='"&amp;C180&amp;"' /&gt;&lt;/a&gt;&lt;/td&gt;&lt;td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headers='sinG'&gt;"&amp;AC180&amp;"&lt;/td&gt;&lt;/tr&gt;")</f>
        <v>&lt;tr class='mmt ltd'&gt;&lt;td headers='icon'&gt;&lt;a href='https://www.alchemistcodedb.com/jp/card/ts-ts-04'&gt;&lt;img src='resources/TS_TS_04.png' title='&lt;十戒&gt;に抗いし王女' /&gt;&lt;/a&gt;&lt;/td&gt;&lt;td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id='m178'&gt;140&lt;/td&gt;&lt;td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80" s="31" t="str">
        <f t="shared" si="12"/>
        <v>document.getElementById('m178').innerHTML = (b1*0+b2*0+b0*0) + (s1*0+s2*0+s3*0+s4*0+s5*0+s6*0+s7*60+s9*60) + (e01*0+e02*0+e03*0+e04*0+e05*0+e06*0+e07*0+e08*0+e09*0+e10*0+e11*0+e12*0+e13*0+e14*0+e15*0+e16*0+e17*80+e18*0);</v>
      </c>
      <c r="AI180" s="35" t="str">
        <f t="shared" si="13"/>
        <v>m178</v>
      </c>
      <c r="AJ180" s="23"/>
    </row>
    <row r="181" spans="1:36" s="3" customFormat="1" ht="37.049999999999997" customHeight="1" x14ac:dyDescent="0.3">
      <c r="A181" s="3" t="s">
        <v>310</v>
      </c>
      <c r="C181" s="6" t="s">
        <v>318</v>
      </c>
      <c r="D181" s="3">
        <v>5</v>
      </c>
      <c r="E181" s="3" t="s">
        <v>39</v>
      </c>
      <c r="F181" s="15" t="s">
        <v>36</v>
      </c>
      <c r="G181" s="8" t="s">
        <v>319</v>
      </c>
      <c r="H181" s="4">
        <f t="shared" si="16"/>
        <v>60</v>
      </c>
      <c r="I181" s="2">
        <v>60</v>
      </c>
      <c r="J181" s="2">
        <v>20</v>
      </c>
      <c r="K181" s="2"/>
      <c r="L181" s="2">
        <f t="shared" si="14"/>
        <v>20</v>
      </c>
      <c r="M181" s="2"/>
      <c r="N181" s="2"/>
      <c r="O181" s="2"/>
      <c r="P181" s="2"/>
      <c r="Q181" s="7"/>
      <c r="U181" s="4"/>
      <c r="V181" s="5" t="s">
        <v>633</v>
      </c>
      <c r="Z181" s="3">
        <v>40</v>
      </c>
      <c r="AA181" s="3">
        <v>20</v>
      </c>
      <c r="AD181" s="4">
        <f t="shared" si="15"/>
        <v>40</v>
      </c>
      <c r="AF181" s="23"/>
      <c r="AG181" s="31" t="str">
        <f>"&lt;tr class='mmt"&amp;IF(E181="活動"," ev",IF(E181="限定"," ltd",""))&amp;IF(G181=""," groupless'","'")&amp;"&gt;&lt;td headers='icon'&gt;&lt;a href='https://www.alchemistcodedb.com/jp/card/"&amp;SUBSTITUTE(SUBSTITUTE(LOWER(A181),"_","-"),".png",""&amp;"'&gt;&lt;img src='resources/"&amp;A181&amp;"' title='"&amp;C181&amp;"' /&gt;&lt;/a&gt;&lt;/td&gt;&lt;td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headers='sinG'&gt;"&amp;AC181&amp;"&lt;/td&gt;&lt;/tr&gt;")</f>
        <v>&lt;tr class='mmt ltd'&gt;&lt;td headers='icon'&gt;&lt;a href='https://www.alchemistcodedb.com/jp/card/ts-tsp-01'&gt;&lt;img src='resources/TS_TSP_01.png' title='異世界ピクニックの衝撃' /&gt;&lt;/a&gt;&lt;/td&gt;&lt;td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id='m179'&gt;60&lt;/td&gt;&lt;td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headers='others'&gt;MP上限+10%,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81" s="31" t="str">
        <f t="shared" si="12"/>
        <v>document.getElementById('m179').innerHTML = (b1*20+b2*0+b0*20) + (s1*0+s2*0+s3*0+s4*40+s5*20+s6*0+s7*0+s9*40) + (e01*0+e02*0+e03*0+e04*0+e05*0+e06*0+e07*0+e08*0+e09*0+e10*0+e11*0+e12*0+e13*0+e14*0+e15*0+e16*0+e17*0+e18*0);</v>
      </c>
      <c r="AI181" s="35" t="str">
        <f t="shared" si="13"/>
        <v>m179</v>
      </c>
      <c r="AJ181" s="23"/>
    </row>
    <row r="182" spans="1:36" s="3" customFormat="1" ht="37.049999999999997" customHeight="1" x14ac:dyDescent="0.3">
      <c r="A182" s="3" t="s">
        <v>313</v>
      </c>
      <c r="C182" s="6" t="s">
        <v>321</v>
      </c>
      <c r="D182" s="3">
        <v>5</v>
      </c>
      <c r="E182" s="3" t="s">
        <v>39</v>
      </c>
      <c r="F182" s="15" t="s">
        <v>36</v>
      </c>
      <c r="G182" s="8" t="s">
        <v>319</v>
      </c>
      <c r="H182" s="4">
        <f t="shared" si="16"/>
        <v>70</v>
      </c>
      <c r="I182" s="2">
        <v>40</v>
      </c>
      <c r="J182" s="2">
        <v>30</v>
      </c>
      <c r="K182" s="2"/>
      <c r="L182" s="2">
        <f t="shared" si="14"/>
        <v>30</v>
      </c>
      <c r="M182" s="2"/>
      <c r="N182" s="2"/>
      <c r="O182" s="2">
        <v>30</v>
      </c>
      <c r="P182" s="2"/>
      <c r="Q182" s="7"/>
      <c r="U182" s="4"/>
      <c r="V182" s="5"/>
      <c r="X182" s="3">
        <v>20</v>
      </c>
      <c r="AA182" s="3">
        <v>40</v>
      </c>
      <c r="AD182" s="4">
        <f t="shared" si="15"/>
        <v>40</v>
      </c>
      <c r="AF182" s="23"/>
      <c r="AG182" s="31" t="str">
        <f>"&lt;tr class='mmt"&amp;IF(E182="活動"," ev",IF(E182="限定"," ltd",""))&amp;IF(G182=""," groupless'","'")&amp;"&gt;&lt;td headers='icon'&gt;&lt;a href='https://www.alchemistcodedb.com/jp/card/"&amp;SUBSTITUTE(SUBSTITUTE(LOWER(A182),"_","-"),".png",""&amp;"'&gt;&lt;img src='resources/"&amp;A182&amp;"' title='"&amp;C182&amp;"' /&gt;&lt;/a&gt;&lt;/td&gt;&lt;td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headers='sinG'&gt;"&amp;AC182&amp;"&lt;/td&gt;&lt;/tr&gt;")</f>
        <v>&lt;tr class='mmt ltd'&gt;&lt;td headers='icon'&gt;&lt;a href='https://www.alchemistcodedb.com/jp/card/ts-tsp-02'&gt;&lt;img src='resources/TS_TSP_02.png' title='斬り開く、仲間とともに' /&gt;&lt;/a&gt;&lt;/td&gt;&lt;td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id='m180'&gt;70&lt;/td&gt;&lt;td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82" s="31" t="str">
        <f t="shared" si="12"/>
        <v>document.getElementById('m180').innerHTML = (b1*30+b2*0+b0*30) + (s1*0+s2*20+s3*0+s4*0+s5*40+s6*0+s7*0+s9*40) + (e01*0+e02*0+e03*0+e04*0+e05*0+e06*0+e07*0+e08*0+e09*0+e10*0+e11*0+e12*0+e13*0+e14*0+e15*0+e16*0+e17*0+e18*0);</v>
      </c>
      <c r="AI182" s="35" t="str">
        <f t="shared" si="13"/>
        <v>m180</v>
      </c>
      <c r="AJ182" s="23"/>
    </row>
    <row r="183" spans="1:36" s="3" customFormat="1" ht="37.049999999999997" customHeight="1" x14ac:dyDescent="0.3">
      <c r="A183" s="3" t="s">
        <v>322</v>
      </c>
      <c r="C183" s="6" t="s">
        <v>323</v>
      </c>
      <c r="D183" s="3">
        <v>5</v>
      </c>
      <c r="E183" s="3" t="s">
        <v>35</v>
      </c>
      <c r="F183" s="15" t="s">
        <v>281</v>
      </c>
      <c r="G183" s="8"/>
      <c r="H183" s="4">
        <f t="shared" si="16"/>
        <v>0</v>
      </c>
      <c r="I183" s="2"/>
      <c r="J183" s="2"/>
      <c r="K183" s="2"/>
      <c r="L183" s="2">
        <f t="shared" si="14"/>
        <v>0</v>
      </c>
      <c r="M183" s="2"/>
      <c r="N183" s="2"/>
      <c r="O183" s="2"/>
      <c r="P183" s="2"/>
      <c r="Q183" s="7"/>
      <c r="U183" s="4"/>
      <c r="V183" s="5"/>
      <c r="AD183" s="4">
        <f t="shared" si="15"/>
        <v>0</v>
      </c>
      <c r="AF183" s="23"/>
      <c r="AG183" s="31" t="str">
        <f>"&lt;tr class='mmt"&amp;IF(E183="活動"," ev",IF(E183="限定"," ltd",""))&amp;IF(G183=""," groupless'","'")&amp;"&gt;&lt;td headers='icon'&gt;&lt;a href='https://www.alchemistcodedb.com/jp/card/"&amp;SUBSTITUTE(SUBSTITUTE(LOWER(A183),"_","-"),".png",""&amp;"'&gt;&lt;img src='resources/"&amp;A183&amp;"' title='"&amp;C183&amp;"' /&gt;&lt;/a&gt;&lt;/td&gt;&lt;td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headers='sinG'&gt;"&amp;AC183&amp;"&lt;/td&gt;&lt;/tr&gt;")</f>
        <v>&lt;tr class='mmt ev groupless'&gt;&lt;td headers='icon'&gt;&lt;a href='https://www.alchemistcodedb.com/jp/card/ts-undokai-2018-01'&gt;&lt;img src='resources/TS_UNDOKAI_2018_01.png' title='一番眩しい笑顔' /&gt;&lt;/a&gt;&lt;/td&gt;&lt;td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t="shared" si="12"/>
        <v>document.getElementById('m181').innerHTML = (b1*0+b2*0+b0*0) + (s1*0+s2*0+s3*0+s4*0+s5*0+s6*0+s7*0+s9*0) + (e01*0+e02*0+e03*0+e04*0+e05*0+e06*0+e07*0+e08*0+e09*0+e10*0+e11*0+e12*0+e13*0+e14*0+e15*0+e16*0+e17*0+e18*0);</v>
      </c>
      <c r="AI183" s="35" t="str">
        <f t="shared" si="13"/>
        <v>m181</v>
      </c>
      <c r="AJ183" s="23"/>
    </row>
    <row r="184" spans="1:36" s="3" customFormat="1" ht="37.049999999999997" customHeight="1" x14ac:dyDescent="0.3">
      <c r="A184" s="3" t="s">
        <v>324</v>
      </c>
      <c r="C184" s="6" t="s">
        <v>325</v>
      </c>
      <c r="D184" s="3">
        <v>4</v>
      </c>
      <c r="F184" s="15" t="s">
        <v>326</v>
      </c>
      <c r="G184" s="8"/>
      <c r="H184" s="4">
        <f t="shared" si="16"/>
        <v>0</v>
      </c>
      <c r="I184" s="2"/>
      <c r="J184" s="2"/>
      <c r="K184" s="2"/>
      <c r="L184" s="2">
        <f t="shared" si="14"/>
        <v>0</v>
      </c>
      <c r="M184" s="2"/>
      <c r="N184" s="2"/>
      <c r="O184" s="2"/>
      <c r="P184" s="2"/>
      <c r="Q184" s="7"/>
      <c r="U184" s="4"/>
      <c r="V184" s="5"/>
      <c r="AD184" s="4">
        <f t="shared" si="15"/>
        <v>0</v>
      </c>
      <c r="AF184" s="23"/>
      <c r="AG184" s="31" t="str">
        <f>"&lt;tr class='mmt"&amp;IF(E184="活動"," ev",IF(E184="限定"," ltd",""))&amp;IF(G184=""," groupless'","'")&amp;"&gt;&lt;td headers='icon'&gt;&lt;a href='https://www.alchemistcodedb.com/jp/card/"&amp;SUBSTITUTE(SUBSTITUTE(LOWER(A184),"_","-"),".png",""&amp;"'&gt;&lt;img src='resources/"&amp;A184&amp;"' title='"&amp;C184&amp;"' /&gt;&lt;/a&gt;&lt;/td&gt;&lt;td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headers='sinG'&gt;"&amp;AC184&amp;"&lt;/td&gt;&lt;/tr&gt;")</f>
        <v>&lt;tr class='mmt groupless'&gt;&lt;td headers='icon'&gt;&lt;a href='https://www.alchemistcodedb.com/jp/card/ts-wada-fujica-01'&gt;&lt;img src='resources/TS_WADA_FUJICA_01.png' title='神童と呼ばれた友' /&gt;&lt;/a&gt;&lt;/td&gt;&lt;td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t="shared" si="12"/>
        <v>document.getElementById('m182').innerHTML = (b1*0+b2*0+b0*0) + (s1*0+s2*0+s3*0+s4*0+s5*0+s6*0+s7*0+s9*0) + (e01*0+e02*0+e03*0+e04*0+e05*0+e06*0+e07*0+e08*0+e09*0+e10*0+e11*0+e12*0+e13*0+e14*0+e15*0+e16*0+e17*0+e18*0);</v>
      </c>
      <c r="AI184" s="35" t="str">
        <f t="shared" si="13"/>
        <v>m182</v>
      </c>
      <c r="AJ184" s="23"/>
    </row>
    <row r="185" spans="1:36" s="3" customFormat="1" ht="37.049999999999997" customHeight="1" x14ac:dyDescent="0.3">
      <c r="A185" s="3" t="s">
        <v>327</v>
      </c>
      <c r="C185" s="6" t="s">
        <v>328</v>
      </c>
      <c r="D185" s="3">
        <v>5</v>
      </c>
      <c r="F185" s="15" t="s">
        <v>326</v>
      </c>
      <c r="G185" s="8" t="s">
        <v>68</v>
      </c>
      <c r="H185" s="4">
        <f t="shared" si="16"/>
        <v>60</v>
      </c>
      <c r="I185" s="2">
        <v>70</v>
      </c>
      <c r="J185" s="2"/>
      <c r="K185" s="2"/>
      <c r="L185" s="2">
        <f t="shared" si="14"/>
        <v>0</v>
      </c>
      <c r="M185" s="2"/>
      <c r="N185" s="2"/>
      <c r="O185" s="2"/>
      <c r="P185" s="2"/>
      <c r="Q185" s="7"/>
      <c r="R185" s="3" t="s">
        <v>14</v>
      </c>
      <c r="S185" s="3">
        <v>20</v>
      </c>
      <c r="U185" s="4"/>
      <c r="V185" s="5" t="s">
        <v>484</v>
      </c>
      <c r="Y185" s="3">
        <v>40</v>
      </c>
      <c r="AC185" s="3">
        <v>20</v>
      </c>
      <c r="AD185" s="4">
        <f t="shared" si="15"/>
        <v>40</v>
      </c>
      <c r="AF185" s="23"/>
      <c r="AG185" s="31" t="str">
        <f>"&lt;tr class='mmt"&amp;IF(E185="活動"," ev",IF(E185="限定"," ltd",""))&amp;IF(G185=""," groupless'","'")&amp;"&gt;&lt;td headers='icon'&gt;&lt;a href='https://www.alchemistcodedb.com/jp/card/"&amp;SUBSTITUTE(SUBSTITUTE(LOWER(A185),"_","-"),".png",""&amp;"'&gt;&lt;img src='resources/"&amp;A185&amp;"' title='"&amp;C185&amp;"' /&gt;&lt;/a&gt;&lt;/td&gt;&lt;td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headers='sinG'&gt;"&amp;AC185&amp;"&lt;/td&gt;&lt;/tr&gt;")</f>
        <v>&lt;tr class='mmt'&gt;&lt;td headers='icon'&gt;&lt;a href='https://www.alchemistcodedb.com/jp/card/ts-wada-ikasa-01'&gt;&lt;img src='resources/TS_WADA_IKASA_01.png' title='未来は両の手の中に' /&gt;&lt;/a&gt;&lt;/td&gt;&lt;td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id='m183'&gt;60&lt;/td&gt;&lt;td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85" s="31" t="str">
        <f t="shared" si="12"/>
        <v>document.getElementById('m183').innerHTML = (b1*0+b2*0+b0*0) + (s1*0+s2*0+s3*40+s4*0+s5*0+s6*0+s7*20+s9*40) + (e01*20+e02*0+e03*0+e04*0+e05*0+e06*0+e07*0+e08*0+e09*0+e10*0+e11*0+e12*0+e13*0+e14*0+e15*0+e16*0+e17*0+e18*0);</v>
      </c>
      <c r="AI185" s="35" t="str">
        <f t="shared" si="13"/>
        <v>m183</v>
      </c>
      <c r="AJ185" s="23"/>
    </row>
    <row r="186" spans="1:36" s="3" customFormat="1" ht="37.049999999999997" customHeight="1" x14ac:dyDescent="0.3">
      <c r="A186" s="3" t="s">
        <v>329</v>
      </c>
      <c r="C186" s="6" t="s">
        <v>330</v>
      </c>
      <c r="D186" s="3">
        <v>5</v>
      </c>
      <c r="E186" s="3" t="s">
        <v>39</v>
      </c>
      <c r="F186" s="15" t="s">
        <v>326</v>
      </c>
      <c r="G186" s="8"/>
      <c r="H186" s="4">
        <f t="shared" si="16"/>
        <v>0</v>
      </c>
      <c r="I186" s="2"/>
      <c r="J186" s="2"/>
      <c r="K186" s="2"/>
      <c r="L186" s="2">
        <f t="shared" si="14"/>
        <v>0</v>
      </c>
      <c r="M186" s="2"/>
      <c r="N186" s="2"/>
      <c r="O186" s="2"/>
      <c r="P186" s="2"/>
      <c r="Q186" s="7"/>
      <c r="U186" s="4"/>
      <c r="V186" s="5"/>
      <c r="AD186" s="4">
        <f t="shared" si="15"/>
        <v>0</v>
      </c>
      <c r="AF186" s="23"/>
      <c r="AG186" s="31" t="str">
        <f>"&lt;tr class='mmt"&amp;IF(E186="活動"," ev",IF(E186="限定"," ltd",""))&amp;IF(G186=""," groupless'","'")&amp;"&gt;&lt;td headers='icon'&gt;&lt;a href='https://www.alchemistcodedb.com/jp/card/"&amp;SUBSTITUTE(SUBSTITUTE(LOWER(A186),"_","-"),".png",""&amp;"'&gt;&lt;img src='resources/"&amp;A186&amp;"' title='"&amp;C186&amp;"' /&gt;&lt;/a&gt;&lt;/td&gt;&lt;td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headers='sinG'&gt;"&amp;AC186&amp;"&lt;/td&gt;&lt;/tr&gt;")</f>
        <v>&lt;tr class='mmt ltd groupless'&gt;&lt;td headers='icon'&gt;&lt;a href='https://www.alchemistcodedb.com/jp/card/ts-wada-itsuki-01'&gt;&lt;img src='resources/TS_WADA_ITSUKI_01.png' title='甘くない、それも個性' /&gt;&lt;/a&gt;&lt;/td&gt;&lt;td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6" s="31" t="str">
        <f t="shared" si="12"/>
        <v>document.getElementById('m184').innerHTML = (b1*0+b2*0+b0*0) + (s1*0+s2*0+s3*0+s4*0+s5*0+s6*0+s7*0+s9*0) + (e01*0+e02*0+e03*0+e04*0+e05*0+e06*0+e07*0+e08*0+e09*0+e10*0+e11*0+e12*0+e13*0+e14*0+e15*0+e16*0+e17*0+e18*0);</v>
      </c>
      <c r="AI186" s="35" t="str">
        <f t="shared" si="13"/>
        <v>m184</v>
      </c>
      <c r="AJ186" s="23"/>
    </row>
    <row r="187" spans="1:36" s="3" customFormat="1" ht="37.049999999999997" customHeight="1" x14ac:dyDescent="0.3">
      <c r="A187" s="3" t="s">
        <v>331</v>
      </c>
      <c r="C187" s="6" t="s">
        <v>332</v>
      </c>
      <c r="D187" s="3">
        <v>5</v>
      </c>
      <c r="F187" s="15" t="s">
        <v>326</v>
      </c>
      <c r="G187" s="8"/>
      <c r="H187" s="4">
        <f t="shared" si="16"/>
        <v>0</v>
      </c>
      <c r="I187" s="2"/>
      <c r="J187" s="2"/>
      <c r="K187" s="2"/>
      <c r="L187" s="2">
        <f t="shared" si="14"/>
        <v>0</v>
      </c>
      <c r="M187" s="2"/>
      <c r="N187" s="2"/>
      <c r="O187" s="2"/>
      <c r="P187" s="2"/>
      <c r="Q187" s="7"/>
      <c r="U187" s="4"/>
      <c r="V187" s="5"/>
      <c r="AD187" s="4">
        <f t="shared" si="15"/>
        <v>0</v>
      </c>
      <c r="AF187" s="23"/>
      <c r="AG187" s="31" t="str">
        <f>"&lt;tr class='mmt"&amp;IF(E187="活動"," ev",IF(E187="限定"," ltd",""))&amp;IF(G187=""," groupless'","'")&amp;"&gt;&lt;td headers='icon'&gt;&lt;a href='https://www.alchemistcodedb.com/jp/card/"&amp;SUBSTITUTE(SUBSTITUTE(LOWER(A187),"_","-"),".png",""&amp;"'&gt;&lt;img src='resources/"&amp;A187&amp;"' title='"&amp;C187&amp;"' /&gt;&lt;/a&gt;&lt;/td&gt;&lt;td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headers='sinG'&gt;"&amp;AC187&amp;"&lt;/td&gt;&lt;/tr&gt;")</f>
        <v>&lt;tr class='mmt groupless'&gt;&lt;td headers='icon'&gt;&lt;a href='https://www.alchemistcodedb.com/jp/card/ts-wada-izayoi-01'&gt;&lt;img src='resources/TS_WADA_IZAYOI_01.png' title='空駆ける夜狐' /&gt;&lt;/a&gt;&lt;/td&gt;&lt;td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7" s="31" t="str">
        <f t="shared" si="12"/>
        <v>document.getElementById('m185').innerHTML = (b1*0+b2*0+b0*0) + (s1*0+s2*0+s3*0+s4*0+s5*0+s6*0+s7*0+s9*0) + (e01*0+e02*0+e03*0+e04*0+e05*0+e06*0+e07*0+e08*0+e09*0+e10*0+e11*0+e12*0+e13*0+e14*0+e15*0+e16*0+e17*0+e18*0);</v>
      </c>
      <c r="AI187" s="35" t="str">
        <f t="shared" si="13"/>
        <v>m185</v>
      </c>
      <c r="AJ187" s="23"/>
    </row>
    <row r="188" spans="1:36" s="3" customFormat="1" ht="37.049999999999997" customHeight="1" x14ac:dyDescent="0.3">
      <c r="A188" s="3" t="s">
        <v>333</v>
      </c>
      <c r="C188" s="6" t="s">
        <v>334</v>
      </c>
      <c r="D188" s="3">
        <v>5</v>
      </c>
      <c r="E188" s="3" t="s">
        <v>39</v>
      </c>
      <c r="F188" s="15" t="s">
        <v>326</v>
      </c>
      <c r="G188" s="8" t="s">
        <v>68</v>
      </c>
      <c r="H188" s="4">
        <f t="shared" si="16"/>
        <v>20</v>
      </c>
      <c r="I188" s="2">
        <v>50</v>
      </c>
      <c r="J188" s="2"/>
      <c r="K188" s="2"/>
      <c r="L188" s="2">
        <f t="shared" si="14"/>
        <v>0</v>
      </c>
      <c r="M188" s="2"/>
      <c r="N188" s="2">
        <v>20</v>
      </c>
      <c r="O188" s="2"/>
      <c r="P188" s="2"/>
      <c r="Q188" s="7"/>
      <c r="U188" s="4"/>
      <c r="V188" s="5" t="s">
        <v>483</v>
      </c>
      <c r="W188" s="3">
        <v>20</v>
      </c>
      <c r="AA188" s="3">
        <v>20</v>
      </c>
      <c r="AB188" s="3">
        <v>20</v>
      </c>
      <c r="AD188" s="4">
        <f t="shared" si="15"/>
        <v>20</v>
      </c>
      <c r="AF188" s="23"/>
      <c r="AG188" s="31" t="str">
        <f>"&lt;tr class='mmt"&amp;IF(E188="活動"," ev",IF(E188="限定"," ltd",""))&amp;IF(G188=""," groupless'","'")&amp;"&gt;&lt;td headers='icon'&gt;&lt;a href='https://www.alchemistcodedb.com/jp/card/"&amp;SUBSTITUTE(SUBSTITUTE(LOWER(A188),"_","-"),".png",""&amp;"'&gt;&lt;img src='resources/"&amp;A188&amp;"' title='"&amp;C188&amp;"' /&gt;&lt;/a&gt;&lt;/td&gt;&lt;td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headers='sinG'&gt;"&amp;AC188&amp;"&lt;/td&gt;&lt;/tr&gt;")</f>
        <v>&lt;tr class='mmt ltd'&gt;&lt;td headers='icon'&gt;&lt;a href='https://www.alchemistcodedb.com/jp/card/ts-wada-kagura-01'&gt;&lt;img src='resources/TS_WADA_KAGURA_01.png' title='雪解け。故郷にて' /&gt;&lt;/a&gt;&lt;/td&gt;&lt;td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id='m186'&gt;20&lt;/td&gt;&lt;td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88" s="31" t="str">
        <f t="shared" si="12"/>
        <v>document.getElementById('m186').innerHTML = (b1*0+b2*0+b0*0) + (s1*20+s2*0+s3*0+s4*0+s5*20+s6*20+s7*0+s9*20) + (e01*0+e02*0+e03*0+e04*0+e05*0+e06*0+e07*0+e08*0+e09*0+e10*0+e11*0+e12*0+e13*0+e14*0+e15*0+e16*0+e17*0+e18*0);</v>
      </c>
      <c r="AI188" s="35" t="str">
        <f t="shared" si="13"/>
        <v>m186</v>
      </c>
      <c r="AJ188" s="23"/>
    </row>
    <row r="189" spans="1:36" s="3" customFormat="1" ht="37.049999999999997" customHeight="1" x14ac:dyDescent="0.3">
      <c r="A189" s="8" t="s">
        <v>335</v>
      </c>
      <c r="C189" s="6" t="s">
        <v>336</v>
      </c>
      <c r="D189" s="3">
        <v>5</v>
      </c>
      <c r="F189" s="15" t="s">
        <v>326</v>
      </c>
      <c r="G189" s="8" t="s">
        <v>337</v>
      </c>
      <c r="H189" s="4">
        <f t="shared" si="16"/>
        <v>60</v>
      </c>
      <c r="I189" s="2">
        <v>40</v>
      </c>
      <c r="J189" s="2">
        <v>40</v>
      </c>
      <c r="K189" s="2"/>
      <c r="L189" s="2">
        <f t="shared" si="14"/>
        <v>40</v>
      </c>
      <c r="M189" s="2">
        <v>10</v>
      </c>
      <c r="N189" s="2"/>
      <c r="O189" s="2"/>
      <c r="P189" s="2"/>
      <c r="Q189" s="7"/>
      <c r="U189" s="4"/>
      <c r="V189" s="5" t="s">
        <v>547</v>
      </c>
      <c r="Y189" s="3">
        <v>20</v>
      </c>
      <c r="Z189" s="3">
        <v>20</v>
      </c>
      <c r="AA189" s="3">
        <v>20</v>
      </c>
      <c r="AD189" s="4">
        <f t="shared" si="15"/>
        <v>20</v>
      </c>
      <c r="AF189" s="23"/>
      <c r="AG189" s="31" t="str">
        <f>"&lt;tr class='mmt"&amp;IF(E189="活動"," ev",IF(E189="限定"," ltd",""))&amp;IF(G189=""," groupless'","'")&amp;"&gt;&lt;td headers='icon'&gt;&lt;a href='https://www.alchemistcodedb.com/jp/card/"&amp;SUBSTITUTE(SUBSTITUTE(LOWER(A189),"_","-"),".png",""&amp;"'&gt;&lt;img src='resources/"&amp;A189&amp;"' title='"&amp;C189&amp;"' /&gt;&lt;/a&gt;&lt;/td&gt;&lt;td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headers='sinG'&gt;"&amp;AC189&amp;"&lt;/td&gt;&lt;/tr&gt;")</f>
        <v>&lt;tr class='mmt'&gt;&lt;td headers='icon'&gt;&lt;a href='https://www.alchemistcodedb.com/jp/card/ts-wada-kurt'&gt;&lt;img src='resources/TS_WADA_KURT.png' title='閃光、交わりし瞬間' /&gt;&lt;/a&gt;&lt;/td&gt;&lt;td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id='m187'&gt;60&lt;/td&gt;&lt;td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89" s="31" t="str">
        <f t="shared" si="12"/>
        <v>document.getElementById('m187').innerHTML = (b1*40+b2*0+b0*40) + (s1*0+s2*0+s3*20+s4*20+s5*20+s6*0+s7*0+s9*20) + (e01*0+e02*0+e03*0+e04*0+e05*0+e06*0+e07*0+e08*0+e09*0+e10*0+e11*0+e12*0+e13*0+e14*0+e15*0+e16*0+e17*0+e18*0);</v>
      </c>
      <c r="AI189" s="35" t="str">
        <f t="shared" si="13"/>
        <v>m187</v>
      </c>
      <c r="AJ189" s="23"/>
    </row>
    <row r="190" spans="1:36" s="3" customFormat="1" ht="37.049999999999997" customHeight="1" x14ac:dyDescent="0.3">
      <c r="A190" s="8" t="s">
        <v>338</v>
      </c>
      <c r="C190" s="6" t="s">
        <v>339</v>
      </c>
      <c r="D190" s="3">
        <v>5</v>
      </c>
      <c r="F190" s="15" t="s">
        <v>326</v>
      </c>
      <c r="G190" s="8" t="s">
        <v>337</v>
      </c>
      <c r="H190" s="4">
        <f t="shared" si="16"/>
        <v>80</v>
      </c>
      <c r="I190" s="2">
        <v>50</v>
      </c>
      <c r="J190" s="2">
        <v>20</v>
      </c>
      <c r="K190" s="2">
        <v>20</v>
      </c>
      <c r="L190" s="2">
        <f t="shared" si="14"/>
        <v>20</v>
      </c>
      <c r="M190" s="2"/>
      <c r="N190" s="2"/>
      <c r="O190" s="2"/>
      <c r="P190" s="2">
        <v>10</v>
      </c>
      <c r="Q190" s="7"/>
      <c r="U190" s="4"/>
      <c r="V190" s="5"/>
      <c r="AB190" s="3">
        <v>60</v>
      </c>
      <c r="AD190" s="4">
        <f t="shared" si="15"/>
        <v>60</v>
      </c>
      <c r="AF190" s="23"/>
      <c r="AG190" s="31" t="str">
        <f>"&lt;tr class='mmt"&amp;IF(E190="活動"," ev",IF(E190="限定"," ltd",""))&amp;IF(G190=""," groupless'","'")&amp;"&gt;&lt;td headers='icon'&gt;&lt;a href='https://www.alchemistcodedb.com/jp/card/"&amp;SUBSTITUTE(SUBSTITUTE(LOWER(A190),"_","-"),".png",""&amp;"'&gt;&lt;img src='resources/"&amp;A190&amp;"' title='"&amp;C190&amp;"' /&gt;&lt;/a&gt;&lt;/td&gt;&lt;td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headers='sinG'&gt;"&amp;AC190&amp;"&lt;/td&gt;&lt;/tr&gt;")</f>
        <v>&lt;tr class='mmt'&gt;&lt;td headers='icon'&gt;&lt;a href='https://www.alchemistcodedb.com/jp/card/ts-wada-kuza-01'&gt;&lt;img src='resources/TS_WADA_KUZA_01.png' title='誓いの刃' /&gt;&lt;/a&gt;&lt;/td&gt;&lt;td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id='m188'&gt;80&lt;/td&gt;&lt;td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0" s="31" t="str">
        <f t="shared" si="12"/>
        <v>document.getElementById('m188').innerHTML = (b1*20+b2*20+b0*20) + (s1*0+s2*0+s3*0+s4*0+s5*0+s6*60+s7*0+s9*60) + (e01*0+e02*0+e03*0+e04*0+e05*0+e06*0+e07*0+e08*0+e09*0+e10*0+e11*0+e12*0+e13*0+e14*0+e15*0+e16*0+e17*0+e18*0);</v>
      </c>
      <c r="AI190" s="35" t="str">
        <f t="shared" si="13"/>
        <v>m188</v>
      </c>
      <c r="AJ190" s="23"/>
    </row>
    <row r="191" spans="1:36" s="3" customFormat="1" ht="37.049999999999997" customHeight="1" x14ac:dyDescent="0.3">
      <c r="A191" s="3" t="s">
        <v>340</v>
      </c>
      <c r="C191" s="6" t="s">
        <v>341</v>
      </c>
      <c r="D191" s="3">
        <v>5</v>
      </c>
      <c r="E191" s="3" t="s">
        <v>39</v>
      </c>
      <c r="F191" s="15" t="s">
        <v>326</v>
      </c>
      <c r="G191" s="8" t="s">
        <v>337</v>
      </c>
      <c r="H191" s="4">
        <f t="shared" si="16"/>
        <v>100</v>
      </c>
      <c r="I191" s="2"/>
      <c r="J191" s="2"/>
      <c r="K191" s="2">
        <v>40</v>
      </c>
      <c r="L191" s="2">
        <f t="shared" si="14"/>
        <v>40</v>
      </c>
      <c r="M191" s="2"/>
      <c r="N191" s="2"/>
      <c r="O191" s="2"/>
      <c r="P191" s="2"/>
      <c r="Q191" s="7"/>
      <c r="R191" s="5" t="s">
        <v>491</v>
      </c>
      <c r="S191" s="3">
        <v>30</v>
      </c>
      <c r="U191" s="4"/>
      <c r="V191" s="5"/>
      <c r="Y191" s="3">
        <v>30</v>
      </c>
      <c r="AB191" s="3">
        <v>30</v>
      </c>
      <c r="AD191" s="4">
        <f t="shared" si="15"/>
        <v>30</v>
      </c>
      <c r="AF191" s="23"/>
      <c r="AG191" s="31" t="str">
        <f>"&lt;tr class='mmt"&amp;IF(E191="活動"," ev",IF(E191="限定"," ltd",""))&amp;IF(G191=""," groupless'","'")&amp;"&gt;&lt;td headers='icon'&gt;&lt;a href='https://www.alchemistcodedb.com/jp/card/"&amp;SUBSTITUTE(SUBSTITUTE(LOWER(A191),"_","-"),".png",""&amp;"'&gt;&lt;img src='resources/"&amp;A191&amp;"' title='"&amp;C191&amp;"' /&gt;&lt;/a&gt;&lt;/td&gt;&lt;td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headers='sinG'&gt;"&amp;AC191&amp;"&lt;/td&gt;&lt;/tr&gt;")</f>
        <v>&lt;tr class='mmt ltd'&gt;&lt;td headers='icon'&gt;&lt;a href='https://www.alchemistcodedb.com/jp/card/ts-wada-leydow-01'&gt;&lt;img src='resources/TS_WADA_LEYDOW_01.png' title='古の装い' /&gt;&lt;/a&gt;&lt;/td&gt;&lt;td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id='m189'&gt;100&lt;/td&gt;&lt;td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91" s="31" t="str">
        <f t="shared" si="12"/>
        <v>document.getElementById('m189').innerHTML = (b1*0+b2*40+b0*40) + (s1*0+s2*0+s3*30+s4*0+s5*0+s6*30+s7*0+s9*30) + (e01*0+e02*0+e03*0+e04*30+e05*30+e06*0+e07*0+e08*0+e09*0+e10*0+e11*0+e12*0+e13*0+e14*0+e15*0+e16*0+e17*0+e18*0);</v>
      </c>
      <c r="AI191" s="35" t="str">
        <f t="shared" si="13"/>
        <v>m189</v>
      </c>
      <c r="AJ191" s="23"/>
    </row>
    <row r="192" spans="1:36" s="3" customFormat="1" ht="37.049999999999997" customHeight="1" x14ac:dyDescent="0.3">
      <c r="A192" s="8" t="s">
        <v>521</v>
      </c>
      <c r="C192" s="6" t="s">
        <v>527</v>
      </c>
      <c r="D192" s="3">
        <v>5</v>
      </c>
      <c r="E192" s="3" t="s">
        <v>39</v>
      </c>
      <c r="F192" s="15" t="s">
        <v>326</v>
      </c>
      <c r="G192" s="8" t="s">
        <v>337</v>
      </c>
      <c r="H192" s="4">
        <f t="shared" si="16"/>
        <v>80</v>
      </c>
      <c r="I192" s="2">
        <v>40</v>
      </c>
      <c r="J192" s="2"/>
      <c r="K192" s="2"/>
      <c r="L192" s="2">
        <f t="shared" si="14"/>
        <v>0</v>
      </c>
      <c r="M192" s="2"/>
      <c r="N192" s="2"/>
      <c r="O192" s="2"/>
      <c r="P192" s="2"/>
      <c r="Q192" s="7"/>
      <c r="R192" s="3" t="s">
        <v>14</v>
      </c>
      <c r="S192" s="3">
        <v>40</v>
      </c>
      <c r="U192" s="4"/>
      <c r="V192" s="5" t="s">
        <v>528</v>
      </c>
      <c r="AA192" s="3">
        <v>20</v>
      </c>
      <c r="AB192" s="3">
        <v>40</v>
      </c>
      <c r="AD192" s="4">
        <f t="shared" si="15"/>
        <v>40</v>
      </c>
      <c r="AF192" s="23"/>
      <c r="AG192" s="31" t="str">
        <f>"&lt;tr class='mmt"&amp;IF(E192="活動"," ev",IF(E192="限定"," ltd",""))&amp;IF(G192=""," groupless'","'")&amp;"&gt;&lt;td headers='icon'&gt;&lt;a href='https://www.alchemistcodedb.com/jp/card/"&amp;SUBSTITUTE(SUBSTITUTE(LOWER(A192),"_","-"),".png",""&amp;"'&gt;&lt;img src='resources/"&amp;A192&amp;"' title='"&amp;C192&amp;"' /&gt;&lt;/a&gt;&lt;/td&gt;&lt;td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headers='sinG'&gt;"&amp;AC192&amp;"&lt;/td&gt;&lt;/tr&gt;")</f>
        <v>&lt;tr class='mmt ltd'&gt;&lt;td headers='icon'&gt;&lt;a href='https://www.alchemistcodedb.com/jp/card/ts-wada-reimei-01'&gt;&lt;img src='resources/TS_WADA_REIMEI_01.png' title='甘き血刃' /&gt;&lt;/a&gt;&lt;/td&gt;&lt;td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id='m190'&gt;80&lt;/td&gt;&lt;td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2" s="31" t="str">
        <f t="shared" si="12"/>
        <v>document.getElementById('m190').innerHTML = (b1*0+b2*0+b0*0) + (s1*0+s2*0+s3*0+s4*0+s5*20+s6*40+s7*0+s9*40) + (e01*40+e02*0+e03*0+e04*0+e05*0+e06*0+e07*0+e08*0+e09*0+e10*0+e11*0+e12*0+e13*0+e14*0+e15*0+e16*0+e17*0+e18*0);</v>
      </c>
      <c r="AI192" s="35" t="str">
        <f t="shared" si="13"/>
        <v>m190</v>
      </c>
      <c r="AJ192" s="23"/>
    </row>
    <row r="193" spans="1:36" s="3" customFormat="1" ht="37.049999999999997" customHeight="1" x14ac:dyDescent="0.3">
      <c r="A193" s="8" t="s">
        <v>342</v>
      </c>
      <c r="C193" s="6" t="s">
        <v>343</v>
      </c>
      <c r="D193" s="3">
        <v>5</v>
      </c>
      <c r="F193" s="15" t="s">
        <v>326</v>
      </c>
      <c r="G193" s="8" t="s">
        <v>337</v>
      </c>
      <c r="H193" s="4">
        <f t="shared" si="16"/>
        <v>130</v>
      </c>
      <c r="I193" s="2"/>
      <c r="J193" s="2">
        <v>30</v>
      </c>
      <c r="K193" s="2"/>
      <c r="L193" s="2">
        <f t="shared" si="14"/>
        <v>30</v>
      </c>
      <c r="M193" s="2"/>
      <c r="N193" s="2"/>
      <c r="O193" s="2"/>
      <c r="P193" s="2"/>
      <c r="Q193" s="7"/>
      <c r="R193" s="3" t="s">
        <v>14</v>
      </c>
      <c r="S193" s="3">
        <v>40</v>
      </c>
      <c r="U193" s="4"/>
      <c r="V193" s="5" t="s">
        <v>481</v>
      </c>
      <c r="AB193" s="3">
        <v>60</v>
      </c>
      <c r="AD193" s="4">
        <f t="shared" si="15"/>
        <v>60</v>
      </c>
      <c r="AF193" s="23"/>
      <c r="AG193" s="31" t="str">
        <f>"&lt;tr class='mmt"&amp;IF(E193="活動"," ev",IF(E193="限定"," ltd",""))&amp;IF(G193=""," groupless'","'")&amp;"&gt;&lt;td headers='icon'&gt;&lt;a href='https://www.alchemistcodedb.com/jp/card/"&amp;SUBSTITUTE(SUBSTITUTE(LOWER(A193),"_","-"),".png",""&amp;"'&gt;&lt;img src='resources/"&amp;A193&amp;"' title='"&amp;C193&amp;"' /&gt;&lt;/a&gt;&lt;/td&gt;&lt;td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headers='sinG'&gt;"&amp;AC193&amp;"&lt;/td&gt;&lt;/tr&gt;")</f>
        <v>&lt;tr class='mmt'&gt;&lt;td headers='icon'&gt;&lt;a href='https://www.alchemistcodedb.com/jp/card/ts-wada-setsuna-01'&gt;&lt;img src='resources/TS_WADA_SETSUNA_01.png' title='私のすべて、灰に還る' /&gt;&lt;/a&gt;&lt;/td&gt;&lt;td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id='m191'&gt;130&lt;/td&gt;&lt;td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3" s="31" t="str">
        <f t="shared" si="12"/>
        <v>document.getElementById('m191').innerHTML = (b1*30+b2*0+b0*30) + (s1*0+s2*0+s3*0+s4*0+s5*0+s6*60+s7*0+s9*60) + (e01*40+e02*0+e03*0+e04*0+e05*0+e06*0+e07*0+e08*0+e09*0+e10*0+e11*0+e12*0+e13*0+e14*0+e15*0+e16*0+e17*0+e18*0);</v>
      </c>
      <c r="AI193" s="35" t="str">
        <f t="shared" si="13"/>
        <v>m191</v>
      </c>
      <c r="AJ193" s="23"/>
    </row>
    <row r="194" spans="1:36" s="3" customFormat="1" ht="37.049999999999997" customHeight="1" x14ac:dyDescent="0.3">
      <c r="A194" s="8" t="s">
        <v>344</v>
      </c>
      <c r="C194" s="6" t="s">
        <v>345</v>
      </c>
      <c r="D194" s="3">
        <v>5</v>
      </c>
      <c r="E194" s="3" t="s">
        <v>39</v>
      </c>
      <c r="F194" s="15" t="s">
        <v>326</v>
      </c>
      <c r="G194" s="8" t="s">
        <v>337</v>
      </c>
      <c r="H194" s="4">
        <f t="shared" si="16"/>
        <v>90</v>
      </c>
      <c r="I194" s="2">
        <v>40</v>
      </c>
      <c r="J194" s="2">
        <v>20</v>
      </c>
      <c r="K194" s="2"/>
      <c r="L194" s="2">
        <f t="shared" si="14"/>
        <v>20</v>
      </c>
      <c r="M194" s="2"/>
      <c r="N194" s="2"/>
      <c r="O194" s="2"/>
      <c r="P194" s="2"/>
      <c r="Q194" s="7"/>
      <c r="R194" s="3" t="s">
        <v>14</v>
      </c>
      <c r="S194" s="3">
        <v>30</v>
      </c>
      <c r="T194" s="3" t="s">
        <v>21</v>
      </c>
      <c r="U194" s="4">
        <v>10</v>
      </c>
      <c r="V194" s="5"/>
      <c r="W194" s="3">
        <v>30</v>
      </c>
      <c r="AB194" s="3">
        <v>30</v>
      </c>
      <c r="AD194" s="4">
        <f t="shared" si="15"/>
        <v>30</v>
      </c>
      <c r="AF194" s="23"/>
      <c r="AG194" s="31" t="str">
        <f>"&lt;tr class='mmt"&amp;IF(E194="活動"," ev",IF(E194="限定"," ltd",""))&amp;IF(G194=""," groupless'","'")&amp;"&gt;&lt;td headers='icon'&gt;&lt;a href='https://www.alchemistcodedb.com/jp/card/"&amp;SUBSTITUTE(SUBSTITUTE(LOWER(A194),"_","-"),".png",""&amp;"'&gt;&lt;img src='resources/"&amp;A194&amp;"' title='"&amp;C194&amp;"' /&gt;&lt;/a&gt;&lt;/td&gt;&lt;td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headers='sinG'&gt;"&amp;AC194&amp;"&lt;/td&gt;&lt;/tr&gt;")</f>
        <v>&lt;tr class='mmt ltd'&gt;&lt;td headers='icon'&gt;&lt;a href='https://www.alchemistcodedb.com/jp/card/ts-wada-setsuna-02'&gt;&lt;img src='resources/TS_WADA_SETSUNA_02.png' title='懐旧は、あたたかく' /&gt;&lt;/a&gt;&lt;/td&gt;&lt;td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id='m192'&gt;90&lt;/td&gt;&lt;td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94" s="31" t="str">
        <f t="shared" si="12"/>
        <v>document.getElementById('m192').innerHTML = (b1*20+b2*0+b0*20) + (s1*30+s2*0+s3*0+s4*0+s5*0+s6*30+s7*0+s9*30) + (e01*30+e02*0+e03*0+e04*0+e05*0+e06*0+e07*0+e08*0+e09*0+e10*0+e11*0+e12*10+e13*0+e14*0+e15*0+e16*0+e17*0+e18*0);</v>
      </c>
      <c r="AI194" s="35" t="str">
        <f t="shared" si="13"/>
        <v>m192</v>
      </c>
      <c r="AJ194" s="23"/>
    </row>
    <row r="195" spans="1:36" s="3" customFormat="1" ht="37.049999999999997" customHeight="1" x14ac:dyDescent="0.3">
      <c r="A195" s="3" t="s">
        <v>346</v>
      </c>
      <c r="C195" s="6" t="s">
        <v>347</v>
      </c>
      <c r="D195" s="3">
        <v>5</v>
      </c>
      <c r="E195" s="3" t="s">
        <v>35</v>
      </c>
      <c r="F195" s="15" t="s">
        <v>326</v>
      </c>
      <c r="G195" s="8" t="s">
        <v>337</v>
      </c>
      <c r="H195" s="4">
        <f t="shared" si="16"/>
        <v>60</v>
      </c>
      <c r="I195" s="2">
        <v>30</v>
      </c>
      <c r="J195" s="2"/>
      <c r="K195" s="2"/>
      <c r="L195" s="2">
        <f t="shared" si="14"/>
        <v>0</v>
      </c>
      <c r="M195" s="2"/>
      <c r="N195" s="2"/>
      <c r="O195" s="2"/>
      <c r="P195" s="2"/>
      <c r="Q195" s="7"/>
      <c r="R195" s="3" t="s">
        <v>14</v>
      </c>
      <c r="S195" s="3">
        <v>30</v>
      </c>
      <c r="U195" s="4"/>
      <c r="V195" s="5"/>
      <c r="AB195" s="3">
        <v>30</v>
      </c>
      <c r="AD195" s="4">
        <f t="shared" si="15"/>
        <v>30</v>
      </c>
      <c r="AF195" s="23"/>
      <c r="AG195" s="31" t="str">
        <f>"&lt;tr class='mmt"&amp;IF(E195="活動"," ev",IF(E195="限定"," ltd",""))&amp;IF(G195=""," groupless'","'")&amp;"&gt;&lt;td headers='icon'&gt;&lt;a href='https://www.alchemistcodedb.com/jp/card/"&amp;SUBSTITUTE(SUBSTITUTE(LOWER(A195),"_","-"),".png",""&amp;"'&gt;&lt;img src='resources/"&amp;A195&amp;"' title='"&amp;C195&amp;"' /&gt;&lt;/a&gt;&lt;/td&gt;&lt;td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headers='sinG'&gt;"&amp;AC195&amp;"&lt;/td&gt;&lt;/tr&gt;")</f>
        <v>&lt;tr class='mmt ev'&gt;&lt;td headers='icon'&gt;&lt;a href='https://www.alchemistcodedb.com/jp/card/ts-wada-setsuna-03'&gt;&lt;img src='resources/TS_WADA_SETSUNA_03.png' title='砂塵、ひと雫の笑み' /&gt;&lt;/a&gt;&lt;/td&gt;&lt;td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id='m193'&gt;60&lt;/td&gt;&lt;td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95" s="31" t="str">
        <f t="shared" si="12"/>
        <v>document.getElementById('m193').innerHTML = (b1*0+b2*0+b0*0) + (s1*0+s2*0+s3*0+s4*0+s5*0+s6*30+s7*0+s9*30) + (e01*30+e02*0+e03*0+e04*0+e05*0+e06*0+e07*0+e08*0+e09*0+e10*0+e11*0+e12*0+e13*0+e14*0+e15*0+e16*0+e17*0+e18*0);</v>
      </c>
      <c r="AI195" s="35" t="str">
        <f t="shared" si="13"/>
        <v>m193</v>
      </c>
      <c r="AJ195" s="23"/>
    </row>
    <row r="196" spans="1:36" s="3" customFormat="1" ht="37.049999999999997" customHeight="1" x14ac:dyDescent="0.3">
      <c r="A196" s="8" t="s">
        <v>348</v>
      </c>
      <c r="C196" s="6" t="s">
        <v>349</v>
      </c>
      <c r="D196" s="3">
        <v>5</v>
      </c>
      <c r="E196" s="3" t="s">
        <v>35</v>
      </c>
      <c r="F196" s="15" t="s">
        <v>326</v>
      </c>
      <c r="G196" s="8" t="s">
        <v>405</v>
      </c>
      <c r="H196" s="4">
        <f t="shared" si="16"/>
        <v>60</v>
      </c>
      <c r="I196" s="2">
        <v>20</v>
      </c>
      <c r="J196" s="2">
        <v>30</v>
      </c>
      <c r="K196" s="2"/>
      <c r="L196" s="2">
        <f t="shared" si="14"/>
        <v>30</v>
      </c>
      <c r="M196" s="2"/>
      <c r="N196" s="2"/>
      <c r="O196" s="2"/>
      <c r="P196" s="2"/>
      <c r="Q196" s="7"/>
      <c r="R196" s="3" t="s">
        <v>14</v>
      </c>
      <c r="S196" s="3">
        <v>20</v>
      </c>
      <c r="U196" s="4"/>
      <c r="V196" s="5"/>
      <c r="W196" s="3">
        <v>10</v>
      </c>
      <c r="X196" s="3">
        <v>10</v>
      </c>
      <c r="AB196" s="3">
        <v>10</v>
      </c>
      <c r="AD196" s="4">
        <f t="shared" si="15"/>
        <v>10</v>
      </c>
      <c r="AF196" s="23"/>
      <c r="AG196" s="31" t="str">
        <f>"&lt;tr class='mmt"&amp;IF(E196="活動"," ev",IF(E196="限定"," ltd",""))&amp;IF(G196=""," groupless'","'")&amp;"&gt;&lt;td headers='icon'&gt;&lt;a href='https://www.alchemistcodedb.com/jp/card/"&amp;SUBSTITUTE(SUBSTITUTE(LOWER(A196),"_","-"),".png",""&amp;"'&gt;&lt;img src='resources/"&amp;A196&amp;"' title='"&amp;C196&amp;"' /&gt;&lt;/a&gt;&lt;/td&gt;&lt;td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headers='sinG'&gt;"&amp;AC196&amp;"&lt;/td&gt;&lt;/tr&gt;")</f>
        <v>&lt;tr class='mmt ev'&gt;&lt;td headers='icon'&gt;&lt;a href='https://www.alchemistcodedb.com/jp/card/ts-wada-suzuka-01'&gt;&lt;img src='resources/TS_WADA_SUZUKA_01.png' title='調理場、その初陣は' /&gt;&lt;/a&gt;&lt;/td&gt;&lt;td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class='groupName'&gt;シェイナファンクラブ&lt;/span&gt;&lt;img class='groupLogo' src='resources/ui/subgroup_shayna_fanclub.png' title='シェイナファンクラブ' /&gt;&lt;/td&gt;&lt;td headers='score' id='m194'&gt;60&lt;/td&gt;&lt;td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96" s="31" t="str">
        <f t="shared" ref="AH196:AH223" si="20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(s1*"&amp;TEXT(W196,0)&amp;"+s2*"&amp;TEXT(X196,0)&amp;"+s3*"&amp;TEXT(Y196,0)&amp;"+s4*"&amp;TEXT(Z196,0)&amp;"+s5*"&amp;TEXT(AA196,0)&amp;"+s6*"&amp;TEXT(AB196,0)&amp;"+s7*"&amp;TEXT(AC196,0)&amp;"+s9*"&amp;TEXT(AD196,0)&amp;") + (e01*"&amp;IF(ISNUMBER(SEARCH("斬撃",R196)),S196,0)&amp;"+e02*"&amp;IF(ISNUMBER(SEARCH("刺突",R196)),S196,0)&amp;"+e03*"&amp;IF(ISNUMBER(SEARCH("打撃",R196)),S196,0)&amp;"+e04*"&amp;IF(ISNUMBER(SEARCH("射撃",R196)),S196,0)&amp;"+e05*"&amp;IF(ISNUMBER(SEARCH("魔法",R196)),S196,0)&amp;"+e06*"&amp;IF(ISNUMBER(SEARCH("無区分",R196)),S196,0)&amp;"+e07*"&amp;IF(T196="反撃",U196,0)&amp;"+e08*"&amp;IF(ISNUMBER(SEARCH("雷属性",T196)),U196,0)&amp;"+e09*"&amp;IF(ISNUMBER(SEARCH("風属性",T196)),U196,0)&amp;"+e10*"&amp;IF(ISNUMBER(SEARCH("闇属性",T196)),U196,0)&amp;"+e11*"&amp;IF(ISNUMBER(SEARCH("単体",T196)),U196,0)&amp;"+e12*"&amp;IF(ISNUMBER(SEARCH("範囲",T196)),U196,0)&amp;"+e13*"&amp;IF(T196="人",U196,0)&amp;"+e14*"&amp;IF(T196="異族",U196,0)&amp;"+e15*"&amp;IF(T196="バジュラ",U196,0)&amp;"+e16*"&amp;IF(T196="魔動人形",U196,0)&amp;"+e17*"&amp;IF(T196="下位魔神",U196,0)&amp;"+e18*"&amp;IF(T196="巨体",U196,0)&amp;");"</f>
        <v>document.getElementById('m194').innerHTML = (b1*30+b2*0+b0*30) + (s1*10+s2*10+s3*0+s4*0+s5*0+s6*10+s7*0+s9*10) + (e01*20+e02*0+e03*0+e04*0+e05*0+e06*0+e07*0+e08*0+e09*0+e10*0+e11*0+e12*0+e13*0+e14*0+e15*0+e16*0+e17*0+e18*0);</v>
      </c>
      <c r="AI196" s="35" t="str">
        <f t="shared" ref="AI196:AI223" si="21">"m"&amp;TEXT(ROW()-2,"000")</f>
        <v>m194</v>
      </c>
      <c r="AJ196" s="23"/>
    </row>
    <row r="197" spans="1:36" s="3" customFormat="1" ht="37.049999999999997" customHeight="1" x14ac:dyDescent="0.3">
      <c r="A197" s="8" t="s">
        <v>617</v>
      </c>
      <c r="C197" s="6" t="s">
        <v>620</v>
      </c>
      <c r="D197" s="3">
        <v>5</v>
      </c>
      <c r="E197" s="3" t="s">
        <v>39</v>
      </c>
      <c r="F197" s="15" t="s">
        <v>326</v>
      </c>
      <c r="G197" s="8" t="s">
        <v>337</v>
      </c>
      <c r="H197" s="4">
        <f t="shared" si="16"/>
        <v>120</v>
      </c>
      <c r="I197" s="2"/>
      <c r="J197" s="2">
        <v>30</v>
      </c>
      <c r="K197" s="2"/>
      <c r="L197" s="2">
        <f t="shared" si="14"/>
        <v>30</v>
      </c>
      <c r="M197" s="2"/>
      <c r="N197" s="2"/>
      <c r="O197" s="2"/>
      <c r="P197" s="2"/>
      <c r="Q197" s="7"/>
      <c r="R197" s="3" t="s">
        <v>14</v>
      </c>
      <c r="S197" s="3">
        <v>30</v>
      </c>
      <c r="T197" s="3" t="s">
        <v>476</v>
      </c>
      <c r="U197" s="4">
        <v>20</v>
      </c>
      <c r="V197" s="5" t="s">
        <v>564</v>
      </c>
      <c r="W197" s="3">
        <v>10</v>
      </c>
      <c r="Z197" s="3">
        <v>20</v>
      </c>
      <c r="AB197" s="3">
        <v>40</v>
      </c>
      <c r="AD197" s="4">
        <f t="shared" si="15"/>
        <v>40</v>
      </c>
      <c r="AF197" s="23"/>
      <c r="AG197" s="31" t="str">
        <f>"&lt;tr class='mmt"&amp;IF(E197="活動"," ev",IF(E197="限定"," ltd",""))&amp;IF(G197=""," groupless'","'")&amp;"&gt;&lt;td headers='icon'&gt;&lt;a href='https://www.alchemistcodedb.com/jp/card/"&amp;SUBSTITUTE(SUBSTITUTE(LOWER(A197),"_","-"),".png",""&amp;"'&gt;&lt;img src='resources/"&amp;A197&amp;"' title='"&amp;C197&amp;"' /&gt;&lt;/a&gt;&lt;/td&gt;&lt;td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headers='sinG'&gt;"&amp;AC197&amp;"&lt;/td&gt;&lt;/tr&gt;")</f>
        <v>&lt;tr class='mmt ltd'&gt;&lt;td headers='icon'&gt;&lt;a href='https://www.alchemistcodedb.com/jp/card/ts-wada-suzuka-02'&gt;&lt;img src='resources/TS_WADA_SUZUKA_02.png' title='剣豪のスイカ斬り' /&gt;&lt;/a&gt;&lt;/td&gt;&lt;td headers='name'&gt;剣豪のスイカ斬り&lt;/td&gt;&lt;td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id='m195'&gt;120&lt;/td&gt;&lt;td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headers='special'&gt;闇属性&lt;/td&gt;&lt;td headers='sp.bonus'&gt;20&lt;/td&gt;&lt;td headers='others'&gt;MP回復&lt;/td&gt;&lt;td headers='sinA'&gt;10&lt;/td&gt;&lt;td headers='sinB'&gt;&lt;/td&gt;&lt;td headers='sinC'&gt;&lt;/td&gt;&lt;td headers='sinD'&gt;20&lt;/td&gt;&lt;td headers='sinE'&gt;&lt;/td&gt;&lt;td headers='sinF'&gt;40&lt;/td&gt;&lt;td headers='sinG'&gt;&lt;/td&gt;&lt;/tr&gt;</v>
      </c>
      <c r="AH197" s="31" t="str">
        <f t="shared" si="20"/>
        <v>document.getElementById('m195').innerHTML = (b1*30+b2*0+b0*30) + (s1*10+s2*0+s3*0+s4*20+s5*0+s6*40+s7*0+s9*40) + (e01*30+e02*0+e03*0+e04*0+e05*0+e06*0+e07*0+e08*0+e09*0+e10*20+e11*0+e12*0+e13*0+e14*0+e15*0+e16*0+e17*0+e18*0);</v>
      </c>
      <c r="AI197" s="35" t="str">
        <f t="shared" si="21"/>
        <v>m195</v>
      </c>
      <c r="AJ197" s="23"/>
    </row>
    <row r="198" spans="1:36" s="3" customFormat="1" ht="37.049999999999997" customHeight="1" x14ac:dyDescent="0.3">
      <c r="A198" s="3" t="s">
        <v>350</v>
      </c>
      <c r="C198" s="6" t="s">
        <v>351</v>
      </c>
      <c r="D198" s="3">
        <v>5</v>
      </c>
      <c r="F198" s="15" t="s">
        <v>326</v>
      </c>
      <c r="G198" s="8"/>
      <c r="H198" s="4">
        <f t="shared" si="16"/>
        <v>0</v>
      </c>
      <c r="I198" s="2"/>
      <c r="J198" s="2"/>
      <c r="K198" s="2"/>
      <c r="L198" s="2">
        <f t="shared" ref="L198:L223" si="22">MAX(J198:K198)</f>
        <v>0</v>
      </c>
      <c r="M198" s="2"/>
      <c r="N198" s="2"/>
      <c r="O198" s="2"/>
      <c r="P198" s="2"/>
      <c r="Q198" s="7"/>
      <c r="U198" s="4"/>
      <c r="V198" s="5"/>
      <c r="AD198" s="4">
        <f t="shared" si="15"/>
        <v>0</v>
      </c>
      <c r="AF198" s="23"/>
      <c r="AG198" s="31" t="str">
        <f>"&lt;tr class='mmt"&amp;IF(E198="活動"," ev",IF(E198="限定"," ltd",""))&amp;IF(G198=""," groupless'","'")&amp;"&gt;&lt;td headers='icon'&gt;&lt;a href='https://www.alchemistcodedb.com/jp/card/"&amp;SUBSTITUTE(SUBSTITUTE(LOWER(A198),"_","-"),".png",""&amp;"'&gt;&lt;img src='resources/"&amp;A198&amp;"' title='"&amp;C198&amp;"' /&gt;&lt;/a&gt;&lt;/td&gt;&lt;td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headers='sinG'&gt;"&amp;AC198&amp;"&lt;/td&gt;&lt;/tr&gt;")</f>
        <v>&lt;tr class='mmt groupless'&gt;&lt;td headers='icon'&gt;&lt;a href='https://www.alchemistcodedb.com/jp/card/ts-wada-tamamo-01'&gt;&lt;img src='resources/TS_WADA_TAMAMO_01.png' title='咲いて散るは憧憬の花' /&gt;&lt;/a&gt;&lt;/td&gt;&lt;td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8" s="31" t="str">
        <f t="shared" si="20"/>
        <v>document.getElementById('m196').innerHTML = (b1*0+b2*0+b0*0) + (s1*0+s2*0+s3*0+s4*0+s5*0+s6*0+s7*0+s9*0) + (e01*0+e02*0+e03*0+e04*0+e05*0+e06*0+e07*0+e08*0+e09*0+e10*0+e11*0+e12*0+e13*0+e14*0+e15*0+e16*0+e17*0+e18*0);</v>
      </c>
      <c r="AI198" s="35" t="str">
        <f t="shared" si="21"/>
        <v>m196</v>
      </c>
      <c r="AJ198" s="23"/>
    </row>
    <row r="199" spans="1:36" s="3" customFormat="1" ht="37.049999999999997" customHeight="1" x14ac:dyDescent="0.3">
      <c r="A199" s="3" t="s">
        <v>352</v>
      </c>
      <c r="C199" s="6" t="s">
        <v>353</v>
      </c>
      <c r="D199" s="3">
        <v>5</v>
      </c>
      <c r="E199" s="3" t="s">
        <v>35</v>
      </c>
      <c r="F199" s="15" t="s">
        <v>326</v>
      </c>
      <c r="G199" s="8"/>
      <c r="H199" s="4">
        <f t="shared" si="16"/>
        <v>0</v>
      </c>
      <c r="I199" s="2"/>
      <c r="J199" s="2"/>
      <c r="K199" s="2"/>
      <c r="L199" s="2">
        <f t="shared" si="22"/>
        <v>0</v>
      </c>
      <c r="M199" s="2"/>
      <c r="N199" s="2"/>
      <c r="O199" s="2"/>
      <c r="P199" s="2"/>
      <c r="Q199" s="7"/>
      <c r="U199" s="4"/>
      <c r="V199" s="5"/>
      <c r="AD199" s="4">
        <f t="shared" si="15"/>
        <v>0</v>
      </c>
      <c r="AF199" s="23"/>
      <c r="AG199" s="31" t="str">
        <f>"&lt;tr class='mmt"&amp;IF(E199="活動"," ev",IF(E199="限定"," ltd",""))&amp;IF(G199=""," groupless'","'")&amp;"&gt;&lt;td headers='icon'&gt;&lt;a href='https://www.alchemistcodedb.com/jp/card/"&amp;SUBSTITUTE(SUBSTITUTE(LOWER(A199),"_","-"),".png",""&amp;"'&gt;&lt;img src='resources/"&amp;A199&amp;"' title='"&amp;C199&amp;"' /&gt;&lt;/a&gt;&lt;/td&gt;&lt;td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headers='sinG'&gt;"&amp;AC199&amp;"&lt;/td&gt;&lt;/tr&gt;")</f>
        <v>&lt;tr class='mmt ev groupless'&gt;&lt;td headers='icon'&gt;&lt;a href='https://www.alchemistcodedb.com/jp/card/ts-wada-tamamo-02'&gt;&lt;img src='resources/TS_WADA_TAMAMO_02.png' title='約束の時、幸福の味' /&gt;&lt;/a&gt;&lt;/td&gt;&lt;td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9" s="31" t="str">
        <f t="shared" si="20"/>
        <v>document.getElementById('m197').innerHTML = (b1*0+b2*0+b0*0) + (s1*0+s2*0+s3*0+s4*0+s5*0+s6*0+s7*0+s9*0) + (e01*0+e02*0+e03*0+e04*0+e05*0+e06*0+e07*0+e08*0+e09*0+e10*0+e11*0+e12*0+e13*0+e14*0+e15*0+e16*0+e17*0+e18*0);</v>
      </c>
      <c r="AI199" s="35" t="str">
        <f t="shared" si="21"/>
        <v>m197</v>
      </c>
      <c r="AJ199" s="23"/>
    </row>
    <row r="200" spans="1:36" s="3" customFormat="1" ht="37.049999999999997" customHeight="1" x14ac:dyDescent="0.3">
      <c r="A200" s="8" t="s">
        <v>354</v>
      </c>
      <c r="C200" s="6" t="s">
        <v>355</v>
      </c>
      <c r="D200" s="3">
        <v>5</v>
      </c>
      <c r="F200" s="15" t="s">
        <v>326</v>
      </c>
      <c r="G200" s="8" t="s">
        <v>337</v>
      </c>
      <c r="H200" s="4">
        <f t="shared" si="16"/>
        <v>70</v>
      </c>
      <c r="I200" s="2">
        <v>40</v>
      </c>
      <c r="J200" s="2"/>
      <c r="K200" s="2">
        <v>30</v>
      </c>
      <c r="L200" s="2">
        <f t="shared" si="22"/>
        <v>30</v>
      </c>
      <c r="M200" s="2"/>
      <c r="N200" s="2"/>
      <c r="O200" s="2"/>
      <c r="P200" s="2">
        <v>10</v>
      </c>
      <c r="Q200" s="7">
        <v>20</v>
      </c>
      <c r="U200" s="4"/>
      <c r="V200" s="5"/>
      <c r="Z200" s="3">
        <v>20</v>
      </c>
      <c r="AB200" s="3">
        <v>40</v>
      </c>
      <c r="AD200" s="4">
        <f t="shared" si="15"/>
        <v>40</v>
      </c>
      <c r="AF200" s="23"/>
      <c r="AG200" s="31" t="str">
        <f>"&lt;tr class='mmt"&amp;IF(E200="活動"," ev",IF(E200="限定"," ltd",""))&amp;IF(G200=""," groupless'","'")&amp;"&gt;&lt;td headers='icon'&gt;&lt;a href='https://www.alchemistcodedb.com/jp/card/"&amp;SUBSTITUTE(SUBSTITUTE(LOWER(A200),"_","-"),".png",""&amp;"'&gt;&lt;img src='resources/"&amp;A200&amp;"' title='"&amp;C200&amp;"' /&gt;&lt;/a&gt;&lt;/td&gt;&lt;td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headers='sinG'&gt;"&amp;AC200&amp;"&lt;/td&gt;&lt;/tr&gt;")</f>
        <v>&lt;tr class='mmt'&gt;&lt;td headers='icon'&gt;&lt;a href='https://www.alchemistcodedb.com/jp/card/ts-wada-yomi-01'&gt;&lt;img src='resources/TS_WADA_YOMI_01.png' title='誓い、彼岸の花に' /&gt;&lt;/a&gt;&lt;/td&gt;&lt;td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id='m198'&gt;70&lt;/td&gt;&lt;td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200" s="31" t="str">
        <f t="shared" si="20"/>
        <v>document.getElementById('m198').innerHTML = (b1*0+b2*30+b0*30) + (s1*0+s2*0+s3*0+s4*20+s5*0+s6*40+s7*0+s9*40) + (e01*0+e02*0+e03*0+e04*0+e05*0+e06*0+e07*0+e08*0+e09*0+e10*0+e11*0+e12*0+e13*0+e14*0+e15*0+e16*0+e17*0+e18*0);</v>
      </c>
      <c r="AI200" s="35" t="str">
        <f t="shared" si="21"/>
        <v>m198</v>
      </c>
      <c r="AJ200" s="23"/>
    </row>
    <row r="201" spans="1:36" s="3" customFormat="1" ht="37.049999999999997" customHeight="1" x14ac:dyDescent="0.3">
      <c r="A201" s="8" t="s">
        <v>356</v>
      </c>
      <c r="C201" s="6" t="s">
        <v>357</v>
      </c>
      <c r="D201" s="3">
        <v>5</v>
      </c>
      <c r="F201" s="15" t="s">
        <v>326</v>
      </c>
      <c r="G201" s="8" t="s">
        <v>337</v>
      </c>
      <c r="H201" s="4">
        <f t="shared" si="16"/>
        <v>80</v>
      </c>
      <c r="I201" s="2">
        <v>40</v>
      </c>
      <c r="J201" s="2">
        <v>30</v>
      </c>
      <c r="K201" s="2"/>
      <c r="L201" s="2">
        <f t="shared" si="22"/>
        <v>30</v>
      </c>
      <c r="M201" s="2"/>
      <c r="N201" s="2"/>
      <c r="O201" s="2"/>
      <c r="P201" s="2"/>
      <c r="Q201" s="7"/>
      <c r="T201" s="3" t="s">
        <v>22</v>
      </c>
      <c r="U201" s="4">
        <v>20</v>
      </c>
      <c r="V201" s="5" t="s">
        <v>479</v>
      </c>
      <c r="Z201" s="3">
        <v>30</v>
      </c>
      <c r="AB201" s="3">
        <v>30</v>
      </c>
      <c r="AD201" s="4">
        <f t="shared" si="15"/>
        <v>30</v>
      </c>
      <c r="AF201" s="23"/>
      <c r="AG201" s="31" t="str">
        <f>"&lt;tr class='mmt"&amp;IF(E201="活動"," ev",IF(E201="限定"," ltd",""))&amp;IF(G201=""," groupless'","'")&amp;"&gt;&lt;td headers='icon'&gt;&lt;a href='https://www.alchemistcodedb.com/jp/card/"&amp;SUBSTITUTE(SUBSTITUTE(LOWER(A201),"_","-"),".png",""&amp;"'&gt;&lt;img src='resources/"&amp;A201&amp;"' title='"&amp;C201&amp;"' /&gt;&lt;/a&gt;&lt;/td&gt;&lt;td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headers='sinG'&gt;"&amp;AC201&amp;"&lt;/td&gt;&lt;/tr&gt;")</f>
        <v>&lt;tr class='mmt'&gt;&lt;td headers='icon'&gt;&lt;a href='https://www.alchemistcodedb.com/jp/card/ts-wada-zin-01'&gt;&lt;img src='resources/TS_WADA_ZIN_01.png' title='流星に願った頃' /&gt;&lt;/a&gt;&lt;/td&gt;&lt;td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id='m199'&gt;80&lt;/td&gt;&lt;td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201" s="31" t="str">
        <f t="shared" si="20"/>
        <v>document.getElementById('m199').innerHTML = (b1*30+b2*0+b0*30) + (s1*0+s2*0+s3*0+s4*30+s5*0+s6*30+s7*0+s9*30) + (e01*0+e02*0+e03*0+e04*0+e05*0+e06*0+e07*20+e08*0+e09*0+e10*0+e11*0+e12*0+e13*0+e14*0+e15*0+e16*0+e17*0+e18*0);</v>
      </c>
      <c r="AI201" s="35" t="str">
        <f t="shared" si="21"/>
        <v>m199</v>
      </c>
      <c r="AJ201" s="23"/>
    </row>
    <row r="202" spans="1:36" s="3" customFormat="1" ht="37.049999999999997" customHeight="1" x14ac:dyDescent="0.3">
      <c r="A202" s="8" t="s">
        <v>358</v>
      </c>
      <c r="C202" s="6" t="s">
        <v>359</v>
      </c>
      <c r="D202" s="3">
        <v>5</v>
      </c>
      <c r="F202" s="15" t="s">
        <v>360</v>
      </c>
      <c r="G202" s="8" t="s">
        <v>361</v>
      </c>
      <c r="H202" s="4">
        <f t="shared" si="16"/>
        <v>90</v>
      </c>
      <c r="I202" s="2">
        <v>30</v>
      </c>
      <c r="J202" s="2">
        <v>30</v>
      </c>
      <c r="K202" s="2"/>
      <c r="L202" s="2">
        <f t="shared" si="22"/>
        <v>30</v>
      </c>
      <c r="M202" s="2"/>
      <c r="N202" s="2"/>
      <c r="O202" s="2"/>
      <c r="P202" s="2"/>
      <c r="Q202" s="7"/>
      <c r="R202" s="3" t="s">
        <v>14</v>
      </c>
      <c r="S202" s="3">
        <v>30</v>
      </c>
      <c r="U202" s="4"/>
      <c r="V202" s="5" t="s">
        <v>547</v>
      </c>
      <c r="W202" s="3">
        <v>30</v>
      </c>
      <c r="AA202" s="3">
        <v>30</v>
      </c>
      <c r="AD202" s="4">
        <f t="shared" si="15"/>
        <v>30</v>
      </c>
      <c r="AF202" s="23"/>
      <c r="AG202" s="31" t="str">
        <f>"&lt;tr class='mmt"&amp;IF(E202="活動"," ev",IF(E202="限定"," ltd",""))&amp;IF(G202=""," groupless'","'")&amp;"&gt;&lt;td headers='icon'&gt;&lt;a href='https://www.alchemistcodedb.com/jp/card/"&amp;SUBSTITUTE(SUBSTITUTE(LOWER(A202),"_","-"),".png",""&amp;"'&gt;&lt;img src='resources/"&amp;A202&amp;"' title='"&amp;C202&amp;"' /&gt;&lt;/a&gt;&lt;/td&gt;&lt;td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headers='sinG'&gt;"&amp;AC202&amp;"&lt;/td&gt;&lt;/tr&gt;")</f>
        <v>&lt;tr class='mmt'&gt;&lt;td headers='icon'&gt;&lt;a href='https://www.alchemistcodedb.com/jp/card/ts-wrath-anastasia-01'&gt;&lt;img src='resources/TS_WRATH_ANASTASIA_01.png' title='薔薇はただ赤く' /&gt;&lt;/a&gt;&lt;/td&gt;&lt;td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id='m200'&gt;90&lt;/td&gt;&lt;td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02" s="31" t="str">
        <f t="shared" si="20"/>
        <v>document.getElementById('m200').innerHTML = (b1*30+b2*0+b0*30) + (s1*30+s2*0+s3*0+s4*0+s5*30+s6*0+s7*0+s9*30) + (e01*30+e02*0+e03*0+e04*0+e05*0+e06*0+e07*0+e08*0+e09*0+e10*0+e11*0+e12*0+e13*0+e14*0+e15*0+e16*0+e17*0+e18*0);</v>
      </c>
      <c r="AI202" s="35" t="str">
        <f t="shared" si="21"/>
        <v>m200</v>
      </c>
      <c r="AJ202" s="23"/>
    </row>
    <row r="203" spans="1:36" s="3" customFormat="1" ht="37.049999999999997" customHeight="1" x14ac:dyDescent="0.3">
      <c r="A203" s="8" t="s">
        <v>362</v>
      </c>
      <c r="C203" s="6" t="s">
        <v>363</v>
      </c>
      <c r="D203" s="3">
        <v>5</v>
      </c>
      <c r="E203" s="3" t="s">
        <v>35</v>
      </c>
      <c r="F203" s="15" t="s">
        <v>360</v>
      </c>
      <c r="G203" s="8"/>
      <c r="H203" s="4">
        <f t="shared" si="16"/>
        <v>0</v>
      </c>
      <c r="I203" s="2"/>
      <c r="J203" s="2"/>
      <c r="K203" s="2"/>
      <c r="L203" s="2">
        <f t="shared" si="22"/>
        <v>0</v>
      </c>
      <c r="M203" s="2"/>
      <c r="N203" s="2"/>
      <c r="O203" s="2"/>
      <c r="P203" s="2"/>
      <c r="Q203" s="7"/>
      <c r="U203" s="4"/>
      <c r="V203" s="5"/>
      <c r="AD203" s="4">
        <f t="shared" ref="AD203:AD223" si="23">MAX(W203:AC203)</f>
        <v>0</v>
      </c>
      <c r="AF203" s="23"/>
      <c r="AG203" s="31" t="str">
        <f>"&lt;tr class='mmt"&amp;IF(E203="活動"," ev",IF(E203="限定"," ltd",""))&amp;IF(G203=""," groupless'","'")&amp;"&gt;&lt;td headers='icon'&gt;&lt;a href='https://www.alchemistcodedb.com/jp/card/"&amp;SUBSTITUTE(SUBSTITUTE(LOWER(A203),"_","-"),".png",""&amp;"'&gt;&lt;img src='resources/"&amp;A203&amp;"' title='"&amp;C203&amp;"' /&gt;&lt;/a&gt;&lt;/td&gt;&lt;td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headers='sinG'&gt;"&amp;AC203&amp;"&lt;/td&gt;&lt;/tr&gt;")</f>
        <v>&lt;tr class='mmt ev groupless'&gt;&lt;td headers='icon'&gt;&lt;a href='https://www.alchemistcodedb.com/jp/card/ts-wrath-dorothea-01'&gt;&lt;img src='resources/TS_WRATH_DOROTHEA_01.png' title='断崖ディスティニー' /&gt;&lt;/a&gt;&lt;/td&gt;&lt;td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t="shared" si="20"/>
        <v>document.getElementById('m201').innerHTML = (b1*0+b2*0+b0*0) + (s1*0+s2*0+s3*0+s4*0+s5*0+s6*0+s7*0+s9*0) + (e01*0+e02*0+e03*0+e04*0+e05*0+e06*0+e07*0+e08*0+e09*0+e10*0+e11*0+e12*0+e13*0+e14*0+e15*0+e16*0+e17*0+e18*0);</v>
      </c>
      <c r="AI203" s="35" t="str">
        <f t="shared" si="21"/>
        <v>m201</v>
      </c>
      <c r="AJ203" s="23"/>
    </row>
    <row r="204" spans="1:36" s="3" customFormat="1" ht="37.049999999999997" customHeight="1" x14ac:dyDescent="0.3">
      <c r="A204" s="8" t="s">
        <v>364</v>
      </c>
      <c r="C204" s="6" t="s">
        <v>365</v>
      </c>
      <c r="D204" s="3">
        <v>4</v>
      </c>
      <c r="F204" s="15" t="s">
        <v>360</v>
      </c>
      <c r="G204" s="8" t="s">
        <v>361</v>
      </c>
      <c r="H204" s="4">
        <f t="shared" si="16"/>
        <v>50</v>
      </c>
      <c r="I204" s="2">
        <v>30</v>
      </c>
      <c r="J204" s="2">
        <v>20</v>
      </c>
      <c r="K204" s="2"/>
      <c r="L204" s="2">
        <f t="shared" si="22"/>
        <v>20</v>
      </c>
      <c r="M204" s="2"/>
      <c r="N204" s="2"/>
      <c r="O204" s="2"/>
      <c r="P204" s="2"/>
      <c r="Q204" s="7"/>
      <c r="U204" s="4"/>
      <c r="V204" s="5"/>
      <c r="AA204" s="3">
        <v>30</v>
      </c>
      <c r="AD204" s="4">
        <f t="shared" si="23"/>
        <v>30</v>
      </c>
      <c r="AF204" s="23"/>
      <c r="AG204" s="31" t="str">
        <f>"&lt;tr class='mmt"&amp;IF(E204="活動"," ev",IF(E204="限定"," ltd",""))&amp;IF(G204=""," groupless'","'")&amp;"&gt;&lt;td headers='icon'&gt;&lt;a href='https://www.alchemistcodedb.com/jp/card/"&amp;SUBSTITUTE(SUBSTITUTE(LOWER(A204),"_","-"),".png",""&amp;"'&gt;&lt;img src='resources/"&amp;A204&amp;"' title='"&amp;C204&amp;"' /&gt;&lt;/a&gt;&lt;/td&gt;&lt;td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headers='sinG'&gt;"&amp;AC204&amp;"&lt;/td&gt;&lt;/tr&gt;")</f>
        <v>&lt;tr class='mmt'&gt;&lt;td headers='icon'&gt;&lt;a href='https://www.alchemistcodedb.com/jp/card/ts-wrath-glanz-01'&gt;&lt;img src='resources/TS_WRATH_GLANZ_01.png' title='シークレットヒーロー' /&gt;&lt;/a&gt;&lt;/td&gt;&lt;td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id='m202'&gt;50&lt;/td&gt;&lt;td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204" s="31" t="str">
        <f t="shared" si="20"/>
        <v>document.getElementById('m202').innerHTML = (b1*20+b2*0+b0*20) + (s1*0+s2*0+s3*0+s4*0+s5*30+s6*0+s7*0+s9*30) + (e01*0+e02*0+e03*0+e04*0+e05*0+e06*0+e07*0+e08*0+e09*0+e10*0+e11*0+e12*0+e13*0+e14*0+e15*0+e16*0+e17*0+e18*0);</v>
      </c>
      <c r="AI204" s="35" t="str">
        <f t="shared" si="21"/>
        <v>m202</v>
      </c>
      <c r="AJ204" s="23"/>
    </row>
    <row r="205" spans="1:36" s="3" customFormat="1" ht="37.049999999999997" customHeight="1" x14ac:dyDescent="0.3">
      <c r="A205" s="8" t="s">
        <v>558</v>
      </c>
      <c r="C205" s="6" t="s">
        <v>581</v>
      </c>
      <c r="D205" s="3">
        <v>5</v>
      </c>
      <c r="F205" s="15" t="s">
        <v>360</v>
      </c>
      <c r="G205" s="8" t="s">
        <v>361</v>
      </c>
      <c r="H205" s="4">
        <f t="shared" si="16"/>
        <v>90</v>
      </c>
      <c r="I205" s="2">
        <v>40</v>
      </c>
      <c r="J205" s="2"/>
      <c r="K205" s="2"/>
      <c r="L205" s="2">
        <f t="shared" si="22"/>
        <v>0</v>
      </c>
      <c r="M205" s="2"/>
      <c r="N205" s="2"/>
      <c r="O205" s="2"/>
      <c r="P205" s="2"/>
      <c r="Q205" s="7"/>
      <c r="R205" s="3" t="s">
        <v>14</v>
      </c>
      <c r="S205" s="3">
        <v>30</v>
      </c>
      <c r="T205" s="3" t="s">
        <v>20</v>
      </c>
      <c r="U205" s="4">
        <v>20</v>
      </c>
      <c r="V205" s="5" t="s">
        <v>582</v>
      </c>
      <c r="AA205" s="3">
        <v>40</v>
      </c>
      <c r="AC205" s="3">
        <v>20</v>
      </c>
      <c r="AD205" s="4">
        <f t="shared" si="23"/>
        <v>40</v>
      </c>
      <c r="AF205" s="23"/>
      <c r="AG205" s="31" t="str">
        <f>"&lt;tr class='mmt"&amp;IF(E205="活動"," ev",IF(E205="限定"," ltd",""))&amp;IF(G205=""," groupless'","'")&amp;"&gt;&lt;td headers='icon'&gt;&lt;a href='https://www.alchemistcodedb.com/jp/card/"&amp;SUBSTITUTE(SUBSTITUTE(LOWER(A205),"_","-"),".png",""&amp;"'&gt;&lt;img src='resources/"&amp;A205&amp;"' title='"&amp;C205&amp;"' /&gt;&lt;/a&gt;&lt;/td&gt;&lt;td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headers='sinG'&gt;"&amp;AC205&amp;"&lt;/td&gt;&lt;/tr&gt;")</f>
        <v>&lt;tr class='mmt'&gt;&lt;td headers='icon'&gt;&lt;a href='https://www.alchemistcodedb.com/jp/card/ts-wrath-glanz-02'&gt;&lt;img src='resources/TS_WRATH_GLANZ_02.png' title='消えない汚れ' /&gt;&lt;/a&gt;&lt;/td&gt;&lt;td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id='m203'&gt;90&lt;/td&gt;&lt;td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205" s="31" t="str">
        <f t="shared" si="20"/>
        <v>document.getElementById('m203').innerHTML = (b1*0+b2*0+b0*0) + (s1*0+s2*0+s3*0+s4*0+s5*40+s6*0+s7*20+s9*40) + (e01*30+e02*0+e03*0+e04*0+e05*0+e06*0+e07*0+e08*0+e09*0+e10*0+e11*20+e12*0+e13*0+e14*0+e15*0+e16*0+e17*0+e18*0);</v>
      </c>
      <c r="AI205" s="35" t="str">
        <f t="shared" si="21"/>
        <v>m203</v>
      </c>
      <c r="AJ205" s="23"/>
    </row>
    <row r="206" spans="1:36" s="3" customFormat="1" ht="37.049999999999997" customHeight="1" x14ac:dyDescent="0.3">
      <c r="A206" s="8" t="s">
        <v>366</v>
      </c>
      <c r="C206" s="6" t="s">
        <v>367</v>
      </c>
      <c r="D206" s="3">
        <v>5</v>
      </c>
      <c r="E206" s="3" t="s">
        <v>39</v>
      </c>
      <c r="F206" s="15" t="s">
        <v>360</v>
      </c>
      <c r="G206" s="8"/>
      <c r="H206" s="4">
        <f t="shared" si="16"/>
        <v>0</v>
      </c>
      <c r="I206" s="2"/>
      <c r="J206" s="2"/>
      <c r="K206" s="2"/>
      <c r="L206" s="2">
        <f t="shared" si="22"/>
        <v>0</v>
      </c>
      <c r="M206" s="2"/>
      <c r="N206" s="2"/>
      <c r="O206" s="2"/>
      <c r="P206" s="2"/>
      <c r="Q206" s="7"/>
      <c r="U206" s="4"/>
      <c r="V206" s="5"/>
      <c r="AD206" s="4">
        <f t="shared" si="23"/>
        <v>0</v>
      </c>
      <c r="AF206" s="23"/>
      <c r="AG206" s="31" t="str">
        <f>"&lt;tr class='mmt"&amp;IF(E206="活動"," ev",IF(E206="限定"," ltd",""))&amp;IF(G206=""," groupless'","'")&amp;"&gt;&lt;td headers='icon'&gt;&lt;a href='https://www.alchemistcodedb.com/jp/card/"&amp;SUBSTITUTE(SUBSTITUTE(LOWER(A206),"_","-"),".png",""&amp;"'&gt;&lt;img src='resources/"&amp;A206&amp;"' title='"&amp;C206&amp;"' /&gt;&lt;/a&gt;&lt;/td&gt;&lt;td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headers='sinG'&gt;"&amp;AC206&amp;"&lt;/td&gt;&lt;/tr&gt;")</f>
        <v>&lt;tr class='mmt ltd groupless'&gt;&lt;td headers='icon'&gt;&lt;a href='https://www.alchemistcodedb.com/jp/card/ts-wrath-kevin-01'&gt;&lt;img src='resources/TS_WRATH_KEVIN_01.png' title='感謝を込めた花束を' /&gt;&lt;/a&gt;&lt;/td&gt;&lt;td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6" s="31" t="str">
        <f t="shared" si="20"/>
        <v>document.getElementById('m204').innerHTML = (b1*0+b2*0+b0*0) + (s1*0+s2*0+s3*0+s4*0+s5*0+s6*0+s7*0+s9*0) + (e01*0+e02*0+e03*0+e04*0+e05*0+e06*0+e07*0+e08*0+e09*0+e10*0+e11*0+e12*0+e13*0+e14*0+e15*0+e16*0+e17*0+e18*0);</v>
      </c>
      <c r="AI206" s="35" t="str">
        <f t="shared" si="21"/>
        <v>m204</v>
      </c>
      <c r="AJ206" s="23"/>
    </row>
    <row r="207" spans="1:36" s="3" customFormat="1" ht="37.049999999999997" customHeight="1" x14ac:dyDescent="0.3">
      <c r="A207" s="8" t="s">
        <v>368</v>
      </c>
      <c r="C207" s="6" t="s">
        <v>369</v>
      </c>
      <c r="D207" s="3">
        <v>5</v>
      </c>
      <c r="E207" s="3" t="s">
        <v>39</v>
      </c>
      <c r="F207" s="15" t="s">
        <v>360</v>
      </c>
      <c r="G207" s="8"/>
      <c r="H207" s="4">
        <f t="shared" si="16"/>
        <v>0</v>
      </c>
      <c r="I207" s="2"/>
      <c r="J207" s="2"/>
      <c r="K207" s="2"/>
      <c r="L207" s="2">
        <f t="shared" si="22"/>
        <v>0</v>
      </c>
      <c r="M207" s="2"/>
      <c r="N207" s="2"/>
      <c r="O207" s="2"/>
      <c r="P207" s="2"/>
      <c r="Q207" s="7"/>
      <c r="U207" s="4"/>
      <c r="V207" s="5"/>
      <c r="AD207" s="4">
        <f t="shared" si="23"/>
        <v>0</v>
      </c>
      <c r="AF207" s="23"/>
      <c r="AG207" s="31" t="str">
        <f>"&lt;tr class='mmt"&amp;IF(E207="活動"," ev",IF(E207="限定"," ltd",""))&amp;IF(G207=""," groupless'","'")&amp;"&gt;&lt;td headers='icon'&gt;&lt;a href='https://www.alchemistcodedb.com/jp/card/"&amp;SUBSTITUTE(SUBSTITUTE(LOWER(A207),"_","-"),".png",""&amp;"'&gt;&lt;img src='resources/"&amp;A207&amp;"' title='"&amp;C207&amp;"' /&gt;&lt;/a&gt;&lt;/td&gt;&lt;td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headers='sinG'&gt;"&amp;AC207&amp;"&lt;/td&gt;&lt;/tr&gt;")</f>
        <v>&lt;tr class='mmt ltd groupless'&gt;&lt;td headers='icon'&gt;&lt;a href='https://www.alchemistcodedb.com/jp/card/ts-wrath-klima-01'&gt;&lt;img src='resources/TS_WRATH_KLIMA_01.png' title='雪あそびより' /&gt;&lt;/a&gt;&lt;/td&gt;&lt;td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t="shared" si="20"/>
        <v>document.getElementById('m205').innerHTML = (b1*0+b2*0+b0*0) + (s1*0+s2*0+s3*0+s4*0+s5*0+s6*0+s7*0+s9*0) + (e01*0+e02*0+e03*0+e04*0+e05*0+e06*0+e07*0+e08*0+e09*0+e10*0+e11*0+e12*0+e13*0+e14*0+e15*0+e16*0+e17*0+e18*0);</v>
      </c>
      <c r="AI207" s="35" t="str">
        <f t="shared" si="21"/>
        <v>m205</v>
      </c>
      <c r="AJ207" s="23"/>
    </row>
    <row r="208" spans="1:36" s="3" customFormat="1" ht="37.049999999999997" customHeight="1" x14ac:dyDescent="0.3">
      <c r="A208" s="8" t="s">
        <v>370</v>
      </c>
      <c r="C208" s="6" t="s">
        <v>371</v>
      </c>
      <c r="D208" s="3">
        <v>5</v>
      </c>
      <c r="F208" s="15" t="s">
        <v>360</v>
      </c>
      <c r="G208" s="8" t="s">
        <v>68</v>
      </c>
      <c r="H208" s="4">
        <f t="shared" si="16"/>
        <v>100</v>
      </c>
      <c r="I208" s="2"/>
      <c r="J208" s="2">
        <v>60</v>
      </c>
      <c r="K208" s="2"/>
      <c r="L208" s="2">
        <f t="shared" si="22"/>
        <v>60</v>
      </c>
      <c r="M208" s="2"/>
      <c r="N208" s="2"/>
      <c r="O208" s="2"/>
      <c r="P208" s="2"/>
      <c r="Q208" s="7"/>
      <c r="U208" s="4"/>
      <c r="V208" s="5" t="s">
        <v>485</v>
      </c>
      <c r="AA208" s="3">
        <v>20</v>
      </c>
      <c r="AB208" s="3">
        <v>40</v>
      </c>
      <c r="AD208" s="4">
        <f t="shared" si="23"/>
        <v>40</v>
      </c>
      <c r="AF208" s="23"/>
      <c r="AG208" s="31" t="str">
        <f>"&lt;tr class='mmt"&amp;IF(E208="活動"," ev",IF(E208="限定"," ltd",""))&amp;IF(G208=""," groupless'","'")&amp;"&gt;&lt;td headers='icon'&gt;&lt;a href='https://www.alchemistcodedb.com/jp/card/"&amp;SUBSTITUTE(SUBSTITUTE(LOWER(A208),"_","-"),".png",""&amp;"'&gt;&lt;img src='resources/"&amp;A208&amp;"' title='"&amp;C208&amp;"' /&gt;&lt;/a&gt;&lt;/td&gt;&lt;td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headers='sinG'&gt;"&amp;AC208&amp;"&lt;/td&gt;&lt;/tr&gt;")</f>
        <v>&lt;tr class='mmt'&gt;&lt;td headers='icon'&gt;&lt;a href='https://www.alchemistcodedb.com/jp/card/ts-wrath-kudhanstein-01'&gt;&lt;img src='resources/TS_WRATH_KUDHANSTEIN_01.png' title='漆黒に揺蕩いしは' /&gt;&lt;/a&gt;&lt;/td&gt;&lt;td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id='m206'&gt;100&lt;/td&gt;&lt;td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208" s="31" t="str">
        <f t="shared" si="20"/>
        <v>document.getElementById('m206').innerHTML = (b1*60+b2*0+b0*60) + (s1*0+s2*0+s3*0+s4*0+s5*20+s6*40+s7*0+s9*40) + (e01*0+e02*0+e03*0+e04*0+e05*0+e06*0+e07*0+e08*0+e09*0+e10*0+e11*0+e12*0+e13*0+e14*0+e15*0+e16*0+e17*0+e18*0);</v>
      </c>
      <c r="AI208" s="35" t="str">
        <f t="shared" si="21"/>
        <v>m206</v>
      </c>
      <c r="AJ208" s="23"/>
    </row>
    <row r="209" spans="1:36" s="3" customFormat="1" ht="37.049999999999997" customHeight="1" x14ac:dyDescent="0.3">
      <c r="A209" s="8" t="s">
        <v>372</v>
      </c>
      <c r="C209" s="6" t="s">
        <v>373</v>
      </c>
      <c r="D209" s="3">
        <v>4</v>
      </c>
      <c r="F209" s="15" t="s">
        <v>360</v>
      </c>
      <c r="G209" s="8" t="s">
        <v>361</v>
      </c>
      <c r="H209" s="4">
        <f t="shared" si="16"/>
        <v>15</v>
      </c>
      <c r="I209" s="2">
        <v>30</v>
      </c>
      <c r="J209" s="2"/>
      <c r="K209" s="2"/>
      <c r="L209" s="2">
        <f t="shared" si="22"/>
        <v>0</v>
      </c>
      <c r="M209" s="2">
        <v>20</v>
      </c>
      <c r="N209" s="2"/>
      <c r="O209" s="2"/>
      <c r="P209" s="2"/>
      <c r="Q209" s="7"/>
      <c r="U209" s="4"/>
      <c r="V209" s="5"/>
      <c r="W209" s="3">
        <v>15</v>
      </c>
      <c r="AA209" s="3">
        <v>15</v>
      </c>
      <c r="AD209" s="4">
        <f t="shared" si="23"/>
        <v>15</v>
      </c>
      <c r="AF209" s="23"/>
      <c r="AG209" s="31" t="str">
        <f>"&lt;tr class='mmt"&amp;IF(E209="活動"," ev",IF(E209="限定"," ltd",""))&amp;IF(G209=""," groupless'","'")&amp;"&gt;&lt;td headers='icon'&gt;&lt;a href='https://www.alchemistcodedb.com/jp/card/"&amp;SUBSTITUTE(SUBSTITUTE(LOWER(A209),"_","-"),".png",""&amp;"'&gt;&lt;img src='resources/"&amp;A209&amp;"' title='"&amp;C209&amp;"' /&gt;&lt;/a&gt;&lt;/td&gt;&lt;td headers='name'&gt;"&amp;C209&amp;"&lt;/td&gt;&lt;td headers='rank'&gt;"&amp;D209&amp;"&lt;/td&gt;&lt;td headers='remark'&gt;"&amp;IF(E209="活動","&lt;span class='event'&gt;活動&lt;/span&gt;",IF(E209="限定","&lt;span class='limited'&gt;限定&lt;/span&gt;",""))&amp;"&lt;/td&gt;&lt;td headers='origin'&gt;&lt;span class='originName'&gt;"&amp;SUBSTITUTE(F209,CHAR(10),"&lt;br&gt;")&amp;"&lt;/span&gt;&lt;img class='originLogo' src='resources/ui/"&amp;VLOOKUP(F209,List!E:F,2,FALSE)&amp;"'title='"&amp;SUBSTITUTE(F209,CHAR(10)," ")&amp;"' /&gt;&lt;/td&gt;&lt;td headers='group'&gt;"&amp;IF(G209="","","&lt;span class='groupName'&gt;"&amp;SUBSTITUTE(G209,CHAR(10)," ")&amp;"&lt;/span&gt;&lt;img class='groupLogo' src='resources/ui/"&amp;VLOOKUP(G209,List!I:J,2,FALSE)&amp;"' title='"&amp;SUBSTITUTE(G209,CHAR(10)," ")&amp;"' /&gt;")&amp;"&lt;/td&gt;&lt;td headers='score' id='"&amp;AI209&amp;"'&gt;"&amp;H209&amp;"&lt;/td&gt;&lt;td headers='HP'&gt;"&amp;I209&amp;"&lt;/td&gt;&lt;td headers='patk'&gt;"&amp;J209&amp;"&lt;/td&gt;&lt;td headers='matk'&gt;"&amp;K209&amp;"&lt;/td&gt;&lt;td headers='pdef'&gt;"&amp;M209&amp;"&lt;/td&gt;&lt;td headers='mdef'&gt;"&amp;N209&amp;"&lt;/td&gt;&lt;td headers='dex'&gt;"&amp;O209&amp;"&lt;/td&gt;&lt;td headers='agi'&gt;"&amp;P209&amp;"&lt;/td&gt;&lt;td headers='luck'&gt;"&amp;Q209&amp;"&lt;/td&gt;&lt;td headers='a.type'&gt;"&amp;R209&amp;"&lt;/td&gt;&lt;td headers='a.bonus'&gt;"&amp;S209&amp;"&lt;/td&gt;&lt;td headers='special'&gt;"&amp;T209&amp;"&lt;/td&gt;&lt;td headers='sp.bonus'&gt;"&amp;U209&amp;"&lt;/td&gt;&lt;td headers='others'&gt;"&amp;V209&amp;"&lt;/td&gt;&lt;td headers='sinA'&gt;"&amp;W209&amp;"&lt;/td&gt;&lt;td headers='sinB'&gt;"&amp;X209&amp;"&lt;/td&gt;&lt;td headers='sinC'&gt;"&amp;Y209&amp;"&lt;/td&gt;&lt;td headers='sinD'&gt;"&amp;Z209&amp;"&lt;/td&gt;&lt;td headers='sinE'&gt;"&amp;AA209&amp;"&lt;/td&gt;&lt;td headers='sinF'&gt;"&amp;AB209&amp;"&lt;/td&gt;&lt;td headers='sinG'&gt;"&amp;AC209&amp;"&lt;/td&gt;&lt;/tr&gt;")</f>
        <v>&lt;tr class='mmt'&gt;&lt;td headers='icon'&gt;&lt;a href='https://www.alchemistcodedb.com/jp/card/ts-wrath-lamia-01'&gt;&lt;img src='resources/TS_WRATH_LAMIA_01.png' title='花は優しく揺れて' /&gt;&lt;/a&gt;&lt;/td&gt;&lt;td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id='m207'&gt;15&lt;/td&gt;&lt;td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09" s="31" t="str">
        <f t="shared" si="20"/>
        <v>document.getElementById('m207').innerHTML = (b1*0+b2*0+b0*0) + (s1*15+s2*0+s3*0+s4*0+s5*15+s6*0+s7*0+s9*15) + (e01*0+e02*0+e03*0+e04*0+e05*0+e06*0+e07*0+e08*0+e09*0+e10*0+e11*0+e12*0+e13*0+e14*0+e15*0+e16*0+e17*0+e18*0);</v>
      </c>
      <c r="AI209" s="35" t="str">
        <f t="shared" si="21"/>
        <v>m207</v>
      </c>
      <c r="AJ209" s="23"/>
    </row>
    <row r="210" spans="1:36" s="3" customFormat="1" ht="37.049999999999997" customHeight="1" x14ac:dyDescent="0.3">
      <c r="A210" s="8" t="s">
        <v>374</v>
      </c>
      <c r="C210" s="6" t="s">
        <v>375</v>
      </c>
      <c r="D210" s="3">
        <v>5</v>
      </c>
      <c r="F210" s="15" t="s">
        <v>360</v>
      </c>
      <c r="G210" s="8" t="s">
        <v>361</v>
      </c>
      <c r="H210" s="4">
        <f t="shared" ref="H210:H223" si="24">SUMPRODUCT(I$1:AD$1,I210:AD210)</f>
        <v>80</v>
      </c>
      <c r="I210" s="2">
        <v>50</v>
      </c>
      <c r="J210" s="2">
        <v>20</v>
      </c>
      <c r="K210" s="2"/>
      <c r="L210" s="2">
        <f t="shared" si="22"/>
        <v>20</v>
      </c>
      <c r="M210" s="2"/>
      <c r="N210" s="2"/>
      <c r="O210" s="2"/>
      <c r="P210" s="2"/>
      <c r="Q210" s="7"/>
      <c r="R210" s="5" t="s">
        <v>15</v>
      </c>
      <c r="S210" s="3">
        <v>20</v>
      </c>
      <c r="U210" s="4"/>
      <c r="V210" s="5" t="s">
        <v>478</v>
      </c>
      <c r="Z210" s="3">
        <v>40</v>
      </c>
      <c r="AA210" s="3">
        <v>20</v>
      </c>
      <c r="AD210" s="4">
        <f t="shared" si="23"/>
        <v>40</v>
      </c>
      <c r="AF210" s="23"/>
      <c r="AG210" s="31" t="str">
        <f>"&lt;tr class='mmt"&amp;IF(E210="活動"," ev",IF(E210="限定"," ltd",""))&amp;IF(G210=""," groupless'","'")&amp;"&gt;&lt;td headers='icon'&gt;&lt;a href='https://www.alchemistcodedb.com/jp/card/"&amp;SUBSTITUTE(SUBSTITUTE(LOWER(A210),"_","-"),".png",""&amp;"'&gt;&lt;img src='resources/"&amp;A210&amp;"' title='"&amp;C210&amp;"' /&gt;&lt;/a&gt;&lt;/td&gt;&lt;td headers='name'&gt;"&amp;C210&amp;"&lt;/td&gt;&lt;td headers='rank'&gt;"&amp;D210&amp;"&lt;/td&gt;&lt;td headers='remark'&gt;"&amp;IF(E210="活動","&lt;span class='event'&gt;活動&lt;/span&gt;",IF(E210="限定","&lt;span class='limited'&gt;限定&lt;/span&gt;",""))&amp;"&lt;/td&gt;&lt;td headers='origin'&gt;&lt;span class='originName'&gt;"&amp;SUBSTITUTE(F210,CHAR(10),"&lt;br&gt;")&amp;"&lt;/span&gt;&lt;img class='originLogo' src='resources/ui/"&amp;VLOOKUP(F210,List!E:F,2,FALSE)&amp;"'title='"&amp;SUBSTITUTE(F210,CHAR(10)," ")&amp;"' /&gt;&lt;/td&gt;&lt;td headers='group'&gt;"&amp;IF(G210="","","&lt;span class='groupName'&gt;"&amp;SUBSTITUTE(G210,CHAR(10)," ")&amp;"&lt;/span&gt;&lt;img class='groupLogo' src='resources/ui/"&amp;VLOOKUP(G210,List!I:J,2,FALSE)&amp;"' title='"&amp;SUBSTITUTE(G210,CHAR(10)," ")&amp;"' /&gt;")&amp;"&lt;/td&gt;&lt;td headers='score' id='"&amp;AI210&amp;"'&gt;"&amp;H210&amp;"&lt;/td&gt;&lt;td headers='HP'&gt;"&amp;I210&amp;"&lt;/td&gt;&lt;td headers='patk'&gt;"&amp;J210&amp;"&lt;/td&gt;&lt;td headers='matk'&gt;"&amp;K210&amp;"&lt;/td&gt;&lt;td headers='pdef'&gt;"&amp;M210&amp;"&lt;/td&gt;&lt;td headers='mdef'&gt;"&amp;N210&amp;"&lt;/td&gt;&lt;td headers='dex'&gt;"&amp;O210&amp;"&lt;/td&gt;&lt;td headers='agi'&gt;"&amp;P210&amp;"&lt;/td&gt;&lt;td headers='luck'&gt;"&amp;Q210&amp;"&lt;/td&gt;&lt;td headers='a.type'&gt;"&amp;R210&amp;"&lt;/td&gt;&lt;td headers='a.bonus'&gt;"&amp;S210&amp;"&lt;/td&gt;&lt;td headers='special'&gt;"&amp;T210&amp;"&lt;/td&gt;&lt;td headers='sp.bonus'&gt;"&amp;U210&amp;"&lt;/td&gt;&lt;td headers='others'&gt;"&amp;V210&amp;"&lt;/td&gt;&lt;td headers='sinA'&gt;"&amp;W210&amp;"&lt;/td&gt;&lt;td headers='sinB'&gt;"&amp;X210&amp;"&lt;/td&gt;&lt;td headers='sinC'&gt;"&amp;Y210&amp;"&lt;/td&gt;&lt;td headers='sinD'&gt;"&amp;Z210&amp;"&lt;/td&gt;&lt;td headers='sinE'&gt;"&amp;AA210&amp;"&lt;/td&gt;&lt;td headers='sinF'&gt;"&amp;AB210&amp;"&lt;/td&gt;&lt;td headers='sinG'&gt;"&amp;AC210&amp;"&lt;/td&gt;&lt;/tr&gt;")</f>
        <v>&lt;tr class='mmt'&gt;&lt;td headers='icon'&gt;&lt;a href='https://www.alchemistcodedb.com/jp/card/ts-wrath-lamia-02'&gt;&lt;img src='resources/TS_WRATH_LAMIA_02.png' title='千日の雛芥子' /&gt;&lt;/a&gt;&lt;/td&gt;&lt;td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id='m208'&gt;80&lt;/td&gt;&lt;td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0" s="31" t="str">
        <f t="shared" si="20"/>
        <v>document.getElementById('m208').innerHTML = (b1*20+b2*0+b0*20) + (s1*0+s2*0+s3*0+s4*40+s5*20+s6*0+s7*0+s9*40) + (e01*0+e02*20+e03*0+e04*0+e05*0+e06*0+e07*0+e08*0+e09*0+e10*0+e11*0+e12*0+e13*0+e14*0+e15*0+e16*0+e17*0+e18*0);</v>
      </c>
      <c r="AI210" s="35" t="str">
        <f t="shared" si="21"/>
        <v>m208</v>
      </c>
      <c r="AJ210" s="23"/>
    </row>
    <row r="211" spans="1:36" s="3" customFormat="1" ht="37.049999999999997" customHeight="1" x14ac:dyDescent="0.3">
      <c r="A211" s="8" t="s">
        <v>376</v>
      </c>
      <c r="C211" s="6" t="s">
        <v>377</v>
      </c>
      <c r="D211" s="3">
        <v>3</v>
      </c>
      <c r="F211" s="15" t="s">
        <v>360</v>
      </c>
      <c r="G211" s="8"/>
      <c r="H211" s="4">
        <f t="shared" si="24"/>
        <v>0</v>
      </c>
      <c r="I211" s="2"/>
      <c r="J211" s="2"/>
      <c r="K211" s="2"/>
      <c r="L211" s="2">
        <f t="shared" si="22"/>
        <v>0</v>
      </c>
      <c r="M211" s="2"/>
      <c r="N211" s="2"/>
      <c r="O211" s="2"/>
      <c r="P211" s="2"/>
      <c r="Q211" s="7"/>
      <c r="U211" s="4"/>
      <c r="V211" s="5"/>
      <c r="AD211" s="4">
        <f t="shared" si="23"/>
        <v>0</v>
      </c>
      <c r="AF211" s="23"/>
      <c r="AG211" s="31" t="str">
        <f>"&lt;tr class='mmt"&amp;IF(E211="活動"," ev",IF(E211="限定"," ltd",""))&amp;IF(G211=""," groupless'","'")&amp;"&gt;&lt;td headers='icon'&gt;&lt;a href='https://www.alchemistcodedb.com/jp/card/"&amp;SUBSTITUTE(SUBSTITUTE(LOWER(A211),"_","-"),".png",""&amp;"'&gt;&lt;img src='resources/"&amp;A211&amp;"' title='"&amp;C211&amp;"' /&gt;&lt;/a&gt;&lt;/td&gt;&lt;td headers='name'&gt;"&amp;C211&amp;"&lt;/td&gt;&lt;td headers='rank'&gt;"&amp;D211&amp;"&lt;/td&gt;&lt;td headers='remark'&gt;"&amp;IF(E211="活動","&lt;span class='event'&gt;活動&lt;/span&gt;",IF(E211="限定","&lt;span class='limited'&gt;限定&lt;/span&gt;",""))&amp;"&lt;/td&gt;&lt;td headers='origin'&gt;&lt;span class='originName'&gt;"&amp;SUBSTITUTE(F211,CHAR(10),"&lt;br&gt;")&amp;"&lt;/span&gt;&lt;img class='originLogo' src='resources/ui/"&amp;VLOOKUP(F211,List!E:F,2,FALSE)&amp;"'title='"&amp;SUBSTITUTE(F211,CHAR(10)," ")&amp;"' /&gt;&lt;/td&gt;&lt;td headers='group'&gt;"&amp;IF(G211="","","&lt;span class='groupName'&gt;"&amp;SUBSTITUTE(G211,CHAR(10)," ")&amp;"&lt;/span&gt;&lt;img class='groupLogo' src='resources/ui/"&amp;VLOOKUP(G211,List!I:J,2,FALSE)&amp;"' title='"&amp;SUBSTITUTE(G211,CHAR(10)," ")&amp;"' /&gt;")&amp;"&lt;/td&gt;&lt;td headers='score' id='"&amp;AI211&amp;"'&gt;"&amp;H211&amp;"&lt;/td&gt;&lt;td headers='HP'&gt;"&amp;I211&amp;"&lt;/td&gt;&lt;td headers='patk'&gt;"&amp;J211&amp;"&lt;/td&gt;&lt;td headers='matk'&gt;"&amp;K211&amp;"&lt;/td&gt;&lt;td headers='pdef'&gt;"&amp;M211&amp;"&lt;/td&gt;&lt;td headers='mdef'&gt;"&amp;N211&amp;"&lt;/td&gt;&lt;td headers='dex'&gt;"&amp;O211&amp;"&lt;/td&gt;&lt;td headers='agi'&gt;"&amp;P211&amp;"&lt;/td&gt;&lt;td headers='luck'&gt;"&amp;Q211&amp;"&lt;/td&gt;&lt;td headers='a.type'&gt;"&amp;R211&amp;"&lt;/td&gt;&lt;td headers='a.bonus'&gt;"&amp;S211&amp;"&lt;/td&gt;&lt;td headers='special'&gt;"&amp;T211&amp;"&lt;/td&gt;&lt;td headers='sp.bonus'&gt;"&amp;U211&amp;"&lt;/td&gt;&lt;td headers='others'&gt;"&amp;V211&amp;"&lt;/td&gt;&lt;td headers='sinA'&gt;"&amp;W211&amp;"&lt;/td&gt;&lt;td headers='sinB'&gt;"&amp;X211&amp;"&lt;/td&gt;&lt;td headers='sinC'&gt;"&amp;Y211&amp;"&lt;/td&gt;&lt;td headers='sinD'&gt;"&amp;Z211&amp;"&lt;/td&gt;&lt;td headers='sinE'&gt;"&amp;AA211&amp;"&lt;/td&gt;&lt;td headers='sinF'&gt;"&amp;AB211&amp;"&lt;/td&gt;&lt;td headers='sinG'&gt;"&amp;AC211&amp;"&lt;/td&gt;&lt;/tr&gt;")</f>
        <v>&lt;tr class='mmt groupless'&gt;&lt;td headers='icon'&gt;&lt;a href='https://www.alchemistcodedb.com/jp/card/ts-wrath-magnus-01'&gt;&lt;img src='resources/TS_WRATH_MAGNUS_01.png' title='アンフェア・ルール' /&gt;&lt;/a&gt;&lt;/td&gt;&lt;td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1" s="31" t="str">
        <f t="shared" si="20"/>
        <v>document.getElementById('m209').innerHTML = (b1*0+b2*0+b0*0) + (s1*0+s2*0+s3*0+s4*0+s5*0+s6*0+s7*0+s9*0) + (e01*0+e02*0+e03*0+e04*0+e05*0+e06*0+e07*0+e08*0+e09*0+e10*0+e11*0+e12*0+e13*0+e14*0+e15*0+e16*0+e17*0+e18*0);</v>
      </c>
      <c r="AI211" s="35" t="str">
        <f t="shared" si="21"/>
        <v>m209</v>
      </c>
      <c r="AJ211" s="23"/>
    </row>
    <row r="212" spans="1:36" s="3" customFormat="1" ht="37.049999999999997" customHeight="1" x14ac:dyDescent="0.3">
      <c r="A212" s="8" t="s">
        <v>378</v>
      </c>
      <c r="C212" s="6" t="s">
        <v>379</v>
      </c>
      <c r="D212" s="3">
        <v>5</v>
      </c>
      <c r="F212" s="15" t="s">
        <v>360</v>
      </c>
      <c r="G212" s="8"/>
      <c r="H212" s="4">
        <f t="shared" si="24"/>
        <v>0</v>
      </c>
      <c r="I212" s="2"/>
      <c r="J212" s="2"/>
      <c r="K212" s="2"/>
      <c r="L212" s="2">
        <f t="shared" si="22"/>
        <v>0</v>
      </c>
      <c r="M212" s="2"/>
      <c r="N212" s="2"/>
      <c r="O212" s="2"/>
      <c r="P212" s="2"/>
      <c r="Q212" s="7"/>
      <c r="U212" s="4"/>
      <c r="V212" s="5"/>
      <c r="AD212" s="4">
        <f t="shared" si="23"/>
        <v>0</v>
      </c>
      <c r="AF212" s="23"/>
      <c r="AG212" s="31" t="str">
        <f>"&lt;tr class='mmt"&amp;IF(E212="活動"," ev",IF(E212="限定"," ltd",""))&amp;IF(G212=""," groupless'","'")&amp;"&gt;&lt;td headers='icon'&gt;&lt;a href='https://www.alchemistcodedb.com/jp/card/"&amp;SUBSTITUTE(SUBSTITUTE(LOWER(A212),"_","-"),".png",""&amp;"'&gt;&lt;img src='resources/"&amp;A212&amp;"' title='"&amp;C212&amp;"' /&gt;&lt;/a&gt;&lt;/td&gt;&lt;td headers='name'&gt;"&amp;C212&amp;"&lt;/td&gt;&lt;td headers='rank'&gt;"&amp;D212&amp;"&lt;/td&gt;&lt;td headers='remark'&gt;"&amp;IF(E212="活動","&lt;span class='event'&gt;活動&lt;/span&gt;",IF(E212="限定","&lt;span class='limited'&gt;限定&lt;/span&gt;",""))&amp;"&lt;/td&gt;&lt;td headers='origin'&gt;&lt;span class='originName'&gt;"&amp;SUBSTITUTE(F212,CHAR(10),"&lt;br&gt;")&amp;"&lt;/span&gt;&lt;img class='originLogo' src='resources/ui/"&amp;VLOOKUP(F212,List!E:F,2,FALSE)&amp;"'title='"&amp;SUBSTITUTE(F212,CHAR(10)," ")&amp;"' /&gt;&lt;/td&gt;&lt;td headers='group'&gt;"&amp;IF(G212="","","&lt;span class='groupName'&gt;"&amp;SUBSTITUTE(G212,CHAR(10)," ")&amp;"&lt;/span&gt;&lt;img class='groupLogo' src='resources/ui/"&amp;VLOOKUP(G212,List!I:J,2,FALSE)&amp;"' title='"&amp;SUBSTITUTE(G212,CHAR(10)," ")&amp;"' /&gt;")&amp;"&lt;/td&gt;&lt;td headers='score' id='"&amp;AI212&amp;"'&gt;"&amp;H212&amp;"&lt;/td&gt;&lt;td headers='HP'&gt;"&amp;I212&amp;"&lt;/td&gt;&lt;td headers='patk'&gt;"&amp;J212&amp;"&lt;/td&gt;&lt;td headers='matk'&gt;"&amp;K212&amp;"&lt;/td&gt;&lt;td headers='pdef'&gt;"&amp;M212&amp;"&lt;/td&gt;&lt;td headers='mdef'&gt;"&amp;N212&amp;"&lt;/td&gt;&lt;td headers='dex'&gt;"&amp;O212&amp;"&lt;/td&gt;&lt;td headers='agi'&gt;"&amp;P212&amp;"&lt;/td&gt;&lt;td headers='luck'&gt;"&amp;Q212&amp;"&lt;/td&gt;&lt;td headers='a.type'&gt;"&amp;R212&amp;"&lt;/td&gt;&lt;td headers='a.bonus'&gt;"&amp;S212&amp;"&lt;/td&gt;&lt;td headers='special'&gt;"&amp;T212&amp;"&lt;/td&gt;&lt;td headers='sp.bonus'&gt;"&amp;U212&amp;"&lt;/td&gt;&lt;td headers='others'&gt;"&amp;V212&amp;"&lt;/td&gt;&lt;td headers='sinA'&gt;"&amp;W212&amp;"&lt;/td&gt;&lt;td headers='sinB'&gt;"&amp;X212&amp;"&lt;/td&gt;&lt;td headers='sinC'&gt;"&amp;Y212&amp;"&lt;/td&gt;&lt;td headers='sinD'&gt;"&amp;Z212&amp;"&lt;/td&gt;&lt;td headers='sinE'&gt;"&amp;AA212&amp;"&lt;/td&gt;&lt;td headers='sinF'&gt;"&amp;AB212&amp;"&lt;/td&gt;&lt;td headers='sinG'&gt;"&amp;AC212&amp;"&lt;/td&gt;&lt;/tr&gt;")</f>
        <v>&lt;tr class='mmt groupless'&gt;&lt;td headers='icon'&gt;&lt;a href='https://www.alchemistcodedb.com/jp/card/ts-wrath-magnus-02'&gt;&lt;img src='resources/TS_WRATH_MAGNUS_02.png' title='二人のジョーカー' /&gt;&lt;/a&gt;&lt;/td&gt;&lt;td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2" s="31" t="str">
        <f t="shared" si="20"/>
        <v>document.getElementById('m210').innerHTML = (b1*0+b2*0+b0*0) + (s1*0+s2*0+s3*0+s4*0+s5*0+s6*0+s7*0+s9*0) + (e01*0+e02*0+e03*0+e04*0+e05*0+e06*0+e07*0+e08*0+e09*0+e10*0+e11*0+e12*0+e13*0+e14*0+e15*0+e16*0+e17*0+e18*0);</v>
      </c>
      <c r="AI212" s="35" t="str">
        <f t="shared" si="21"/>
        <v>m210</v>
      </c>
      <c r="AJ212" s="23"/>
    </row>
    <row r="213" spans="1:36" s="3" customFormat="1" ht="37.049999999999997" customHeight="1" x14ac:dyDescent="0.3">
      <c r="A213" s="8" t="s">
        <v>380</v>
      </c>
      <c r="C213" s="6" t="s">
        <v>381</v>
      </c>
      <c r="D213" s="3">
        <v>5</v>
      </c>
      <c r="F213" s="15" t="s">
        <v>360</v>
      </c>
      <c r="G213" s="8" t="s">
        <v>91</v>
      </c>
      <c r="H213" s="4">
        <f t="shared" si="24"/>
        <v>60</v>
      </c>
      <c r="I213" s="2">
        <v>30</v>
      </c>
      <c r="J213" s="2"/>
      <c r="K213" s="2">
        <v>30</v>
      </c>
      <c r="L213" s="2">
        <f t="shared" si="22"/>
        <v>30</v>
      </c>
      <c r="M213" s="2"/>
      <c r="N213" s="2"/>
      <c r="O213" s="2"/>
      <c r="P213" s="2">
        <v>10</v>
      </c>
      <c r="Q213" s="7"/>
      <c r="U213" s="4"/>
      <c r="V213" s="5" t="s">
        <v>548</v>
      </c>
      <c r="W213" s="3">
        <v>30</v>
      </c>
      <c r="AA213" s="3">
        <v>30</v>
      </c>
      <c r="AD213" s="4">
        <f t="shared" si="23"/>
        <v>30</v>
      </c>
      <c r="AF213" s="23"/>
      <c r="AG213" s="31" t="str">
        <f>"&lt;tr class='mmt"&amp;IF(E213="活動"," ev",IF(E213="限定"," ltd",""))&amp;IF(G213=""," groupless'","'")&amp;"&gt;&lt;td headers='icon'&gt;&lt;a href='https://www.alchemistcodedb.com/jp/card/"&amp;SUBSTITUTE(SUBSTITUTE(LOWER(A213),"_","-"),".png",""&amp;"'&gt;&lt;img src='resources/"&amp;A213&amp;"' title='"&amp;C213&amp;"' /&gt;&lt;/a&gt;&lt;/td&gt;&lt;td headers='name'&gt;"&amp;C213&amp;"&lt;/td&gt;&lt;td headers='rank'&gt;"&amp;D213&amp;"&lt;/td&gt;&lt;td headers='remark'&gt;"&amp;IF(E213="活動","&lt;span class='event'&gt;活動&lt;/span&gt;",IF(E213="限定","&lt;span class='limited'&gt;限定&lt;/span&gt;",""))&amp;"&lt;/td&gt;&lt;td headers='origin'&gt;&lt;span class='originName'&gt;"&amp;SUBSTITUTE(F213,CHAR(10),"&lt;br&gt;")&amp;"&lt;/span&gt;&lt;img class='originLogo' src='resources/ui/"&amp;VLOOKUP(F213,List!E:F,2,FALSE)&amp;"'title='"&amp;SUBSTITUTE(F213,CHAR(10)," ")&amp;"' /&gt;&lt;/td&gt;&lt;td headers='group'&gt;"&amp;IF(G213="","","&lt;span class='groupName'&gt;"&amp;SUBSTITUTE(G213,CHAR(10)," ")&amp;"&lt;/span&gt;&lt;img class='groupLogo' src='resources/ui/"&amp;VLOOKUP(G213,List!I:J,2,FALSE)&amp;"' title='"&amp;SUBSTITUTE(G213,CHAR(10)," ")&amp;"' /&gt;")&amp;"&lt;/td&gt;&lt;td headers='score' id='"&amp;AI213&amp;"'&gt;"&amp;H213&amp;"&lt;/td&gt;&lt;td headers='HP'&gt;"&amp;I213&amp;"&lt;/td&gt;&lt;td headers='patk'&gt;"&amp;J213&amp;"&lt;/td&gt;&lt;td headers='matk'&gt;"&amp;K213&amp;"&lt;/td&gt;&lt;td headers='pdef'&gt;"&amp;M213&amp;"&lt;/td&gt;&lt;td headers='mdef'&gt;"&amp;N213&amp;"&lt;/td&gt;&lt;td headers='dex'&gt;"&amp;O213&amp;"&lt;/td&gt;&lt;td headers='agi'&gt;"&amp;P213&amp;"&lt;/td&gt;&lt;td headers='luck'&gt;"&amp;Q213&amp;"&lt;/td&gt;&lt;td headers='a.type'&gt;"&amp;R213&amp;"&lt;/td&gt;&lt;td headers='a.bonus'&gt;"&amp;S213&amp;"&lt;/td&gt;&lt;td headers='special'&gt;"&amp;T213&amp;"&lt;/td&gt;&lt;td headers='sp.bonus'&gt;"&amp;U213&amp;"&lt;/td&gt;&lt;td headers='others'&gt;"&amp;V213&amp;"&lt;/td&gt;&lt;td headers='sinA'&gt;"&amp;W213&amp;"&lt;/td&gt;&lt;td headers='sinB'&gt;"&amp;X213&amp;"&lt;/td&gt;&lt;td headers='sinC'&gt;"&amp;Y213&amp;"&lt;/td&gt;&lt;td headers='sinD'&gt;"&amp;Z213&amp;"&lt;/td&gt;&lt;td headers='sinE'&gt;"&amp;AA213&amp;"&lt;/td&gt;&lt;td headers='sinF'&gt;"&amp;AB213&amp;"&lt;/td&gt;&lt;td headers='sinG'&gt;"&amp;AC213&amp;"&lt;/td&gt;&lt;/tr&gt;")</f>
        <v>&lt;tr class='mmt'&gt;&lt;td headers='icon'&gt;&lt;a href='https://www.alchemistcodedb.com/jp/card/ts-wrath-mare-01'&gt;&lt;img src='resources/TS_WRATH_MARE_01.png' title='私だって守れる！' /&gt;&lt;/a&gt;&lt;/td&gt;&lt;td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id='m211'&gt;60&lt;/td&gt;&lt;td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213" s="31" t="str">
        <f t="shared" si="20"/>
        <v>document.getElementById('m211').innerHTML = (b1*0+b2*30+b0*30) + (s1*30+s2*0+s3*0+s4*0+s5*30+s6*0+s7*0+s9*30) + (e01*0+e02*0+e03*0+e04*0+e05*0+e06*0+e07*0+e08*0+e09*0+e10*0+e11*0+e12*0+e13*0+e14*0+e15*0+e16*0+e17*0+e18*0);</v>
      </c>
      <c r="AI213" s="35" t="str">
        <f t="shared" si="21"/>
        <v>m211</v>
      </c>
      <c r="AJ213" s="23"/>
    </row>
    <row r="214" spans="1:36" s="3" customFormat="1" ht="37.049999999999997" customHeight="1" x14ac:dyDescent="0.3">
      <c r="A214" s="8" t="s">
        <v>522</v>
      </c>
      <c r="C214" s="6" t="s">
        <v>529</v>
      </c>
      <c r="D214" s="3">
        <v>5</v>
      </c>
      <c r="E214" s="3" t="s">
        <v>35</v>
      </c>
      <c r="F214" s="15" t="s">
        <v>360</v>
      </c>
      <c r="G214" s="8" t="s">
        <v>361</v>
      </c>
      <c r="H214" s="4">
        <f t="shared" si="24"/>
        <v>15</v>
      </c>
      <c r="I214" s="2"/>
      <c r="J214" s="2"/>
      <c r="K214" s="2"/>
      <c r="L214" s="2">
        <f t="shared" si="22"/>
        <v>0</v>
      </c>
      <c r="M214" s="2"/>
      <c r="N214" s="2">
        <v>60</v>
      </c>
      <c r="O214" s="2"/>
      <c r="P214" s="2"/>
      <c r="Q214" s="7"/>
      <c r="U214" s="4"/>
      <c r="V214" s="5"/>
      <c r="W214" s="3">
        <v>15</v>
      </c>
      <c r="AA214" s="3">
        <v>15</v>
      </c>
      <c r="AD214" s="4">
        <f t="shared" si="23"/>
        <v>15</v>
      </c>
      <c r="AF214" s="23"/>
      <c r="AG214" s="31" t="str">
        <f>"&lt;tr class='mmt"&amp;IF(E214="活動"," ev",IF(E214="限定"," ltd",""))&amp;IF(G214=""," groupless'","'")&amp;"&gt;&lt;td headers='icon'&gt;&lt;a href='https://www.alchemistcodedb.com/jp/card/"&amp;SUBSTITUTE(SUBSTITUTE(LOWER(A214),"_","-"),".png",""&amp;"'&gt;&lt;img src='resources/"&amp;A214&amp;"' title='"&amp;C214&amp;"' /&gt;&lt;/a&gt;&lt;/td&gt;&lt;td headers='name'&gt;"&amp;C214&amp;"&lt;/td&gt;&lt;td headers='rank'&gt;"&amp;D214&amp;"&lt;/td&gt;&lt;td headers='remark'&gt;"&amp;IF(E214="活動","&lt;span class='event'&gt;活動&lt;/span&gt;",IF(E214="限定","&lt;span class='limited'&gt;限定&lt;/span&gt;",""))&amp;"&lt;/td&gt;&lt;td headers='origin'&gt;&lt;span class='originName'&gt;"&amp;SUBSTITUTE(F214,CHAR(10),"&lt;br&gt;")&amp;"&lt;/span&gt;&lt;img class='originLogo' src='resources/ui/"&amp;VLOOKUP(F214,List!E:F,2,FALSE)&amp;"'title='"&amp;SUBSTITUTE(F214,CHAR(10)," ")&amp;"' /&gt;&lt;/td&gt;&lt;td headers='group'&gt;"&amp;IF(G214="","","&lt;span class='groupName'&gt;"&amp;SUBSTITUTE(G214,CHAR(10)," ")&amp;"&lt;/span&gt;&lt;img class='groupLogo' src='resources/ui/"&amp;VLOOKUP(G214,List!I:J,2,FALSE)&amp;"' title='"&amp;SUBSTITUTE(G214,CHAR(10)," ")&amp;"' /&gt;")&amp;"&lt;/td&gt;&lt;td headers='score' id='"&amp;AI214&amp;"'&gt;"&amp;H214&amp;"&lt;/td&gt;&lt;td headers='HP'&gt;"&amp;I214&amp;"&lt;/td&gt;&lt;td headers='patk'&gt;"&amp;J214&amp;"&lt;/td&gt;&lt;td headers='matk'&gt;"&amp;K214&amp;"&lt;/td&gt;&lt;td headers='pdef'&gt;"&amp;M214&amp;"&lt;/td&gt;&lt;td headers='mdef'&gt;"&amp;N214&amp;"&lt;/td&gt;&lt;td headers='dex'&gt;"&amp;O214&amp;"&lt;/td&gt;&lt;td headers='agi'&gt;"&amp;P214&amp;"&lt;/td&gt;&lt;td headers='luck'&gt;"&amp;Q214&amp;"&lt;/td&gt;&lt;td headers='a.type'&gt;"&amp;R214&amp;"&lt;/td&gt;&lt;td headers='a.bonus'&gt;"&amp;S214&amp;"&lt;/td&gt;&lt;td headers='special'&gt;"&amp;T214&amp;"&lt;/td&gt;&lt;td headers='sp.bonus'&gt;"&amp;U214&amp;"&lt;/td&gt;&lt;td headers='others'&gt;"&amp;V214&amp;"&lt;/td&gt;&lt;td headers='sinA'&gt;"&amp;W214&amp;"&lt;/td&gt;&lt;td headers='sinB'&gt;"&amp;X214&amp;"&lt;/td&gt;&lt;td headers='sinC'&gt;"&amp;Y214&amp;"&lt;/td&gt;&lt;td headers='sinD'&gt;"&amp;Z214&amp;"&lt;/td&gt;&lt;td headers='sinE'&gt;"&amp;AA214&amp;"&lt;/td&gt;&lt;td headers='sinF'&gt;"&amp;AB214&amp;"&lt;/td&gt;&lt;td headers='sinG'&gt;"&amp;AC214&amp;"&lt;/td&gt;&lt;/tr&gt;")</f>
        <v>&lt;tr class='mmt ev'&gt;&lt;td headers='icon'&gt;&lt;a href='https://www.alchemistcodedb.com/jp/card/ts-wrath-plumeria-01'&gt;&lt;img src='resources/TS_WRATH_PLUMERIA_01.png' title='皆様に花マルを' /&gt;&lt;/a&gt;&lt;/td&gt;&lt;td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id='m212'&gt;15&lt;/td&gt;&lt;td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214" s="31" t="str">
        <f t="shared" si="20"/>
        <v>document.getElementById('m212').innerHTML = (b1*0+b2*0+b0*0) + (s1*15+s2*0+s3*0+s4*0+s5*15+s6*0+s7*0+s9*15) + (e01*0+e02*0+e03*0+e04*0+e05*0+e06*0+e07*0+e08*0+e09*0+e10*0+e11*0+e12*0+e13*0+e14*0+e15*0+e16*0+e17*0+e18*0);</v>
      </c>
      <c r="AI214" s="35" t="str">
        <f t="shared" si="21"/>
        <v>m212</v>
      </c>
      <c r="AJ214" s="23"/>
    </row>
    <row r="215" spans="1:36" s="3" customFormat="1" ht="37.049999999999997" customHeight="1" x14ac:dyDescent="0.3">
      <c r="A215" s="8" t="s">
        <v>559</v>
      </c>
      <c r="C215" s="6" t="s">
        <v>560</v>
      </c>
      <c r="D215" s="3">
        <v>5</v>
      </c>
      <c r="F215" s="15" t="s">
        <v>360</v>
      </c>
      <c r="G215" s="8" t="s">
        <v>361</v>
      </c>
      <c r="H215" s="4">
        <f t="shared" si="24"/>
        <v>60</v>
      </c>
      <c r="I215" s="2">
        <v>70</v>
      </c>
      <c r="J215" s="2"/>
      <c r="K215" s="2"/>
      <c r="L215" s="2">
        <f t="shared" si="22"/>
        <v>0</v>
      </c>
      <c r="M215" s="2"/>
      <c r="N215" s="2"/>
      <c r="O215" s="2"/>
      <c r="P215" s="2"/>
      <c r="Q215" s="7"/>
      <c r="R215" s="3" t="s">
        <v>14</v>
      </c>
      <c r="S215" s="3">
        <v>20</v>
      </c>
      <c r="U215" s="4"/>
      <c r="V215" s="5" t="s">
        <v>480</v>
      </c>
      <c r="Z215" s="3">
        <v>40</v>
      </c>
      <c r="AA215" s="3">
        <v>20</v>
      </c>
      <c r="AD215" s="4">
        <f t="shared" si="23"/>
        <v>40</v>
      </c>
      <c r="AF215" s="23"/>
      <c r="AG215" s="31" t="str">
        <f>"&lt;tr class='mmt"&amp;IF(E215="活動"," ev",IF(E215="限定"," ltd",""))&amp;IF(G215=""," groupless'","'")&amp;"&gt;&lt;td headers='icon'&gt;&lt;a href='https://www.alchemistcodedb.com/jp/card/"&amp;SUBSTITUTE(SUBSTITUTE(LOWER(A215),"_","-"),".png",""&amp;"'&gt;&lt;img src='resources/"&amp;A215&amp;"' title='"&amp;C215&amp;"' /&gt;&lt;/a&gt;&lt;/td&gt;&lt;td headers='name'&gt;"&amp;C215&amp;"&lt;/td&gt;&lt;td headers='rank'&gt;"&amp;D215&amp;"&lt;/td&gt;&lt;td headers='remark'&gt;"&amp;IF(E215="活動","&lt;span class='event'&gt;活動&lt;/span&gt;",IF(E215="限定","&lt;span class='limited'&gt;限定&lt;/span&gt;",""))&amp;"&lt;/td&gt;&lt;td headers='origin'&gt;&lt;span class='originName'&gt;"&amp;SUBSTITUTE(F215,CHAR(10),"&lt;br&gt;")&amp;"&lt;/span&gt;&lt;img class='originLogo' src='resources/ui/"&amp;VLOOKUP(F215,List!E:F,2,FALSE)&amp;"'title='"&amp;SUBSTITUTE(F215,CHAR(10)," ")&amp;"' /&gt;&lt;/td&gt;&lt;td headers='group'&gt;"&amp;IF(G215="","","&lt;span class='groupName'&gt;"&amp;SUBSTITUTE(G215,CHAR(10)," ")&amp;"&lt;/span&gt;&lt;img class='groupLogo' src='resources/ui/"&amp;VLOOKUP(G215,List!I:J,2,FALSE)&amp;"' title='"&amp;SUBSTITUTE(G215,CHAR(10)," ")&amp;"' /&gt;")&amp;"&lt;/td&gt;&lt;td headers='score' id='"&amp;AI215&amp;"'&gt;"&amp;H215&amp;"&lt;/td&gt;&lt;td headers='HP'&gt;"&amp;I215&amp;"&lt;/td&gt;&lt;td headers='patk'&gt;"&amp;J215&amp;"&lt;/td&gt;&lt;td headers='matk'&gt;"&amp;K215&amp;"&lt;/td&gt;&lt;td headers='pdef'&gt;"&amp;M215&amp;"&lt;/td&gt;&lt;td headers='mdef'&gt;"&amp;N215&amp;"&lt;/td&gt;&lt;td headers='dex'&gt;"&amp;O215&amp;"&lt;/td&gt;&lt;td headers='agi'&gt;"&amp;P215&amp;"&lt;/td&gt;&lt;td headers='luck'&gt;"&amp;Q215&amp;"&lt;/td&gt;&lt;td headers='a.type'&gt;"&amp;R215&amp;"&lt;/td&gt;&lt;td headers='a.bonus'&gt;"&amp;S215&amp;"&lt;/td&gt;&lt;td headers='special'&gt;"&amp;T215&amp;"&lt;/td&gt;&lt;td headers='sp.bonus'&gt;"&amp;U215&amp;"&lt;/td&gt;&lt;td headers='others'&gt;"&amp;V215&amp;"&lt;/td&gt;&lt;td headers='sinA'&gt;"&amp;W215&amp;"&lt;/td&gt;&lt;td headers='sinB'&gt;"&amp;X215&amp;"&lt;/td&gt;&lt;td headers='sinC'&gt;"&amp;Y215&amp;"&lt;/td&gt;&lt;td headers='sinD'&gt;"&amp;Z215&amp;"&lt;/td&gt;&lt;td headers='sinE'&gt;"&amp;AA215&amp;"&lt;/td&gt;&lt;td headers='sinF'&gt;"&amp;AB215&amp;"&lt;/td&gt;&lt;td headers='sinG'&gt;"&amp;AC215&amp;"&lt;/td&gt;&lt;/tr&gt;")</f>
        <v>&lt;tr class='mmt'&gt;&lt;td headers='icon'&gt;&lt;a href='https://www.alchemistcodedb.com/jp/card/ts-wrath-rachel-01'&gt;&lt;img src='resources/TS_WRATH_RACHEL_01.png' title='白黒の熊を照らす火灯' /&gt;&lt;/a&gt;&lt;/td&gt;&lt;td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id='m213'&gt;60&lt;/td&gt;&lt;td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15" s="31" t="str">
        <f t="shared" si="20"/>
        <v>document.getElementById('m213').innerHTML = (b1*0+b2*0+b0*0) + (s1*0+s2*0+s3*0+s4*40+s5*20+s6*0+s7*0+s9*40) + (e01*20+e02*0+e03*0+e04*0+e05*0+e06*0+e07*0+e08*0+e09*0+e10*0+e11*0+e12*0+e13*0+e14*0+e15*0+e16*0+e17*0+e18*0);</v>
      </c>
      <c r="AI215" s="35" t="str">
        <f t="shared" si="21"/>
        <v>m213</v>
      </c>
      <c r="AJ215" s="23"/>
    </row>
    <row r="216" spans="1:36" s="3" customFormat="1" ht="37.049999999999997" customHeight="1" x14ac:dyDescent="0.3">
      <c r="A216" s="8" t="s">
        <v>382</v>
      </c>
      <c r="C216" s="6" t="s">
        <v>383</v>
      </c>
      <c r="D216" s="3">
        <v>4</v>
      </c>
      <c r="F216" s="15" t="s">
        <v>360</v>
      </c>
      <c r="G216" s="8"/>
      <c r="H216" s="4">
        <f t="shared" si="24"/>
        <v>0</v>
      </c>
      <c r="I216" s="2"/>
      <c r="J216" s="2"/>
      <c r="K216" s="2"/>
      <c r="L216" s="2">
        <f t="shared" si="22"/>
        <v>0</v>
      </c>
      <c r="M216" s="2"/>
      <c r="N216" s="2"/>
      <c r="O216" s="2"/>
      <c r="P216" s="2"/>
      <c r="Q216" s="7"/>
      <c r="U216" s="4"/>
      <c r="V216" s="5"/>
      <c r="AD216" s="4">
        <f t="shared" si="23"/>
        <v>0</v>
      </c>
      <c r="AF216" s="23"/>
      <c r="AG216" s="31" t="str">
        <f>"&lt;tr class='mmt"&amp;IF(E216="活動"," ev",IF(E216="限定"," ltd",""))&amp;IF(G216=""," groupless'","'")&amp;"&gt;&lt;td headers='icon'&gt;&lt;a href='https://www.alchemistcodedb.com/jp/card/"&amp;SUBSTITUTE(SUBSTITUTE(LOWER(A216),"_","-"),".png",""&amp;"'&gt;&lt;img src='resources/"&amp;A216&amp;"' title='"&amp;C216&amp;"' /&gt;&lt;/a&gt;&lt;/td&gt;&lt;td headers='name'&gt;"&amp;C216&amp;"&lt;/td&gt;&lt;td headers='rank'&gt;"&amp;D216&amp;"&lt;/td&gt;&lt;td headers='remark'&gt;"&amp;IF(E216="活動","&lt;span class='event'&gt;活動&lt;/span&gt;",IF(E216="限定","&lt;span class='limited'&gt;限定&lt;/span&gt;",""))&amp;"&lt;/td&gt;&lt;td headers='origin'&gt;&lt;span class='originName'&gt;"&amp;SUBSTITUTE(F216,CHAR(10),"&lt;br&gt;")&amp;"&lt;/span&gt;&lt;img class='originLogo' src='resources/ui/"&amp;VLOOKUP(F216,List!E:F,2,FALSE)&amp;"'title='"&amp;SUBSTITUTE(F216,CHAR(10)," ")&amp;"' /&gt;&lt;/td&gt;&lt;td headers='group'&gt;"&amp;IF(G216="","","&lt;span class='groupName'&gt;"&amp;SUBSTITUTE(G216,CHAR(10)," ")&amp;"&lt;/span&gt;&lt;img class='groupLogo' src='resources/ui/"&amp;VLOOKUP(G216,List!I:J,2,FALSE)&amp;"' title='"&amp;SUBSTITUTE(G216,CHAR(10)," ")&amp;"' /&gt;")&amp;"&lt;/td&gt;&lt;td headers='score' id='"&amp;AI216&amp;"'&gt;"&amp;H216&amp;"&lt;/td&gt;&lt;td headers='HP'&gt;"&amp;I216&amp;"&lt;/td&gt;&lt;td headers='patk'&gt;"&amp;J216&amp;"&lt;/td&gt;&lt;td headers='matk'&gt;"&amp;K216&amp;"&lt;/td&gt;&lt;td headers='pdef'&gt;"&amp;M216&amp;"&lt;/td&gt;&lt;td headers='mdef'&gt;"&amp;N216&amp;"&lt;/td&gt;&lt;td headers='dex'&gt;"&amp;O216&amp;"&lt;/td&gt;&lt;td headers='agi'&gt;"&amp;P216&amp;"&lt;/td&gt;&lt;td headers='luck'&gt;"&amp;Q216&amp;"&lt;/td&gt;&lt;td headers='a.type'&gt;"&amp;R216&amp;"&lt;/td&gt;&lt;td headers='a.bonus'&gt;"&amp;S216&amp;"&lt;/td&gt;&lt;td headers='special'&gt;"&amp;T216&amp;"&lt;/td&gt;&lt;td headers='sp.bonus'&gt;"&amp;U216&amp;"&lt;/td&gt;&lt;td headers='others'&gt;"&amp;V216&amp;"&lt;/td&gt;&lt;td headers='sinA'&gt;"&amp;W216&amp;"&lt;/td&gt;&lt;td headers='sinB'&gt;"&amp;X216&amp;"&lt;/td&gt;&lt;td headers='sinC'&gt;"&amp;Y216&amp;"&lt;/td&gt;&lt;td headers='sinD'&gt;"&amp;Z216&amp;"&lt;/td&gt;&lt;td headers='sinE'&gt;"&amp;AA216&amp;"&lt;/td&gt;&lt;td headers='sinF'&gt;"&amp;AB216&amp;"&lt;/td&gt;&lt;td headers='sinG'&gt;"&amp;AC216&amp;"&lt;/td&gt;&lt;/tr&gt;")</f>
        <v>&lt;tr class='mmt groupless'&gt;&lt;td headers='icon'&gt;&lt;a href='https://www.alchemistcodedb.com/jp/card/ts-wrath-rosa-01'&gt;&lt;img src='resources/TS_WRATH_ROSA_01.png' title='魂に刻まれし本能' /&gt;&lt;/a&gt;&lt;/td&gt;&lt;td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6" s="31" t="str">
        <f t="shared" si="20"/>
        <v>document.getElementById('m214').innerHTML = (b1*0+b2*0+b0*0) + (s1*0+s2*0+s3*0+s4*0+s5*0+s6*0+s7*0+s9*0) + (e01*0+e02*0+e03*0+e04*0+e05*0+e06*0+e07*0+e08*0+e09*0+e10*0+e11*0+e12*0+e13*0+e14*0+e15*0+e16*0+e17*0+e18*0);</v>
      </c>
      <c r="AI216" s="35" t="str">
        <f t="shared" si="21"/>
        <v>m214</v>
      </c>
      <c r="AJ216" s="23"/>
    </row>
    <row r="217" spans="1:36" s="3" customFormat="1" ht="37.049999999999997" customHeight="1" x14ac:dyDescent="0.3">
      <c r="A217" s="8" t="s">
        <v>384</v>
      </c>
      <c r="C217" s="6" t="s">
        <v>385</v>
      </c>
      <c r="D217" s="3">
        <v>5</v>
      </c>
      <c r="E217" s="3" t="s">
        <v>39</v>
      </c>
      <c r="F217" s="15" t="s">
        <v>360</v>
      </c>
      <c r="G217" s="8"/>
      <c r="H217" s="4">
        <f t="shared" si="24"/>
        <v>0</v>
      </c>
      <c r="I217" s="2"/>
      <c r="J217" s="2"/>
      <c r="K217" s="2"/>
      <c r="L217" s="2">
        <f t="shared" si="22"/>
        <v>0</v>
      </c>
      <c r="M217" s="2"/>
      <c r="N217" s="2"/>
      <c r="O217" s="2"/>
      <c r="P217" s="2"/>
      <c r="Q217" s="7"/>
      <c r="U217" s="4"/>
      <c r="V217" s="5"/>
      <c r="AD217" s="4">
        <f t="shared" si="23"/>
        <v>0</v>
      </c>
      <c r="AF217" s="23"/>
      <c r="AG217" s="31" t="str">
        <f>"&lt;tr class='mmt"&amp;IF(E217="活動"," ev",IF(E217="限定"," ltd",""))&amp;IF(G217=""," groupless'","'")&amp;"&gt;&lt;td headers='icon'&gt;&lt;a href='https://www.alchemistcodedb.com/jp/card/"&amp;SUBSTITUTE(SUBSTITUTE(LOWER(A217),"_","-"),".png",""&amp;"'&gt;&lt;img src='resources/"&amp;A217&amp;"' title='"&amp;C217&amp;"' /&gt;&lt;/a&gt;&lt;/td&gt;&lt;td headers='name'&gt;"&amp;C217&amp;"&lt;/td&gt;&lt;td headers='rank'&gt;"&amp;D217&amp;"&lt;/td&gt;&lt;td headers='remark'&gt;"&amp;IF(E217="活動","&lt;span class='event'&gt;活動&lt;/span&gt;",IF(E217="限定","&lt;span class='limited'&gt;限定&lt;/span&gt;",""))&amp;"&lt;/td&gt;&lt;td headers='origin'&gt;&lt;span class='originName'&gt;"&amp;SUBSTITUTE(F217,CHAR(10),"&lt;br&gt;")&amp;"&lt;/span&gt;&lt;img class='originLogo' src='resources/ui/"&amp;VLOOKUP(F217,List!E:F,2,FALSE)&amp;"'title='"&amp;SUBSTITUTE(F217,CHAR(10)," ")&amp;"' /&gt;&lt;/td&gt;&lt;td headers='group'&gt;"&amp;IF(G217="","","&lt;span class='groupName'&gt;"&amp;SUBSTITUTE(G217,CHAR(10)," ")&amp;"&lt;/span&gt;&lt;img class='groupLogo' src='resources/ui/"&amp;VLOOKUP(G217,List!I:J,2,FALSE)&amp;"' title='"&amp;SUBSTITUTE(G217,CHAR(10)," ")&amp;"' /&gt;")&amp;"&lt;/td&gt;&lt;td headers='score' id='"&amp;AI217&amp;"'&gt;"&amp;H217&amp;"&lt;/td&gt;&lt;td headers='HP'&gt;"&amp;I217&amp;"&lt;/td&gt;&lt;td headers='patk'&gt;"&amp;J217&amp;"&lt;/td&gt;&lt;td headers='matk'&gt;"&amp;K217&amp;"&lt;/td&gt;&lt;td headers='pdef'&gt;"&amp;M217&amp;"&lt;/td&gt;&lt;td headers='mdef'&gt;"&amp;N217&amp;"&lt;/td&gt;&lt;td headers='dex'&gt;"&amp;O217&amp;"&lt;/td&gt;&lt;td headers='agi'&gt;"&amp;P217&amp;"&lt;/td&gt;&lt;td headers='luck'&gt;"&amp;Q217&amp;"&lt;/td&gt;&lt;td headers='a.type'&gt;"&amp;R217&amp;"&lt;/td&gt;&lt;td headers='a.bonus'&gt;"&amp;S217&amp;"&lt;/td&gt;&lt;td headers='special'&gt;"&amp;T217&amp;"&lt;/td&gt;&lt;td headers='sp.bonus'&gt;"&amp;U217&amp;"&lt;/td&gt;&lt;td headers='others'&gt;"&amp;V217&amp;"&lt;/td&gt;&lt;td headers='sinA'&gt;"&amp;W217&amp;"&lt;/td&gt;&lt;td headers='sinB'&gt;"&amp;X217&amp;"&lt;/td&gt;&lt;td headers='sinC'&gt;"&amp;Y217&amp;"&lt;/td&gt;&lt;td headers='sinD'&gt;"&amp;Z217&amp;"&lt;/td&gt;&lt;td headers='sinE'&gt;"&amp;AA217&amp;"&lt;/td&gt;&lt;td headers='sinF'&gt;"&amp;AB217&amp;"&lt;/td&gt;&lt;td headers='sinG'&gt;"&amp;AC217&amp;"&lt;/td&gt;&lt;/tr&gt;")</f>
        <v>&lt;tr class='mmt ltd groupless'&gt;&lt;td headers='icon'&gt;&lt;a href='https://www.alchemistcodedb.com/jp/card/ts-wrath-rosa-02'&gt;&lt;img src='resources/TS_WRATH_ROSA_02.png' title='あの日見た堕天使' /&gt;&lt;/a&gt;&lt;/td&gt;&lt;td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7" s="31" t="str">
        <f t="shared" si="20"/>
        <v>document.getElementById('m215').innerHTML = (b1*0+b2*0+b0*0) + (s1*0+s2*0+s3*0+s4*0+s5*0+s6*0+s7*0+s9*0) + (e01*0+e02*0+e03*0+e04*0+e05*0+e06*0+e07*0+e08*0+e09*0+e10*0+e11*0+e12*0+e13*0+e14*0+e15*0+e16*0+e17*0+e18*0);</v>
      </c>
      <c r="AI217" s="35" t="str">
        <f t="shared" si="21"/>
        <v>m215</v>
      </c>
      <c r="AJ217" s="23"/>
    </row>
    <row r="218" spans="1:36" s="3" customFormat="1" ht="37.049999999999997" customHeight="1" x14ac:dyDescent="0.3">
      <c r="A218" s="8" t="s">
        <v>386</v>
      </c>
      <c r="C218" s="6" t="s">
        <v>387</v>
      </c>
      <c r="D218" s="3">
        <v>3</v>
      </c>
      <c r="F218" s="15" t="s">
        <v>360</v>
      </c>
      <c r="G218" s="8"/>
      <c r="H218" s="4">
        <f t="shared" si="24"/>
        <v>0</v>
      </c>
      <c r="I218" s="2"/>
      <c r="J218" s="2"/>
      <c r="K218" s="2"/>
      <c r="L218" s="2">
        <f t="shared" si="22"/>
        <v>0</v>
      </c>
      <c r="M218" s="2"/>
      <c r="N218" s="2"/>
      <c r="O218" s="2"/>
      <c r="P218" s="2"/>
      <c r="Q218" s="7"/>
      <c r="U218" s="4"/>
      <c r="V218" s="5"/>
      <c r="AD218" s="4">
        <f t="shared" si="23"/>
        <v>0</v>
      </c>
      <c r="AF218" s="23"/>
      <c r="AG218" s="31" t="str">
        <f>"&lt;tr class='mmt"&amp;IF(E218="活動"," ev",IF(E218="限定"," ltd",""))&amp;IF(G218=""," groupless'","'")&amp;"&gt;&lt;td headers='icon'&gt;&lt;a href='https://www.alchemistcodedb.com/jp/card/"&amp;SUBSTITUTE(SUBSTITUTE(LOWER(A218),"_","-"),".png",""&amp;"'&gt;&lt;img src='resources/"&amp;A218&amp;"' title='"&amp;C218&amp;"' /&gt;&lt;/a&gt;&lt;/td&gt;&lt;td headers='name'&gt;"&amp;C218&amp;"&lt;/td&gt;&lt;td headers='rank'&gt;"&amp;D218&amp;"&lt;/td&gt;&lt;td headers='remark'&gt;"&amp;IF(E218="活動","&lt;span class='event'&gt;活動&lt;/span&gt;",IF(E218="限定","&lt;span class='limited'&gt;限定&lt;/span&gt;",""))&amp;"&lt;/td&gt;&lt;td headers='origin'&gt;&lt;span class='originName'&gt;"&amp;SUBSTITUTE(F218,CHAR(10),"&lt;br&gt;")&amp;"&lt;/span&gt;&lt;img class='originLogo' src='resources/ui/"&amp;VLOOKUP(F218,List!E:F,2,FALSE)&amp;"'title='"&amp;SUBSTITUTE(F218,CHAR(10)," ")&amp;"' /&gt;&lt;/td&gt;&lt;td headers='group'&gt;"&amp;IF(G218="","","&lt;span class='groupName'&gt;"&amp;SUBSTITUTE(G218,CHAR(10)," ")&amp;"&lt;/span&gt;&lt;img class='groupLogo' src='resources/ui/"&amp;VLOOKUP(G218,List!I:J,2,FALSE)&amp;"' title='"&amp;SUBSTITUTE(G218,CHAR(10)," ")&amp;"' /&gt;")&amp;"&lt;/td&gt;&lt;td headers='score' id='"&amp;AI218&amp;"'&gt;"&amp;H218&amp;"&lt;/td&gt;&lt;td headers='HP'&gt;"&amp;I218&amp;"&lt;/td&gt;&lt;td headers='patk'&gt;"&amp;J218&amp;"&lt;/td&gt;&lt;td headers='matk'&gt;"&amp;K218&amp;"&lt;/td&gt;&lt;td headers='pdef'&gt;"&amp;M218&amp;"&lt;/td&gt;&lt;td headers='mdef'&gt;"&amp;N218&amp;"&lt;/td&gt;&lt;td headers='dex'&gt;"&amp;O218&amp;"&lt;/td&gt;&lt;td headers='agi'&gt;"&amp;P218&amp;"&lt;/td&gt;&lt;td headers='luck'&gt;"&amp;Q218&amp;"&lt;/td&gt;&lt;td headers='a.type'&gt;"&amp;R218&amp;"&lt;/td&gt;&lt;td headers='a.bonus'&gt;"&amp;S218&amp;"&lt;/td&gt;&lt;td headers='special'&gt;"&amp;T218&amp;"&lt;/td&gt;&lt;td headers='sp.bonus'&gt;"&amp;U218&amp;"&lt;/td&gt;&lt;td headers='others'&gt;"&amp;V218&amp;"&lt;/td&gt;&lt;td headers='sinA'&gt;"&amp;W218&amp;"&lt;/td&gt;&lt;td headers='sinB'&gt;"&amp;X218&amp;"&lt;/td&gt;&lt;td headers='sinC'&gt;"&amp;Y218&amp;"&lt;/td&gt;&lt;td headers='sinD'&gt;"&amp;Z218&amp;"&lt;/td&gt;&lt;td headers='sinE'&gt;"&amp;AA218&amp;"&lt;/td&gt;&lt;td headers='sinF'&gt;"&amp;AB218&amp;"&lt;/td&gt;&lt;td headers='sinG'&gt;"&amp;AC218&amp;"&lt;/td&gt;&lt;/tr&gt;")</f>
        <v>&lt;tr class='mmt groupless'&gt;&lt;td headers='icon'&gt;&lt;a href='https://www.alchemistcodedb.com/jp/card/ts-wrath-sabaleta-01'&gt;&lt;img src='resources/TS_WRATH_SABALETA_01.png' title='いずれ燃え尽きるほど' /&gt;&lt;/a&gt;&lt;/td&gt;&lt;td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id='m216'&gt;0&lt;/td&gt;&lt;td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18" s="31" t="str">
        <f t="shared" si="20"/>
        <v>document.getElementById('m216').innerHTML = (b1*0+b2*0+b0*0) + (s1*0+s2*0+s3*0+s4*0+s5*0+s6*0+s7*0+s9*0) + (e01*0+e02*0+e03*0+e04*0+e05*0+e06*0+e07*0+e08*0+e09*0+e10*0+e11*0+e12*0+e13*0+e14*0+e15*0+e16*0+e17*0+e18*0);</v>
      </c>
      <c r="AI218" s="35" t="str">
        <f t="shared" si="21"/>
        <v>m216</v>
      </c>
      <c r="AJ218" s="23"/>
    </row>
    <row r="219" spans="1:36" s="3" customFormat="1" ht="37.049999999999997" customHeight="1" x14ac:dyDescent="0.3">
      <c r="A219" s="8" t="s">
        <v>388</v>
      </c>
      <c r="C219" s="6" t="s">
        <v>389</v>
      </c>
      <c r="D219" s="3">
        <v>5</v>
      </c>
      <c r="F219" s="15" t="s">
        <v>360</v>
      </c>
      <c r="G219" s="8" t="s">
        <v>91</v>
      </c>
      <c r="H219" s="4">
        <f t="shared" si="24"/>
        <v>55</v>
      </c>
      <c r="I219" s="2">
        <v>70</v>
      </c>
      <c r="J219" s="2">
        <v>15</v>
      </c>
      <c r="K219" s="2"/>
      <c r="L219" s="2">
        <f t="shared" si="22"/>
        <v>15</v>
      </c>
      <c r="M219" s="2">
        <v>15</v>
      </c>
      <c r="N219" s="2"/>
      <c r="O219" s="2"/>
      <c r="P219" s="2"/>
      <c r="Q219" s="7"/>
      <c r="U219" s="4"/>
      <c r="V219" s="5"/>
      <c r="W219" s="3">
        <v>40</v>
      </c>
      <c r="AB219" s="3">
        <v>20</v>
      </c>
      <c r="AD219" s="4">
        <f t="shared" si="23"/>
        <v>40</v>
      </c>
      <c r="AF219" s="23"/>
      <c r="AG219" s="31" t="str">
        <f>"&lt;tr class='mmt"&amp;IF(E219="活動"," ev",IF(E219="限定"," ltd",""))&amp;IF(G219=""," groupless'","'")&amp;"&gt;&lt;td headers='icon'&gt;&lt;a href='https://www.alchemistcodedb.com/jp/card/"&amp;SUBSTITUTE(SUBSTITUTE(LOWER(A219),"_","-"),".png",""&amp;"'&gt;&lt;img src='resources/"&amp;A219&amp;"' title='"&amp;C219&amp;"' /&gt;&lt;/a&gt;&lt;/td&gt;&lt;td headers='name'&gt;"&amp;C219&amp;"&lt;/td&gt;&lt;td headers='rank'&gt;"&amp;D219&amp;"&lt;/td&gt;&lt;td headers='remark'&gt;"&amp;IF(E219="活動","&lt;span class='event'&gt;活動&lt;/span&gt;",IF(E219="限定","&lt;span class='limited'&gt;限定&lt;/span&gt;",""))&amp;"&lt;/td&gt;&lt;td headers='origin'&gt;&lt;span class='originName'&gt;"&amp;SUBSTITUTE(F219,CHAR(10),"&lt;br&gt;")&amp;"&lt;/span&gt;&lt;img class='originLogo' src='resources/ui/"&amp;VLOOKUP(F219,List!E:F,2,FALSE)&amp;"'title='"&amp;SUBSTITUTE(F219,CHAR(10)," ")&amp;"' /&gt;&lt;/td&gt;&lt;td headers='group'&gt;"&amp;IF(G219="","","&lt;span class='groupName'&gt;"&amp;SUBSTITUTE(G219,CHAR(10)," ")&amp;"&lt;/span&gt;&lt;img class='groupLogo' src='resources/ui/"&amp;VLOOKUP(G219,List!I:J,2,FALSE)&amp;"' title='"&amp;SUBSTITUTE(G219,CHAR(10)," ")&amp;"' /&gt;")&amp;"&lt;/td&gt;&lt;td headers='score' id='"&amp;AI219&amp;"'&gt;"&amp;H219&amp;"&lt;/td&gt;&lt;td headers='HP'&gt;"&amp;I219&amp;"&lt;/td&gt;&lt;td headers='patk'&gt;"&amp;J219&amp;"&lt;/td&gt;&lt;td headers='matk'&gt;"&amp;K219&amp;"&lt;/td&gt;&lt;td headers='pdef'&gt;"&amp;M219&amp;"&lt;/td&gt;&lt;td headers='mdef'&gt;"&amp;N219&amp;"&lt;/td&gt;&lt;td headers='dex'&gt;"&amp;O219&amp;"&lt;/td&gt;&lt;td headers='agi'&gt;"&amp;P219&amp;"&lt;/td&gt;&lt;td headers='luck'&gt;"&amp;Q219&amp;"&lt;/td&gt;&lt;td headers='a.type'&gt;"&amp;R219&amp;"&lt;/td&gt;&lt;td headers='a.bonus'&gt;"&amp;S219&amp;"&lt;/td&gt;&lt;td headers='special'&gt;"&amp;T219&amp;"&lt;/td&gt;&lt;td headers='sp.bonus'&gt;"&amp;U219&amp;"&lt;/td&gt;&lt;td headers='others'&gt;"&amp;V219&amp;"&lt;/td&gt;&lt;td headers='sinA'&gt;"&amp;W219&amp;"&lt;/td&gt;&lt;td headers='sinB'&gt;"&amp;X219&amp;"&lt;/td&gt;&lt;td headers='sinC'&gt;"&amp;Y219&amp;"&lt;/td&gt;&lt;td headers='sinD'&gt;"&amp;Z219&amp;"&lt;/td&gt;&lt;td headers='sinE'&gt;"&amp;AA219&amp;"&lt;/td&gt;&lt;td headers='sinF'&gt;"&amp;AB219&amp;"&lt;/td&gt;&lt;td headers='sinG'&gt;"&amp;AC219&amp;"&lt;/td&gt;&lt;/tr&gt;")</f>
        <v>&lt;tr class='mmt'&gt;&lt;td headers='icon'&gt;&lt;a href='https://www.alchemistcodedb.com/jp/card/ts-wrath-spica-01'&gt;&lt;img src='resources/TS_WRATH_SPICA_01.png' title='双星の想いは募り' /&gt;&lt;/a&gt;&lt;/td&gt;&lt;td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id='m217'&gt;55&lt;/td&gt;&lt;td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19" s="31" t="str">
        <f t="shared" si="20"/>
        <v>document.getElementById('m217').innerHTML = (b1*15+b2*0+b0*15) + (s1*40+s2*0+s3*0+s4*0+s5*0+s6*20+s7*0+s9*40) + (e01*0+e02*0+e03*0+e04*0+e05*0+e06*0+e07*0+e08*0+e09*0+e10*0+e11*0+e12*0+e13*0+e14*0+e15*0+e16*0+e17*0+e18*0);</v>
      </c>
      <c r="AI219" s="35" t="str">
        <f t="shared" si="21"/>
        <v>m217</v>
      </c>
      <c r="AJ219" s="23"/>
    </row>
    <row r="220" spans="1:36" s="3" customFormat="1" ht="37.049999999999997" customHeight="1" x14ac:dyDescent="0.3">
      <c r="A220" s="8" t="s">
        <v>542</v>
      </c>
      <c r="C220" s="6" t="s">
        <v>549</v>
      </c>
      <c r="D220" s="3">
        <v>5</v>
      </c>
      <c r="F220" s="15" t="s">
        <v>360</v>
      </c>
      <c r="G220" s="8" t="s">
        <v>91</v>
      </c>
      <c r="H220" s="4">
        <f t="shared" si="24"/>
        <v>80</v>
      </c>
      <c r="I220" s="2">
        <v>40</v>
      </c>
      <c r="J220" s="2">
        <v>30</v>
      </c>
      <c r="K220" s="2"/>
      <c r="L220" s="2">
        <f t="shared" si="22"/>
        <v>30</v>
      </c>
      <c r="M220" s="2"/>
      <c r="N220" s="2"/>
      <c r="O220" s="2"/>
      <c r="P220" s="2"/>
      <c r="Q220" s="7"/>
      <c r="T220" s="3" t="s">
        <v>476</v>
      </c>
      <c r="U220" s="4">
        <v>20</v>
      </c>
      <c r="V220" s="5" t="s">
        <v>550</v>
      </c>
      <c r="X220" s="3">
        <v>30</v>
      </c>
      <c r="AB220" s="3">
        <v>30</v>
      </c>
      <c r="AD220" s="4">
        <f t="shared" si="23"/>
        <v>30</v>
      </c>
      <c r="AF220" s="23"/>
      <c r="AG220" s="31" t="str">
        <f>"&lt;tr class='mmt"&amp;IF(E220="活動"," ev",IF(E220="限定"," ltd",""))&amp;IF(G220=""," groupless'","'")&amp;"&gt;&lt;td headers='icon'&gt;&lt;a href='https://www.alchemistcodedb.com/jp/card/"&amp;SUBSTITUTE(SUBSTITUTE(LOWER(A220),"_","-"),".png",""&amp;"'&gt;&lt;img src='resources/"&amp;A220&amp;"' title='"&amp;C220&amp;"' /&gt;&lt;/a&gt;&lt;/td&gt;&lt;td headers='name'&gt;"&amp;C220&amp;"&lt;/td&gt;&lt;td headers='rank'&gt;"&amp;D220&amp;"&lt;/td&gt;&lt;td headers='remark'&gt;"&amp;IF(E220="活動","&lt;span class='event'&gt;活動&lt;/span&gt;",IF(E220="限定","&lt;span class='limited'&gt;限定&lt;/span&gt;",""))&amp;"&lt;/td&gt;&lt;td headers='origin'&gt;&lt;span class='originName'&gt;"&amp;SUBSTITUTE(F220,CHAR(10),"&lt;br&gt;")&amp;"&lt;/span&gt;&lt;img class='originLogo' src='resources/ui/"&amp;VLOOKUP(F220,List!E:F,2,FALSE)&amp;"'title='"&amp;SUBSTITUTE(F220,CHAR(10)," ")&amp;"' /&gt;&lt;/td&gt;&lt;td headers='group'&gt;"&amp;IF(G220="","","&lt;span class='groupName'&gt;"&amp;SUBSTITUTE(G220,CHAR(10)," ")&amp;"&lt;/span&gt;&lt;img class='groupLogo' src='resources/ui/"&amp;VLOOKUP(G220,List!I:J,2,FALSE)&amp;"' title='"&amp;SUBSTITUTE(G220,CHAR(10)," ")&amp;"' /&gt;")&amp;"&lt;/td&gt;&lt;td headers='score' id='"&amp;AI220&amp;"'&gt;"&amp;H220&amp;"&lt;/td&gt;&lt;td headers='HP'&gt;"&amp;I220&amp;"&lt;/td&gt;&lt;td headers='patk'&gt;"&amp;J220&amp;"&lt;/td&gt;&lt;td headers='matk'&gt;"&amp;K220&amp;"&lt;/td&gt;&lt;td headers='pdef'&gt;"&amp;M220&amp;"&lt;/td&gt;&lt;td headers='mdef'&gt;"&amp;N220&amp;"&lt;/td&gt;&lt;td headers='dex'&gt;"&amp;O220&amp;"&lt;/td&gt;&lt;td headers='agi'&gt;"&amp;P220&amp;"&lt;/td&gt;&lt;td headers='luck'&gt;"&amp;Q220&amp;"&lt;/td&gt;&lt;td headers='a.type'&gt;"&amp;R220&amp;"&lt;/td&gt;&lt;td headers='a.bonus'&gt;"&amp;S220&amp;"&lt;/td&gt;&lt;td headers='special'&gt;"&amp;T220&amp;"&lt;/td&gt;&lt;td headers='sp.bonus'&gt;"&amp;U220&amp;"&lt;/td&gt;&lt;td headers='others'&gt;"&amp;V220&amp;"&lt;/td&gt;&lt;td headers='sinA'&gt;"&amp;W220&amp;"&lt;/td&gt;&lt;td headers='sinB'&gt;"&amp;X220&amp;"&lt;/td&gt;&lt;td headers='sinC'&gt;"&amp;Y220&amp;"&lt;/td&gt;&lt;td headers='sinD'&gt;"&amp;Z220&amp;"&lt;/td&gt;&lt;td headers='sinE'&gt;"&amp;AA220&amp;"&lt;/td&gt;&lt;td headers='sinF'&gt;"&amp;AB220&amp;"&lt;/td&gt;&lt;td headers='sinG'&gt;"&amp;AC220&amp;"&lt;/td&gt;&lt;/tr&gt;")</f>
        <v>&lt;tr class='mmt'&gt;&lt;td headers='icon'&gt;&lt;a href='https://www.alchemistcodedb.com/jp/card/ts-wrath-spica-02'&gt;&lt;img src='resources/TS_WRATH_SPICA_02.png' title='珠星、決戦の地へ' /&gt;&lt;/a&gt;&lt;/td&gt;&lt;td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id='m218'&gt;80&lt;/td&gt;&lt;td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20" s="31" t="str">
        <f t="shared" si="20"/>
        <v>document.getElementById('m218').innerHTML = (b1*30+b2*0+b0*30) + (s1*0+s2*30+s3*0+s4*0+s5*0+s6*30+s7*0+s9*30) + (e01*0+e02*0+e03*0+e04*0+e05*0+e06*0+e07*0+e08*0+e09*0+e10*20+e11*0+e12*0+e13*0+e14*0+e15*0+e16*0+e17*0+e18*0);</v>
      </c>
      <c r="AI220" s="35" t="str">
        <f t="shared" si="21"/>
        <v>m218</v>
      </c>
      <c r="AJ220" s="23"/>
    </row>
    <row r="221" spans="1:36" s="3" customFormat="1" ht="37.049999999999997" customHeight="1" x14ac:dyDescent="0.3">
      <c r="A221" s="8" t="s">
        <v>390</v>
      </c>
      <c r="C221" s="6" t="s">
        <v>391</v>
      </c>
      <c r="D221" s="3">
        <v>5</v>
      </c>
      <c r="E221" s="3" t="s">
        <v>39</v>
      </c>
      <c r="F221" s="15" t="s">
        <v>360</v>
      </c>
      <c r="G221" s="8" t="s">
        <v>361</v>
      </c>
      <c r="H221" s="4">
        <f t="shared" si="24"/>
        <v>80</v>
      </c>
      <c r="I221" s="2">
        <v>60</v>
      </c>
      <c r="J221" s="2">
        <v>30</v>
      </c>
      <c r="K221" s="2"/>
      <c r="L221" s="2">
        <f t="shared" si="22"/>
        <v>30</v>
      </c>
      <c r="M221" s="2"/>
      <c r="N221" s="2"/>
      <c r="O221" s="2"/>
      <c r="P221" s="2"/>
      <c r="Q221" s="7"/>
      <c r="T221" s="3" t="s">
        <v>21</v>
      </c>
      <c r="U221" s="4">
        <v>10</v>
      </c>
      <c r="V221" s="5"/>
      <c r="W221" s="3">
        <v>20</v>
      </c>
      <c r="AA221" s="3">
        <v>40</v>
      </c>
      <c r="AD221" s="4">
        <f t="shared" si="23"/>
        <v>40</v>
      </c>
      <c r="AF221" s="23"/>
      <c r="AG221" s="31" t="str">
        <f>"&lt;tr class='mmt"&amp;IF(E221="活動"," ev",IF(E221="限定"," ltd",""))&amp;IF(G221=""," groupless'","'")&amp;"&gt;&lt;td headers='icon'&gt;&lt;a href='https://www.alchemistcodedb.com/jp/card/"&amp;SUBSTITUTE(SUBSTITUTE(LOWER(A221),"_","-"),".png",""&amp;"'&gt;&lt;img src='resources/"&amp;A221&amp;"' title='"&amp;C221&amp;"' /&gt;&lt;/a&gt;&lt;/td&gt;&lt;td headers='name'&gt;"&amp;C221&amp;"&lt;/td&gt;&lt;td headers='rank'&gt;"&amp;D221&amp;"&lt;/td&gt;&lt;td headers='remark'&gt;"&amp;IF(E221="活動","&lt;span class='event'&gt;活動&lt;/span&gt;",IF(E221="限定","&lt;span class='limited'&gt;限定&lt;/span&gt;",""))&amp;"&lt;/td&gt;&lt;td headers='origin'&gt;&lt;span class='originName'&gt;"&amp;SUBSTITUTE(F221,CHAR(10),"&lt;br&gt;")&amp;"&lt;/span&gt;&lt;img class='originLogo' src='resources/ui/"&amp;VLOOKUP(F221,List!E:F,2,FALSE)&amp;"'title='"&amp;SUBSTITUTE(F221,CHAR(10)," ")&amp;"' /&gt;&lt;/td&gt;&lt;td headers='group'&gt;"&amp;IF(G221="","","&lt;span class='groupName'&gt;"&amp;SUBSTITUTE(G221,CHAR(10)," ")&amp;"&lt;/span&gt;&lt;img class='groupLogo' src='resources/ui/"&amp;VLOOKUP(G221,List!I:J,2,FALSE)&amp;"' title='"&amp;SUBSTITUTE(G221,CHAR(10)," ")&amp;"' /&gt;")&amp;"&lt;/td&gt;&lt;td headers='score' id='"&amp;AI221&amp;"'&gt;"&amp;H221&amp;"&lt;/td&gt;&lt;td headers='HP'&gt;"&amp;I221&amp;"&lt;/td&gt;&lt;td headers='patk'&gt;"&amp;J221&amp;"&lt;/td&gt;&lt;td headers='matk'&gt;"&amp;K221&amp;"&lt;/td&gt;&lt;td headers='pdef'&gt;"&amp;M221&amp;"&lt;/td&gt;&lt;td headers='mdef'&gt;"&amp;N221&amp;"&lt;/td&gt;&lt;td headers='dex'&gt;"&amp;O221&amp;"&lt;/td&gt;&lt;td headers='agi'&gt;"&amp;P221&amp;"&lt;/td&gt;&lt;td headers='luck'&gt;"&amp;Q221&amp;"&lt;/td&gt;&lt;td headers='a.type'&gt;"&amp;R221&amp;"&lt;/td&gt;&lt;td headers='a.bonus'&gt;"&amp;S221&amp;"&lt;/td&gt;&lt;td headers='special'&gt;"&amp;T221&amp;"&lt;/td&gt;&lt;td headers='sp.bonus'&gt;"&amp;U221&amp;"&lt;/td&gt;&lt;td headers='others'&gt;"&amp;V221&amp;"&lt;/td&gt;&lt;td headers='sinA'&gt;"&amp;W221&amp;"&lt;/td&gt;&lt;td headers='sinB'&gt;"&amp;X221&amp;"&lt;/td&gt;&lt;td headers='sinC'&gt;"&amp;Y221&amp;"&lt;/td&gt;&lt;td headers='sinD'&gt;"&amp;Z221&amp;"&lt;/td&gt;&lt;td headers='sinE'&gt;"&amp;AA221&amp;"&lt;/td&gt;&lt;td headers='sinF'&gt;"&amp;AB221&amp;"&lt;/td&gt;&lt;td headers='sinG'&gt;"&amp;AC221&amp;"&lt;/td&gt;&lt;/tr&gt;")</f>
        <v>&lt;tr class='mmt ltd'&gt;&lt;td headers='icon'&gt;&lt;a href='https://www.alchemistcodedb.com/jp/card/ts-wrath-teresa-01'&gt;&lt;img src='resources/TS_WRATH_TERESA_01.png' title='可能性は広き海の如く' /&gt;&lt;/a&gt;&lt;/td&gt;&lt;td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id='m219'&gt;80&lt;/td&gt;&lt;td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21" s="31" t="str">
        <f t="shared" si="20"/>
        <v>document.getElementById('m219').innerHTML = (b1*30+b2*0+b0*30) + (s1*20+s2*0+s3*0+s4*0+s5*40+s6*0+s7*0+s9*40) + (e01*0+e02*0+e03*0+e04*0+e05*0+e06*0+e07*0+e08*0+e09*0+e10*0+e11*0+e12*10+e13*0+e14*0+e15*0+e16*0+e17*0+e18*0);</v>
      </c>
      <c r="AI221" s="35" t="str">
        <f t="shared" si="21"/>
        <v>m219</v>
      </c>
      <c r="AJ221" s="23"/>
    </row>
    <row r="222" spans="1:36" s="3" customFormat="1" ht="37.049999999999997" customHeight="1" x14ac:dyDescent="0.3">
      <c r="A222" s="8" t="s">
        <v>392</v>
      </c>
      <c r="C222" s="6" t="s">
        <v>393</v>
      </c>
      <c r="D222" s="3">
        <v>5</v>
      </c>
      <c r="F222" s="15" t="s">
        <v>360</v>
      </c>
      <c r="G222" s="8" t="s">
        <v>91</v>
      </c>
      <c r="H222" s="4">
        <f t="shared" si="24"/>
        <v>100</v>
      </c>
      <c r="I222" s="2">
        <v>40</v>
      </c>
      <c r="J222" s="2">
        <v>20</v>
      </c>
      <c r="K222" s="2"/>
      <c r="L222" s="2">
        <f t="shared" si="22"/>
        <v>20</v>
      </c>
      <c r="M222" s="2"/>
      <c r="N222" s="2"/>
      <c r="O222" s="2"/>
      <c r="P222" s="2"/>
      <c r="Q222" s="7"/>
      <c r="R222" s="3" t="s">
        <v>14</v>
      </c>
      <c r="S222" s="3">
        <v>20</v>
      </c>
      <c r="U222" s="4"/>
      <c r="V222" s="5" t="s">
        <v>485</v>
      </c>
      <c r="W222" s="3">
        <v>60</v>
      </c>
      <c r="AD222" s="4">
        <f t="shared" si="23"/>
        <v>60</v>
      </c>
      <c r="AF222" s="23"/>
      <c r="AG222" s="31" t="str">
        <f>"&lt;tr class='mmt"&amp;IF(E222="活動"," ev",IF(E222="限定"," ltd",""))&amp;IF(G222=""," groupless'","'")&amp;"&gt;&lt;td headers='icon'&gt;&lt;a href='https://www.alchemistcodedb.com/jp/card/"&amp;SUBSTITUTE(SUBSTITUTE(LOWER(A222),"_","-"),".png",""&amp;"'&gt;&lt;img src='resources/"&amp;A222&amp;"' title='"&amp;C222&amp;"' /&gt;&lt;/a&gt;&lt;/td&gt;&lt;td headers='name'&gt;"&amp;C222&amp;"&lt;/td&gt;&lt;td headers='rank'&gt;"&amp;D222&amp;"&lt;/td&gt;&lt;td headers='remark'&gt;"&amp;IF(E222="活動","&lt;span class='event'&gt;活動&lt;/span&gt;",IF(E222="限定","&lt;span class='limited'&gt;限定&lt;/span&gt;",""))&amp;"&lt;/td&gt;&lt;td headers='origin'&gt;&lt;span class='originName'&gt;"&amp;SUBSTITUTE(F222,CHAR(10),"&lt;br&gt;")&amp;"&lt;/span&gt;&lt;img class='originLogo' src='resources/ui/"&amp;VLOOKUP(F222,List!E:F,2,FALSE)&amp;"'title='"&amp;SUBSTITUTE(F222,CHAR(10)," ")&amp;"' /&gt;&lt;/td&gt;&lt;td headers='group'&gt;"&amp;IF(G222="","","&lt;span class='groupName'&gt;"&amp;SUBSTITUTE(G222,CHAR(10)," ")&amp;"&lt;/span&gt;&lt;img class='groupLogo' src='resources/ui/"&amp;VLOOKUP(G222,List!I:J,2,FALSE)&amp;"' title='"&amp;SUBSTITUTE(G222,CHAR(10)," ")&amp;"' /&gt;")&amp;"&lt;/td&gt;&lt;td headers='score' id='"&amp;AI222&amp;"'&gt;"&amp;H222&amp;"&lt;/td&gt;&lt;td headers='HP'&gt;"&amp;I222&amp;"&lt;/td&gt;&lt;td headers='patk'&gt;"&amp;J222&amp;"&lt;/td&gt;&lt;td headers='matk'&gt;"&amp;K222&amp;"&lt;/td&gt;&lt;td headers='pdef'&gt;"&amp;M222&amp;"&lt;/td&gt;&lt;td headers='mdef'&gt;"&amp;N222&amp;"&lt;/td&gt;&lt;td headers='dex'&gt;"&amp;O222&amp;"&lt;/td&gt;&lt;td headers='agi'&gt;"&amp;P222&amp;"&lt;/td&gt;&lt;td headers='luck'&gt;"&amp;Q222&amp;"&lt;/td&gt;&lt;td headers='a.type'&gt;"&amp;R222&amp;"&lt;/td&gt;&lt;td headers='a.bonus'&gt;"&amp;S222&amp;"&lt;/td&gt;&lt;td headers='special'&gt;"&amp;T222&amp;"&lt;/td&gt;&lt;td headers='sp.bonus'&gt;"&amp;U222&amp;"&lt;/td&gt;&lt;td headers='others'&gt;"&amp;V222&amp;"&lt;/td&gt;&lt;td headers='sinA'&gt;"&amp;W222&amp;"&lt;/td&gt;&lt;td headers='sinB'&gt;"&amp;X222&amp;"&lt;/td&gt;&lt;td headers='sinC'&gt;"&amp;Y222&amp;"&lt;/td&gt;&lt;td headers='sinD'&gt;"&amp;Z222&amp;"&lt;/td&gt;&lt;td headers='sinE'&gt;"&amp;AA222&amp;"&lt;/td&gt;&lt;td headers='sinF'&gt;"&amp;AB222&amp;"&lt;/td&gt;&lt;td headers='sinG'&gt;"&amp;AC222&amp;"&lt;/td&gt;&lt;/tr&gt;")</f>
        <v>&lt;tr class='mmt'&gt;&lt;td headers='icon'&gt;&lt;a href='https://www.alchemistcodedb.com/jp/card/ts-wrath-zahar-01'&gt;&lt;img src='resources/TS_WRATH_ZAHAR_01.png' title='漆黒の野望、未だ叶わず' /&gt;&lt;/a&gt;&lt;/td&gt;&lt;td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id='m220'&gt;100&lt;/td&gt;&lt;td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22" s="31" t="str">
        <f t="shared" si="20"/>
        <v>document.getElementById('m220').innerHTML = (b1*20+b2*0+b0*20) + (s1*60+s2*0+s3*0+s4*0+s5*0+s6*0+s7*0+s9*60) + (e01*20+e02*0+e03*0+e04*0+e05*0+e06*0+e07*0+e08*0+e09*0+e10*0+e11*0+e12*0+e13*0+e14*0+e15*0+e16*0+e17*0+e18*0);</v>
      </c>
      <c r="AI222" s="35" t="str">
        <f t="shared" si="21"/>
        <v>m220</v>
      </c>
      <c r="AJ222" s="23"/>
    </row>
    <row r="223" spans="1:36" s="3" customFormat="1" ht="37.049999999999997" customHeight="1" x14ac:dyDescent="0.3">
      <c r="A223" s="8" t="s">
        <v>543</v>
      </c>
      <c r="C223" s="6" t="s">
        <v>551</v>
      </c>
      <c r="D223" s="3">
        <v>5</v>
      </c>
      <c r="F223" s="15" t="s">
        <v>360</v>
      </c>
      <c r="G223" s="8" t="s">
        <v>91</v>
      </c>
      <c r="H223" s="4">
        <f t="shared" si="24"/>
        <v>100</v>
      </c>
      <c r="I223" s="2"/>
      <c r="J223" s="2">
        <v>30</v>
      </c>
      <c r="K223" s="2">
        <v>30</v>
      </c>
      <c r="L223" s="2">
        <f t="shared" si="22"/>
        <v>30</v>
      </c>
      <c r="M223" s="2"/>
      <c r="N223" s="2"/>
      <c r="O223" s="2"/>
      <c r="P223" s="2"/>
      <c r="Q223" s="7"/>
      <c r="R223" s="3" t="s">
        <v>14</v>
      </c>
      <c r="S223" s="3">
        <v>40</v>
      </c>
      <c r="U223" s="4"/>
      <c r="V223" s="5"/>
      <c r="X223" s="3">
        <v>30</v>
      </c>
      <c r="AA223" s="3">
        <v>30</v>
      </c>
      <c r="AD223" s="4">
        <f t="shared" si="23"/>
        <v>30</v>
      </c>
      <c r="AF223" s="23"/>
      <c r="AG223" s="31" t="str">
        <f>"&lt;tr class='mmt"&amp;IF(E223="活動"," ev",IF(E223="限定"," ltd",""))&amp;IF(G223=""," groupless'","'")&amp;"&gt;&lt;td headers='icon'&gt;&lt;a href='https://www.alchemistcodedb.com/jp/card/"&amp;SUBSTITUTE(SUBSTITUTE(LOWER(A223),"_","-"),".png",""&amp;"'&gt;&lt;img src='resources/"&amp;A223&amp;"' title='"&amp;C223&amp;"' /&gt;&lt;/a&gt;&lt;/td&gt;&lt;td headers='name'&gt;"&amp;C223&amp;"&lt;/td&gt;&lt;td headers='rank'&gt;"&amp;D223&amp;"&lt;/td&gt;&lt;td headers='remark'&gt;"&amp;IF(E223="活動","&lt;span class='event'&gt;活動&lt;/span&gt;",IF(E223="限定","&lt;span class='limited'&gt;限定&lt;/span&gt;",""))&amp;"&lt;/td&gt;&lt;td headers='origin'&gt;&lt;span class='originName'&gt;"&amp;SUBSTITUTE(F223,CHAR(10),"&lt;br&gt;")&amp;"&lt;/span&gt;&lt;img class='originLogo' src='resources/ui/"&amp;VLOOKUP(F223,List!E:F,2,FALSE)&amp;"'title='"&amp;SUBSTITUTE(F223,CHAR(10)," ")&amp;"' /&gt;&lt;/td&gt;&lt;td headers='group'&gt;"&amp;IF(G223="","","&lt;span class='groupName'&gt;"&amp;SUBSTITUTE(G223,CHAR(10)," ")&amp;"&lt;/span&gt;&lt;img class='groupLogo' src='resources/ui/"&amp;VLOOKUP(G223,List!I:J,2,FALSE)&amp;"' title='"&amp;SUBSTITUTE(G223,CHAR(10)," ")&amp;"' /&gt;")&amp;"&lt;/td&gt;&lt;td headers='score' id='"&amp;AI223&amp;"'&gt;"&amp;H223&amp;"&lt;/td&gt;&lt;td headers='HP'&gt;"&amp;I223&amp;"&lt;/td&gt;&lt;td headers='patk'&gt;"&amp;J223&amp;"&lt;/td&gt;&lt;td headers='matk'&gt;"&amp;K223&amp;"&lt;/td&gt;&lt;td headers='pdef'&gt;"&amp;M223&amp;"&lt;/td&gt;&lt;td headers='mdef'&gt;"&amp;N223&amp;"&lt;/td&gt;&lt;td headers='dex'&gt;"&amp;O223&amp;"&lt;/td&gt;&lt;td headers='agi'&gt;"&amp;P223&amp;"&lt;/td&gt;&lt;td headers='luck'&gt;"&amp;Q223&amp;"&lt;/td&gt;&lt;td headers='a.type'&gt;"&amp;R223&amp;"&lt;/td&gt;&lt;td headers='a.bonus'&gt;"&amp;S223&amp;"&lt;/td&gt;&lt;td headers='special'&gt;"&amp;T223&amp;"&lt;/td&gt;&lt;td headers='sp.bonus'&gt;"&amp;U223&amp;"&lt;/td&gt;&lt;td headers='others'&gt;"&amp;V223&amp;"&lt;/td&gt;&lt;td headers='sinA'&gt;"&amp;W223&amp;"&lt;/td&gt;&lt;td headers='sinB'&gt;"&amp;X223&amp;"&lt;/td&gt;&lt;td headers='sinC'&gt;"&amp;Y223&amp;"&lt;/td&gt;&lt;td headers='sinD'&gt;"&amp;Z223&amp;"&lt;/td&gt;&lt;td headers='sinE'&gt;"&amp;AA223&amp;"&lt;/td&gt;&lt;td headers='sinF'&gt;"&amp;AB223&amp;"&lt;/td&gt;&lt;td headers='sinG'&gt;"&amp;AC223&amp;"&lt;/td&gt;&lt;/tr&gt;")</f>
        <v>&lt;tr class='mmt'&gt;&lt;td headers='icon'&gt;&lt;a href='https://www.alchemistcodedb.com/jp/card/ts-wrath-zahar-02'&gt;&lt;img src='resources/TS_WRATH_ZAHAR_02.png' title='白銀の野望、ここに降り立ち' /&gt;&lt;/a&gt;&lt;/td&gt;&lt;td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id='m221'&gt;100&lt;/td&gt;&lt;td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23" s="31" t="str">
        <f t="shared" si="20"/>
        <v>document.getElementById('m221').innerHTML = (b1*30+b2*30+b0*30) + (s1*0+s2*30+s3*0+s4*0+s5*30+s6*0+s7*0+s9*30) + (e01*40+e02*0+e03*0+e04*0+e05*0+e06*0+e07*0+e08*0+e09*0+e10*0+e11*0+e12*0+e13*0+e14*0+e15*0+e16*0+e17*0+e18*0);</v>
      </c>
      <c r="AI223" s="35" t="str">
        <f t="shared" si="21"/>
        <v>m221</v>
      </c>
      <c r="AJ223" s="23"/>
    </row>
    <row r="224" spans="1:36" ht="37.049999999999997" customHeight="1" x14ac:dyDescent="0.3">
      <c r="AG224" s="31"/>
    </row>
    <row r="225" spans="33:34" ht="36.9" customHeight="1" x14ac:dyDescent="0.3">
      <c r="AG225" s="47" t="s">
        <v>591</v>
      </c>
      <c r="AH225" s="48" t="s">
        <v>590</v>
      </c>
    </row>
  </sheetData>
  <sheetProtection selectLockedCells="1" sort="0"/>
  <autoFilter ref="B2:AD223" xr:uid="{12F5E3EA-4FDA-471C-839A-02A68F2CB4ED}"/>
  <conditionalFormatting sqref="D1:F1 AE107:AF111 AE177:AF204 H1:AF1 I177:AD182 I108:AD111 B144:G145 A194 C70:F70 I184:AD204 I205:AF217 H71:AF78 C220:AF224 C225:XFD1048576 B98:B143 B97:AF97 C134:G143 H134:AF161 A227:B1048576 B146:B226 A212 I79:AF96 C71:H96 C108:G111 C146:G161 I163:AF174 C162:AF162 C184:G217 C98:G106 I98:AF106 C112:AF132 H3:H174 A1:B4 B5:B96 AD36:AD174 L36:L174 C2:AF69 A5:A190 C163:G174 C176:G182 I176:AF176 L176:L223 AD176:AD223 H176:H223 C175:AF175 AG1:XFD224">
    <cfRule type="cellIs" dxfId="7" priority="12" operator="equal">
      <formula>0</formula>
    </cfRule>
  </conditionalFormatting>
  <conditionalFormatting sqref="E107">
    <cfRule type="cellIs" dxfId="6" priority="9" operator="equal">
      <formula>0</formula>
    </cfRule>
  </conditionalFormatting>
  <conditionalFormatting sqref="F183">
    <cfRule type="cellIs" dxfId="5" priority="6" operator="equal">
      <formula>0</formula>
    </cfRule>
  </conditionalFormatting>
  <conditionalFormatting sqref="F107">
    <cfRule type="cellIs" dxfId="4" priority="5" operator="equal">
      <formula>0</formula>
    </cfRule>
  </conditionalFormatting>
  <conditionalFormatting sqref="G70:AF70">
    <cfRule type="cellIs" dxfId="3" priority="4" operator="equal">
      <formula>0</formula>
    </cfRule>
  </conditionalFormatting>
  <conditionalFormatting sqref="C133:AF133">
    <cfRule type="cellIs" dxfId="2" priority="3" operator="equal">
      <formula>0</formula>
    </cfRule>
  </conditionalFormatting>
  <conditionalFormatting sqref="C218:AF218">
    <cfRule type="cellIs" dxfId="1" priority="2" operator="equal">
      <formula>0</formula>
    </cfRule>
  </conditionalFormatting>
  <conditionalFormatting sqref="C219:AF219">
    <cfRule type="cellIs" dxfId="0" priority="1" operator="equal">
      <formula>0</formula>
    </cfRule>
  </conditionalFormatting>
  <dataValidations count="1">
    <dataValidation type="list" allowBlank="1" showInputMessage="1" showErrorMessage="1" sqref="C98:E98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List!$M$2:$M$10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List!$O$2:$O$13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List!$P$2:$P$23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R29"/>
  <sheetViews>
    <sheetView topLeftCell="B7" zoomScaleNormal="100" workbookViewId="0">
      <selection activeCell="N2" sqref="N2:N13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34.3984375" style="42" bestFit="1" customWidth="1"/>
    <col min="11" max="11" width="6.3984375" style="1"/>
    <col min="12" max="12" width="3.796875" style="1" bestFit="1" customWidth="1"/>
    <col min="13" max="13" width="9.796875" style="1" bestFit="1" customWidth="1"/>
    <col min="14" max="14" width="3.796875" style="54" bestFit="1" customWidth="1"/>
    <col min="15" max="15" width="8.5" style="1" bestFit="1" customWidth="1"/>
    <col min="16" max="16" width="10.3984375" style="1" bestFit="1" customWidth="1"/>
    <col min="17" max="17" width="6.3984375" style="1"/>
    <col min="19" max="16384" width="6.3984375" style="1"/>
  </cols>
  <sheetData>
    <row r="1" spans="1:16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O1" s="1" t="s">
        <v>477</v>
      </c>
      <c r="P1" s="1" t="s">
        <v>436</v>
      </c>
    </row>
    <row r="2" spans="1:16" ht="37.049999999999997" customHeight="1" x14ac:dyDescent="0.3">
      <c r="A2" s="59"/>
      <c r="B2" s="59"/>
      <c r="C2" s="59" t="s">
        <v>398</v>
      </c>
      <c r="D2" s="58" t="s">
        <v>399</v>
      </c>
      <c r="E2" s="62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L2" s="1" t="s">
        <v>645</v>
      </c>
      <c r="M2" s="1" t="s">
        <v>14</v>
      </c>
      <c r="N2" s="54" t="s">
        <v>651</v>
      </c>
      <c r="O2" s="1" t="s">
        <v>20</v>
      </c>
      <c r="P2" s="1" t="s">
        <v>563</v>
      </c>
    </row>
    <row r="3" spans="1:16" ht="37.049999999999997" customHeight="1" x14ac:dyDescent="0.3">
      <c r="A3" s="59"/>
      <c r="B3" s="59"/>
      <c r="C3" s="59"/>
      <c r="D3" s="58"/>
      <c r="E3" s="62"/>
      <c r="F3" s="46"/>
      <c r="G3" s="11"/>
      <c r="H3" s="11" t="s">
        <v>401</v>
      </c>
      <c r="I3" s="11" t="s">
        <v>583</v>
      </c>
      <c r="J3" s="42" t="s">
        <v>401</v>
      </c>
      <c r="L3" s="1" t="s">
        <v>646</v>
      </c>
      <c r="M3" s="1" t="s">
        <v>15</v>
      </c>
      <c r="N3" s="54" t="s">
        <v>652</v>
      </c>
      <c r="O3" s="42" t="s">
        <v>21</v>
      </c>
      <c r="P3" s="1" t="s">
        <v>564</v>
      </c>
    </row>
    <row r="4" spans="1:16" ht="37.049999999999997" customHeight="1" x14ac:dyDescent="0.3">
      <c r="A4" s="59"/>
      <c r="B4" s="59"/>
      <c r="C4" s="59"/>
      <c r="D4" s="58"/>
      <c r="E4" s="62"/>
      <c r="F4" s="46"/>
      <c r="G4" s="11"/>
      <c r="H4" s="11" t="s">
        <v>402</v>
      </c>
      <c r="I4" s="11" t="s">
        <v>43</v>
      </c>
      <c r="J4" s="42" t="s">
        <v>402</v>
      </c>
      <c r="L4" s="54" t="s">
        <v>647</v>
      </c>
      <c r="M4" s="1" t="s">
        <v>561</v>
      </c>
      <c r="N4" s="54" t="s">
        <v>653</v>
      </c>
      <c r="O4" s="50" t="s">
        <v>607</v>
      </c>
      <c r="P4" s="1" t="s">
        <v>565</v>
      </c>
    </row>
    <row r="5" spans="1:16" ht="37.049999999999997" customHeight="1" x14ac:dyDescent="0.3">
      <c r="A5" s="59"/>
      <c r="B5" s="59"/>
      <c r="C5" s="59"/>
      <c r="D5" s="58"/>
      <c r="E5" s="62"/>
      <c r="F5" s="46"/>
      <c r="G5" s="11"/>
      <c r="H5" s="11" t="s">
        <v>403</v>
      </c>
      <c r="I5" s="11" t="s">
        <v>100</v>
      </c>
      <c r="J5" s="42" t="s">
        <v>403</v>
      </c>
      <c r="L5" s="54" t="s">
        <v>648</v>
      </c>
      <c r="M5" s="1" t="s">
        <v>17</v>
      </c>
      <c r="N5" s="54" t="s">
        <v>654</v>
      </c>
      <c r="O5" s="1" t="s">
        <v>22</v>
      </c>
      <c r="P5" s="1" t="s">
        <v>566</v>
      </c>
    </row>
    <row r="6" spans="1:16" ht="37.049999999999997" customHeight="1" x14ac:dyDescent="0.3">
      <c r="A6" s="59"/>
      <c r="B6" s="59"/>
      <c r="C6" s="59"/>
      <c r="D6" s="58"/>
      <c r="E6" s="62"/>
      <c r="F6" s="46"/>
      <c r="G6" s="11"/>
      <c r="H6" s="11" t="s">
        <v>404</v>
      </c>
      <c r="I6" s="11" t="s">
        <v>405</v>
      </c>
      <c r="J6" s="42" t="s">
        <v>404</v>
      </c>
      <c r="L6" s="54" t="s">
        <v>649</v>
      </c>
      <c r="M6" s="42" t="s">
        <v>18</v>
      </c>
      <c r="N6" s="54" t="s">
        <v>655</v>
      </c>
      <c r="O6" s="1" t="s">
        <v>500</v>
      </c>
      <c r="P6" s="50" t="s">
        <v>609</v>
      </c>
    </row>
    <row r="7" spans="1:16" ht="37.049999999999997" customHeight="1" x14ac:dyDescent="0.3">
      <c r="A7" s="61"/>
      <c r="B7" s="61"/>
      <c r="C7" s="59" t="s">
        <v>406</v>
      </c>
      <c r="D7" s="58" t="s">
        <v>407</v>
      </c>
      <c r="E7" s="62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L7" s="54" t="s">
        <v>650</v>
      </c>
      <c r="M7" s="1" t="s">
        <v>19</v>
      </c>
      <c r="N7" s="54" t="s">
        <v>656</v>
      </c>
      <c r="O7" s="1" t="s">
        <v>476</v>
      </c>
      <c r="P7" s="1" t="s">
        <v>567</v>
      </c>
    </row>
    <row r="8" spans="1:16" ht="37.049999999999997" customHeight="1" x14ac:dyDescent="0.3">
      <c r="A8" s="61"/>
      <c r="B8" s="61"/>
      <c r="C8" s="59"/>
      <c r="D8" s="58"/>
      <c r="E8" s="62"/>
      <c r="F8" s="46"/>
      <c r="G8" s="11"/>
      <c r="H8" s="11" t="s">
        <v>409</v>
      </c>
      <c r="I8" s="11" t="s">
        <v>91</v>
      </c>
      <c r="J8" s="42" t="s">
        <v>409</v>
      </c>
      <c r="L8" s="54"/>
      <c r="M8" s="1" t="s">
        <v>557</v>
      </c>
      <c r="N8" s="54" t="s">
        <v>657</v>
      </c>
      <c r="O8" s="1" t="s">
        <v>23</v>
      </c>
      <c r="P8" s="1" t="s">
        <v>568</v>
      </c>
    </row>
    <row r="9" spans="1:16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L9" s="54"/>
      <c r="M9" s="50" t="s">
        <v>603</v>
      </c>
      <c r="N9" s="54" t="s">
        <v>658</v>
      </c>
      <c r="O9" s="1" t="s">
        <v>24</v>
      </c>
      <c r="P9" s="1" t="s">
        <v>569</v>
      </c>
    </row>
    <row r="10" spans="1:16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L10" s="54"/>
      <c r="M10" s="1" t="s">
        <v>491</v>
      </c>
      <c r="N10" s="54" t="s">
        <v>659</v>
      </c>
      <c r="O10" s="1" t="s">
        <v>25</v>
      </c>
      <c r="P10" s="1" t="s">
        <v>570</v>
      </c>
    </row>
    <row r="11" spans="1:16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584</v>
      </c>
      <c r="J11" s="42" t="s">
        <v>416</v>
      </c>
      <c r="N11" s="54" t="s">
        <v>660</v>
      </c>
      <c r="O11" s="1" t="s">
        <v>490</v>
      </c>
      <c r="P11" s="1" t="s">
        <v>571</v>
      </c>
    </row>
    <row r="12" spans="1:16" ht="37.049999999999997" customHeight="1" x14ac:dyDescent="0.3">
      <c r="A12" s="59"/>
      <c r="B12" s="59"/>
      <c r="C12" s="59" t="s">
        <v>417</v>
      </c>
      <c r="D12" s="58" t="s">
        <v>418</v>
      </c>
      <c r="E12" s="62" t="s">
        <v>162</v>
      </c>
      <c r="F12" s="46" t="s">
        <v>417</v>
      </c>
      <c r="G12" s="11"/>
      <c r="H12" s="11" t="s">
        <v>419</v>
      </c>
      <c r="I12" s="11" t="s">
        <v>598</v>
      </c>
      <c r="J12" s="42" t="s">
        <v>419</v>
      </c>
      <c r="N12" s="54" t="s">
        <v>661</v>
      </c>
      <c r="O12" s="1" t="s">
        <v>540</v>
      </c>
      <c r="P12" s="53" t="s">
        <v>629</v>
      </c>
    </row>
    <row r="13" spans="1:16" ht="37.049999999999997" customHeight="1" x14ac:dyDescent="0.3">
      <c r="A13" s="59"/>
      <c r="B13" s="59"/>
      <c r="C13" s="59"/>
      <c r="D13" s="58"/>
      <c r="E13" s="62"/>
      <c r="F13" s="46"/>
      <c r="G13" s="11"/>
      <c r="H13" s="11" t="s">
        <v>420</v>
      </c>
      <c r="I13" s="11" t="s">
        <v>168</v>
      </c>
      <c r="J13" s="42" t="s">
        <v>420</v>
      </c>
      <c r="N13" s="54" t="s">
        <v>662</v>
      </c>
      <c r="O13" s="1" t="s">
        <v>642</v>
      </c>
      <c r="P13" s="1" t="s">
        <v>572</v>
      </c>
    </row>
    <row r="14" spans="1:16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P14" s="1" t="s">
        <v>573</v>
      </c>
    </row>
    <row r="15" spans="1:16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P15" s="1" t="s">
        <v>562</v>
      </c>
    </row>
    <row r="16" spans="1:16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P16" s="1" t="s">
        <v>574</v>
      </c>
    </row>
    <row r="17" spans="1:16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492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P17" s="1" t="s">
        <v>575</v>
      </c>
    </row>
    <row r="18" spans="1:16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P18" s="1" t="s">
        <v>576</v>
      </c>
    </row>
    <row r="19" spans="1:16" ht="37.049999999999997" customHeight="1" x14ac:dyDescent="0.3">
      <c r="A19" s="61" t="s">
        <v>436</v>
      </c>
      <c r="B19" s="61"/>
      <c r="C19" s="59"/>
      <c r="D19" s="58" t="s">
        <v>437</v>
      </c>
      <c r="E19" s="60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P19" s="1" t="s">
        <v>577</v>
      </c>
    </row>
    <row r="20" spans="1:16" ht="37.049999999999997" customHeight="1" x14ac:dyDescent="0.3">
      <c r="A20" s="61"/>
      <c r="B20" s="61"/>
      <c r="C20" s="59"/>
      <c r="D20" s="58"/>
      <c r="E20" s="60"/>
      <c r="F20" s="45"/>
      <c r="G20" s="11"/>
      <c r="H20" s="11" t="s">
        <v>439</v>
      </c>
      <c r="I20" s="11" t="s">
        <v>312</v>
      </c>
      <c r="J20" s="42" t="s">
        <v>439</v>
      </c>
      <c r="P20" s="1" t="s">
        <v>578</v>
      </c>
    </row>
    <row r="21" spans="1:16" ht="37.049999999999997" customHeight="1" x14ac:dyDescent="0.3">
      <c r="A21" s="61"/>
      <c r="B21" s="61"/>
      <c r="C21" s="59"/>
      <c r="D21" s="58"/>
      <c r="E21" s="60"/>
      <c r="F21" s="45"/>
      <c r="G21" s="11"/>
      <c r="H21" s="11" t="s">
        <v>440</v>
      </c>
      <c r="I21" s="11" t="s">
        <v>232</v>
      </c>
      <c r="J21" s="42" t="s">
        <v>440</v>
      </c>
      <c r="P21" s="1" t="s">
        <v>579</v>
      </c>
    </row>
    <row r="22" spans="1:16" ht="37.049999999999997" customHeight="1" x14ac:dyDescent="0.3">
      <c r="A22" s="61"/>
      <c r="B22" s="61"/>
      <c r="C22" s="59"/>
      <c r="D22" s="58"/>
      <c r="E22" s="60"/>
      <c r="F22" s="45"/>
      <c r="G22" s="11"/>
      <c r="H22" s="11" t="s">
        <v>441</v>
      </c>
      <c r="I22" s="11" t="s">
        <v>319</v>
      </c>
      <c r="J22" s="42" t="s">
        <v>441</v>
      </c>
      <c r="P22" s="1" t="s">
        <v>580</v>
      </c>
    </row>
    <row r="23" spans="1:16" s="38" customFormat="1" ht="37.049999999999997" customHeight="1" x14ac:dyDescent="0.3">
      <c r="A23" s="61"/>
      <c r="B23" s="61"/>
      <c r="D23" s="39"/>
      <c r="E23" s="60"/>
      <c r="F23" s="45"/>
      <c r="I23" s="38" t="s">
        <v>524</v>
      </c>
      <c r="J23" s="42" t="s">
        <v>585</v>
      </c>
      <c r="N23" s="54"/>
      <c r="P23" s="38" t="s">
        <v>643</v>
      </c>
    </row>
    <row r="24" spans="1:16" s="38" customFormat="1" ht="37.049999999999997" customHeight="1" x14ac:dyDescent="0.3">
      <c r="A24" s="61"/>
      <c r="B24" s="61"/>
      <c r="D24" s="39"/>
      <c r="E24" s="60"/>
      <c r="F24" s="45"/>
      <c r="I24" s="38" t="s">
        <v>514</v>
      </c>
      <c r="J24" s="42" t="s">
        <v>586</v>
      </c>
      <c r="N24" s="54"/>
    </row>
    <row r="25" spans="1:16" s="41" customFormat="1" ht="37.049999999999997" customHeight="1" x14ac:dyDescent="0.3">
      <c r="A25" s="61"/>
      <c r="B25" s="61"/>
      <c r="D25" s="40"/>
      <c r="E25" s="60"/>
      <c r="F25" s="45"/>
      <c r="I25" s="41" t="s">
        <v>555</v>
      </c>
      <c r="J25" s="42" t="s">
        <v>587</v>
      </c>
      <c r="N25" s="54"/>
    </row>
    <row r="26" spans="1:16" s="54" customFormat="1" ht="37.049999999999997" customHeight="1" x14ac:dyDescent="0.3">
      <c r="A26" s="56"/>
      <c r="B26" s="56"/>
      <c r="D26" s="55"/>
      <c r="E26" s="57"/>
      <c r="F26" s="57"/>
      <c r="I26" s="54" t="s">
        <v>640</v>
      </c>
      <c r="J26" s="54" t="s">
        <v>641</v>
      </c>
    </row>
    <row r="27" spans="1:16" ht="37.049999999999997" customHeight="1" x14ac:dyDescent="0.3">
      <c r="A27" s="61" t="s">
        <v>515</v>
      </c>
      <c r="B27" s="11"/>
      <c r="C27" s="11"/>
      <c r="D27" s="14" t="s">
        <v>442</v>
      </c>
      <c r="E27" s="38" t="s">
        <v>443</v>
      </c>
      <c r="G27" s="11"/>
      <c r="H27" s="11"/>
      <c r="I27" s="38" t="s">
        <v>516</v>
      </c>
    </row>
    <row r="28" spans="1:16" ht="37.049999999999997" customHeight="1" x14ac:dyDescent="0.3">
      <c r="A28" s="61"/>
      <c r="B28" s="11"/>
      <c r="C28" s="11"/>
      <c r="D28" s="11"/>
      <c r="E28" s="38" t="s">
        <v>518</v>
      </c>
      <c r="G28" s="11"/>
      <c r="H28" s="11"/>
      <c r="I28" s="38" t="s">
        <v>517</v>
      </c>
    </row>
    <row r="29" spans="1:16" ht="37.049999999999997" customHeight="1" x14ac:dyDescent="0.3">
      <c r="A29" s="61"/>
      <c r="E29" s="10" t="s">
        <v>622</v>
      </c>
      <c r="I29" s="1" t="s">
        <v>621</v>
      </c>
    </row>
  </sheetData>
  <autoFilter ref="C1:I1" xr:uid="{D34E5BD1-5186-4F28-B32E-C9CFC7F001D0}"/>
  <mergeCells count="21">
    <mergeCell ref="E12:E13"/>
    <mergeCell ref="E2:E6"/>
    <mergeCell ref="E7:E8"/>
    <mergeCell ref="D7:D8"/>
    <mergeCell ref="C7:C8"/>
    <mergeCell ref="D2:D6"/>
    <mergeCell ref="D12:D13"/>
    <mergeCell ref="B7:B8"/>
    <mergeCell ref="A27:A29"/>
    <mergeCell ref="A2:A6"/>
    <mergeCell ref="B2:B6"/>
    <mergeCell ref="C2:C6"/>
    <mergeCell ref="A7:A8"/>
    <mergeCell ref="A12:A13"/>
    <mergeCell ref="B12:B13"/>
    <mergeCell ref="C12:C13"/>
    <mergeCell ref="D19:D22"/>
    <mergeCell ref="C19:C22"/>
    <mergeCell ref="E19:E25"/>
    <mergeCell ref="B19:B25"/>
    <mergeCell ref="A19:A25"/>
  </mergeCells>
  <phoneticPr fontId="7" type="noConversion"/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tabSelected="1"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513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44058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667</v>
      </c>
    </row>
    <row r="2" spans="1:1" hidden="1" x14ac:dyDescent="0.3">
      <c r="A2" t="str">
        <f>SUBSTITUTE(SUBSTITUTE(A1,"アップ",""),"％","%")</f>
        <v>HP70% 斬撃攻撃力15% 物防15% &lt;嫉妬&gt;特効30% &lt;強欲&gt;特効30%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HP+70% 斬撃攻撃力+15% 物防+15% &lt;嫉妬&gt;特効+30% &lt;強欲&gt;特効+30%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2020-08-15T14:01:38Z</dcterms:modified>
  <cp:category/>
  <cp:contentStatus/>
</cp:coreProperties>
</file>