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au\OneDrive\Tagatame\Repo\mementos\"/>
    </mc:Choice>
  </mc:AlternateContent>
  <xr:revisionPtr revIDLastSave="0" documentId="13_ncr:1_{4C99B5B3-121D-4233-BD29-4DE4E55091D2}" xr6:coauthVersionLast="45" xr6:coauthVersionMax="45" xr10:uidLastSave="{00000000-0000-0000-0000-000000000000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List!$C$1:$H$1</definedName>
    <definedName name="_xlnm._FilterDatabase" localSheetId="0" hidden="1">Mementos!$B$2:$AD$187</definedName>
    <definedName name="group" localSheetId="1">List!$H:$H</definedName>
    <definedName name="group">#REF!</definedName>
    <definedName name="_xlnm.Print_Area" localSheetId="0">Mementos!$B:$AD</definedName>
    <definedName name="_xlnm.Print_Titles" localSheetId="0">Mementos!$1:$2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4" i="1" l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J162" i="1"/>
  <c r="AI118" i="1"/>
  <c r="AG118" i="1" s="1"/>
  <c r="L118" i="1"/>
  <c r="H118" i="1" s="1"/>
  <c r="H93" i="1"/>
  <c r="H130" i="1"/>
  <c r="H132" i="1"/>
  <c r="H154" i="1"/>
  <c r="H69" i="1"/>
  <c r="H67" i="1"/>
  <c r="AI69" i="1"/>
  <c r="AH69" i="1" s="1"/>
  <c r="AG69" i="1" l="1"/>
  <c r="AG67" i="1"/>
  <c r="AH67" i="1" l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3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82" i="1"/>
  <c r="AJ83" i="1"/>
  <c r="AJ84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D111" i="1"/>
  <c r="L111" i="1"/>
  <c r="L82" i="1"/>
  <c r="L84" i="1"/>
  <c r="AD84" i="1"/>
  <c r="AD80" i="1"/>
  <c r="H80" i="1" s="1"/>
  <c r="A2" i="7"/>
  <c r="A3" i="7" s="1"/>
  <c r="H111" i="1" l="1"/>
  <c r="H84" i="1"/>
  <c r="AG132" i="1"/>
  <c r="AG154" i="1"/>
  <c r="AG130" i="1"/>
  <c r="AG93" i="1"/>
  <c r="AG111" i="1"/>
  <c r="AG80" i="1"/>
  <c r="AH80" i="1"/>
  <c r="AG84" i="1"/>
  <c r="AI3" i="1"/>
  <c r="L5" i="1" l="1"/>
  <c r="AD123" i="1"/>
  <c r="L123" i="1"/>
  <c r="H123" i="1" s="1"/>
  <c r="AG123" i="1" l="1"/>
  <c r="AD153" i="1"/>
  <c r="L153" i="1"/>
  <c r="H153" i="1" s="1"/>
  <c r="AD152" i="1"/>
  <c r="L152" i="1"/>
  <c r="H152" i="1" s="1"/>
  <c r="AD151" i="1"/>
  <c r="L151" i="1"/>
  <c r="H151" i="1" s="1"/>
  <c r="AD150" i="1"/>
  <c r="L150" i="1"/>
  <c r="H150" i="1" s="1"/>
  <c r="AD149" i="1"/>
  <c r="L149" i="1"/>
  <c r="H149" i="1" s="1"/>
  <c r="AG150" i="1" l="1"/>
  <c r="AG152" i="1"/>
  <c r="AG151" i="1"/>
  <c r="AG149" i="1"/>
  <c r="AG153" i="1"/>
  <c r="L17" i="1"/>
  <c r="L4" i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8" i="1"/>
  <c r="L70" i="1"/>
  <c r="L71" i="1"/>
  <c r="L72" i="1"/>
  <c r="L73" i="1"/>
  <c r="L74" i="1"/>
  <c r="L75" i="1"/>
  <c r="L76" i="1"/>
  <c r="L77" i="1"/>
  <c r="L78" i="1"/>
  <c r="L79" i="1"/>
  <c r="L81" i="1"/>
  <c r="L83" i="1"/>
  <c r="L85" i="1"/>
  <c r="L86" i="1"/>
  <c r="L87" i="1"/>
  <c r="L88" i="1"/>
  <c r="L89" i="1"/>
  <c r="H89" i="1" s="1"/>
  <c r="L90" i="1"/>
  <c r="L91" i="1"/>
  <c r="L92" i="1"/>
  <c r="L94" i="1"/>
  <c r="L95" i="1"/>
  <c r="L96" i="1"/>
  <c r="L97" i="1"/>
  <c r="L98" i="1"/>
  <c r="H98" i="1" s="1"/>
  <c r="L99" i="1"/>
  <c r="L100" i="1"/>
  <c r="L101" i="1"/>
  <c r="L102" i="1"/>
  <c r="L103" i="1"/>
  <c r="L104" i="1"/>
  <c r="L105" i="1"/>
  <c r="L106" i="1"/>
  <c r="H106" i="1" s="1"/>
  <c r="L107" i="1"/>
  <c r="L108" i="1"/>
  <c r="L109" i="1"/>
  <c r="L110" i="1"/>
  <c r="L112" i="1"/>
  <c r="L113" i="1"/>
  <c r="L114" i="1"/>
  <c r="L115" i="1"/>
  <c r="H115" i="1" s="1"/>
  <c r="L116" i="1"/>
  <c r="L117" i="1"/>
  <c r="L119" i="1"/>
  <c r="L120" i="1"/>
  <c r="L121" i="1"/>
  <c r="L122" i="1"/>
  <c r="L124" i="1"/>
  <c r="L125" i="1"/>
  <c r="H125" i="1" s="1"/>
  <c r="L126" i="1"/>
  <c r="L127" i="1"/>
  <c r="L128" i="1"/>
  <c r="L129" i="1"/>
  <c r="L131" i="1"/>
  <c r="L133" i="1"/>
  <c r="L134" i="1"/>
  <c r="L135" i="1"/>
  <c r="H135" i="1" s="1"/>
  <c r="L136" i="1"/>
  <c r="L137" i="1"/>
  <c r="L138" i="1"/>
  <c r="L139" i="1"/>
  <c r="L140" i="1"/>
  <c r="L141" i="1"/>
  <c r="L142" i="1"/>
  <c r="L143" i="1"/>
  <c r="H143" i="1" s="1"/>
  <c r="L144" i="1"/>
  <c r="L145" i="1"/>
  <c r="L146" i="1"/>
  <c r="L147" i="1"/>
  <c r="L148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8" i="1"/>
  <c r="AD70" i="1"/>
  <c r="AD71" i="1"/>
  <c r="AD72" i="1"/>
  <c r="AD73" i="1"/>
  <c r="AD74" i="1"/>
  <c r="AD75" i="1"/>
  <c r="AD76" i="1"/>
  <c r="AD77" i="1"/>
  <c r="AD78" i="1"/>
  <c r="AD79" i="1"/>
  <c r="AD81" i="1"/>
  <c r="AD82" i="1"/>
  <c r="H82" i="1" s="1"/>
  <c r="AD83" i="1"/>
  <c r="AD85" i="1"/>
  <c r="AD86" i="1"/>
  <c r="AD87" i="1"/>
  <c r="AD88" i="1"/>
  <c r="AD89" i="1"/>
  <c r="AD90" i="1"/>
  <c r="AD91" i="1"/>
  <c r="AD92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2" i="1"/>
  <c r="AD113" i="1"/>
  <c r="AD114" i="1"/>
  <c r="AD115" i="1"/>
  <c r="AD116" i="1"/>
  <c r="AD117" i="1"/>
  <c r="AD119" i="1"/>
  <c r="AD120" i="1"/>
  <c r="AD121" i="1"/>
  <c r="AD122" i="1"/>
  <c r="AD124" i="1"/>
  <c r="AD125" i="1"/>
  <c r="AD126" i="1"/>
  <c r="AD127" i="1"/>
  <c r="AD128" i="1"/>
  <c r="AD129" i="1"/>
  <c r="AD131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3" i="1"/>
  <c r="H139" i="1" l="1"/>
  <c r="H110" i="1"/>
  <c r="H102" i="1"/>
  <c r="H147" i="1"/>
  <c r="H120" i="1"/>
  <c r="H94" i="1"/>
  <c r="H129" i="1"/>
  <c r="H85" i="1"/>
  <c r="AG85" i="1" s="1"/>
  <c r="AH3" i="1"/>
  <c r="H124" i="1"/>
  <c r="H88" i="1"/>
  <c r="H68" i="1"/>
  <c r="H51" i="1"/>
  <c r="AG51" i="1" s="1"/>
  <c r="AH51" i="1"/>
  <c r="H43" i="1"/>
  <c r="AG43" i="1" s="1"/>
  <c r="AH43" i="1"/>
  <c r="H27" i="1"/>
  <c r="AG27" i="1" s="1"/>
  <c r="AH27" i="1"/>
  <c r="H141" i="1"/>
  <c r="H186" i="1"/>
  <c r="AG186" i="1" s="1"/>
  <c r="H178" i="1"/>
  <c r="AG178" i="1" s="1"/>
  <c r="H170" i="1"/>
  <c r="AG170" i="1" s="1"/>
  <c r="H162" i="1"/>
  <c r="AG162" i="1" s="1"/>
  <c r="H148" i="1"/>
  <c r="AG148" i="1" s="1"/>
  <c r="H140" i="1"/>
  <c r="H131" i="1"/>
  <c r="AG131" i="1" s="1"/>
  <c r="H121" i="1"/>
  <c r="AG121" i="1" s="1"/>
  <c r="H112" i="1"/>
  <c r="H103" i="1"/>
  <c r="H95" i="1"/>
  <c r="H86" i="1"/>
  <c r="AG86" i="1" s="1"/>
  <c r="H75" i="1"/>
  <c r="H65" i="1"/>
  <c r="AG65" i="1" s="1"/>
  <c r="AH65" i="1"/>
  <c r="H57" i="1"/>
  <c r="AG57" i="1" s="1"/>
  <c r="AH57" i="1"/>
  <c r="H49" i="1"/>
  <c r="AG49" i="1" s="1"/>
  <c r="AH49" i="1"/>
  <c r="H41" i="1"/>
  <c r="AG41" i="1" s="1"/>
  <c r="AH41" i="1"/>
  <c r="H33" i="1"/>
  <c r="AG33" i="1" s="1"/>
  <c r="AH33" i="1"/>
  <c r="H25" i="1"/>
  <c r="AG25" i="1" s="1"/>
  <c r="AH25" i="1"/>
  <c r="AH16" i="1"/>
  <c r="H16" i="1"/>
  <c r="AG16" i="1" s="1"/>
  <c r="AH8" i="1"/>
  <c r="H8" i="1"/>
  <c r="AG8" i="1" s="1"/>
  <c r="H70" i="1"/>
  <c r="H44" i="1"/>
  <c r="AG44" i="1" s="1"/>
  <c r="AH44" i="1"/>
  <c r="H36" i="1"/>
  <c r="AG36" i="1" s="1"/>
  <c r="AH36" i="1"/>
  <c r="H28" i="1"/>
  <c r="AG28" i="1" s="1"/>
  <c r="AH28" i="1"/>
  <c r="H164" i="1"/>
  <c r="AG164" i="1" s="1"/>
  <c r="H114" i="1"/>
  <c r="H171" i="1"/>
  <c r="AG171" i="1" s="1"/>
  <c r="H163" i="1"/>
  <c r="AG163" i="1" s="1"/>
  <c r="H155" i="1"/>
  <c r="AG155" i="1" s="1"/>
  <c r="H113" i="1"/>
  <c r="H87" i="1"/>
  <c r="H66" i="1"/>
  <c r="AG66" i="1" s="1"/>
  <c r="AH66" i="1"/>
  <c r="H50" i="1"/>
  <c r="AG50" i="1" s="1"/>
  <c r="AH50" i="1"/>
  <c r="AH18" i="1"/>
  <c r="H18" i="1"/>
  <c r="AG18" i="1" s="1"/>
  <c r="H169" i="1"/>
  <c r="AG169" i="1" s="1"/>
  <c r="H64" i="1"/>
  <c r="AG64" i="1" s="1"/>
  <c r="AH64" i="1"/>
  <c r="H24" i="1"/>
  <c r="AG24" i="1" s="1"/>
  <c r="AH24" i="1"/>
  <c r="H184" i="1"/>
  <c r="AG184" i="1" s="1"/>
  <c r="H176" i="1"/>
  <c r="AG176" i="1" s="1"/>
  <c r="H168" i="1"/>
  <c r="AG168" i="1" s="1"/>
  <c r="H160" i="1"/>
  <c r="AG160" i="1" s="1"/>
  <c r="H146" i="1"/>
  <c r="H138" i="1"/>
  <c r="H128" i="1"/>
  <c r="H119" i="1"/>
  <c r="H109" i="1"/>
  <c r="AG109" i="1" s="1"/>
  <c r="H101" i="1"/>
  <c r="AG101" i="1" s="1"/>
  <c r="H92" i="1"/>
  <c r="H83" i="1"/>
  <c r="H73" i="1"/>
  <c r="H63" i="1"/>
  <c r="AG63" i="1" s="1"/>
  <c r="AH63" i="1"/>
  <c r="H55" i="1"/>
  <c r="AG55" i="1" s="1"/>
  <c r="AH55" i="1"/>
  <c r="H47" i="1"/>
  <c r="AG47" i="1" s="1"/>
  <c r="AH47" i="1"/>
  <c r="H39" i="1"/>
  <c r="AG39" i="1" s="1"/>
  <c r="AH39" i="1"/>
  <c r="H31" i="1"/>
  <c r="AG31" i="1" s="1"/>
  <c r="AH31" i="1"/>
  <c r="H23" i="1"/>
  <c r="AG23" i="1" s="1"/>
  <c r="AH23" i="1"/>
  <c r="H14" i="1"/>
  <c r="AG14" i="1" s="1"/>
  <c r="AH14" i="1"/>
  <c r="AH6" i="1"/>
  <c r="H6" i="1"/>
  <c r="AG6" i="1" s="1"/>
  <c r="H181" i="1"/>
  <c r="AG181" i="1" s="1"/>
  <c r="H165" i="1"/>
  <c r="AG165" i="1" s="1"/>
  <c r="H157" i="1"/>
  <c r="AG157" i="1" s="1"/>
  <c r="H60" i="1"/>
  <c r="AG60" i="1" s="1"/>
  <c r="AH60" i="1"/>
  <c r="H11" i="1"/>
  <c r="AG11" i="1" s="1"/>
  <c r="AH11" i="1"/>
  <c r="H180" i="1"/>
  <c r="AG180" i="1" s="1"/>
  <c r="H172" i="1"/>
  <c r="AG172" i="1" s="1"/>
  <c r="H156" i="1"/>
  <c r="AG156" i="1" s="1"/>
  <c r="H97" i="1"/>
  <c r="H179" i="1"/>
  <c r="AG179" i="1" s="1"/>
  <c r="H133" i="1"/>
  <c r="H104" i="1"/>
  <c r="AG104" i="1" s="1"/>
  <c r="H76" i="1"/>
  <c r="H58" i="1"/>
  <c r="AG58" i="1" s="1"/>
  <c r="AH58" i="1"/>
  <c r="H34" i="1"/>
  <c r="AG34" i="1" s="1"/>
  <c r="AH34" i="1"/>
  <c r="AH9" i="1"/>
  <c r="H9" i="1"/>
  <c r="AG9" i="1" s="1"/>
  <c r="H177" i="1"/>
  <c r="AG177" i="1" s="1"/>
  <c r="H56" i="1"/>
  <c r="AG56" i="1" s="1"/>
  <c r="AH56" i="1"/>
  <c r="H40" i="1"/>
  <c r="AG40" i="1" s="1"/>
  <c r="AH40" i="1"/>
  <c r="H32" i="1"/>
  <c r="AG32" i="1" s="1"/>
  <c r="AH32" i="1"/>
  <c r="AH7" i="1"/>
  <c r="H7" i="1"/>
  <c r="AG7" i="1" s="1"/>
  <c r="H183" i="1"/>
  <c r="AG183" i="1" s="1"/>
  <c r="H175" i="1"/>
  <c r="AG175" i="1" s="1"/>
  <c r="H167" i="1"/>
  <c r="AG167" i="1" s="1"/>
  <c r="H159" i="1"/>
  <c r="AG159" i="1" s="1"/>
  <c r="H145" i="1"/>
  <c r="H137" i="1"/>
  <c r="H127" i="1"/>
  <c r="AG127" i="1" s="1"/>
  <c r="H117" i="1"/>
  <c r="AG117" i="1" s="1"/>
  <c r="H108" i="1"/>
  <c r="H100" i="1"/>
  <c r="H91" i="1"/>
  <c r="AG91" i="1" s="1"/>
  <c r="H81" i="1"/>
  <c r="H72" i="1"/>
  <c r="AG72" i="1" s="1"/>
  <c r="H62" i="1"/>
  <c r="AG62" i="1" s="1"/>
  <c r="AH62" i="1"/>
  <c r="H54" i="1"/>
  <c r="AG54" i="1" s="1"/>
  <c r="AH54" i="1"/>
  <c r="H46" i="1"/>
  <c r="AG46" i="1" s="1"/>
  <c r="AH46" i="1"/>
  <c r="H38" i="1"/>
  <c r="AG38" i="1" s="1"/>
  <c r="AH38" i="1"/>
  <c r="H30" i="1"/>
  <c r="AG30" i="1" s="1"/>
  <c r="AH30" i="1"/>
  <c r="H22" i="1"/>
  <c r="AG22" i="1" s="1"/>
  <c r="AH22" i="1"/>
  <c r="H13" i="1"/>
  <c r="AG13" i="1" s="1"/>
  <c r="AH13" i="1"/>
  <c r="AH4" i="1"/>
  <c r="H4" i="1"/>
  <c r="AG4" i="1" s="1"/>
  <c r="H173" i="1"/>
  <c r="AG173" i="1" s="1"/>
  <c r="H78" i="1"/>
  <c r="AG78" i="1" s="1"/>
  <c r="H20" i="1"/>
  <c r="AG20" i="1" s="1"/>
  <c r="AH20" i="1"/>
  <c r="H142" i="1"/>
  <c r="AG142" i="1" s="1"/>
  <c r="H105" i="1"/>
  <c r="AG105" i="1" s="1"/>
  <c r="H77" i="1"/>
  <c r="H59" i="1"/>
  <c r="AG59" i="1" s="1"/>
  <c r="AH59" i="1"/>
  <c r="H35" i="1"/>
  <c r="AG35" i="1" s="1"/>
  <c r="AH35" i="1"/>
  <c r="H187" i="1"/>
  <c r="AG187" i="1" s="1"/>
  <c r="H122" i="1"/>
  <c r="AG122" i="1" s="1"/>
  <c r="H96" i="1"/>
  <c r="AG96" i="1" s="1"/>
  <c r="H42" i="1"/>
  <c r="AG42" i="1" s="1"/>
  <c r="AH42" i="1"/>
  <c r="H26" i="1"/>
  <c r="AG26" i="1" s="1"/>
  <c r="AH26" i="1"/>
  <c r="H185" i="1"/>
  <c r="AG185" i="1" s="1"/>
  <c r="H161" i="1"/>
  <c r="AG161" i="1" s="1"/>
  <c r="H74" i="1"/>
  <c r="H48" i="1"/>
  <c r="AG48" i="1" s="1"/>
  <c r="AH48" i="1"/>
  <c r="AH15" i="1"/>
  <c r="H15" i="1"/>
  <c r="AG15" i="1" s="1"/>
  <c r="AH5" i="1"/>
  <c r="H5" i="1"/>
  <c r="AG5" i="1" s="1"/>
  <c r="H182" i="1"/>
  <c r="AG182" i="1" s="1"/>
  <c r="H174" i="1"/>
  <c r="AG174" i="1" s="1"/>
  <c r="H166" i="1"/>
  <c r="AG166" i="1" s="1"/>
  <c r="H158" i="1"/>
  <c r="AG158" i="1" s="1"/>
  <c r="H144" i="1"/>
  <c r="H136" i="1"/>
  <c r="H126" i="1"/>
  <c r="AG126" i="1" s="1"/>
  <c r="H116" i="1"/>
  <c r="AG116" i="1" s="1"/>
  <c r="H107" i="1"/>
  <c r="H99" i="1"/>
  <c r="H90" i="1"/>
  <c r="AG90" i="1" s="1"/>
  <c r="H79" i="1"/>
  <c r="AG79" i="1" s="1"/>
  <c r="H71" i="1"/>
  <c r="H61" i="1"/>
  <c r="AG61" i="1" s="1"/>
  <c r="AH61" i="1"/>
  <c r="H53" i="1"/>
  <c r="AG53" i="1" s="1"/>
  <c r="AH53" i="1"/>
  <c r="H45" i="1"/>
  <c r="AG45" i="1" s="1"/>
  <c r="AH45" i="1"/>
  <c r="H37" i="1"/>
  <c r="AG37" i="1" s="1"/>
  <c r="AH37" i="1"/>
  <c r="H29" i="1"/>
  <c r="AG29" i="1" s="1"/>
  <c r="AH29" i="1"/>
  <c r="H21" i="1"/>
  <c r="AG21" i="1" s="1"/>
  <c r="AH21" i="1"/>
  <c r="AH12" i="1"/>
  <c r="H12" i="1"/>
  <c r="AG12" i="1" s="1"/>
  <c r="H17" i="1"/>
  <c r="AG17" i="1" s="1"/>
  <c r="AH17" i="1"/>
  <c r="H52" i="1"/>
  <c r="AG52" i="1" s="1"/>
  <c r="AH52" i="1"/>
  <c r="H134" i="1"/>
  <c r="AG134" i="1" s="1"/>
  <c r="H19" i="1"/>
  <c r="AG19" i="1" s="1"/>
  <c r="AH19" i="1"/>
  <c r="AH10" i="1"/>
  <c r="H10" i="1"/>
  <c r="AG10" i="1" s="1"/>
  <c r="AG141" i="1"/>
  <c r="AG133" i="1"/>
  <c r="AG113" i="1"/>
  <c r="AG87" i="1"/>
  <c r="AG76" i="1"/>
  <c r="AH76" i="1"/>
  <c r="AG140" i="1"/>
  <c r="AG112" i="1"/>
  <c r="AG103" i="1"/>
  <c r="AG95" i="1"/>
  <c r="AG75" i="1"/>
  <c r="AH75" i="1"/>
  <c r="AG145" i="1"/>
  <c r="AG137" i="1"/>
  <c r="AG108" i="1"/>
  <c r="AG100" i="1"/>
  <c r="AG81" i="1"/>
  <c r="AH81" i="1"/>
  <c r="AH72" i="1"/>
  <c r="AG144" i="1"/>
  <c r="AG136" i="1"/>
  <c r="AG107" i="1"/>
  <c r="AG99" i="1"/>
  <c r="AH79" i="1"/>
  <c r="AG71" i="1"/>
  <c r="AH71" i="1"/>
  <c r="AG102" i="1"/>
  <c r="AG82" i="1"/>
  <c r="AH82" i="1"/>
  <c r="AG138" i="1"/>
  <c r="AG128" i="1"/>
  <c r="AG83" i="1"/>
  <c r="AH83" i="1"/>
  <c r="AG73" i="1"/>
  <c r="AH73" i="1"/>
  <c r="AG143" i="1"/>
  <c r="AG135" i="1"/>
  <c r="AG125" i="1"/>
  <c r="AG115" i="1"/>
  <c r="AG106" i="1"/>
  <c r="AG98" i="1"/>
  <c r="AG89" i="1"/>
  <c r="AH78" i="1"/>
  <c r="AG70" i="1"/>
  <c r="AH70" i="1"/>
  <c r="AG147" i="1"/>
  <c r="AG139" i="1"/>
  <c r="AG129" i="1"/>
  <c r="AG120" i="1"/>
  <c r="AG110" i="1"/>
  <c r="AG94" i="1"/>
  <c r="AG74" i="1"/>
  <c r="AH74" i="1"/>
  <c r="AG146" i="1"/>
  <c r="AG119" i="1"/>
  <c r="AG92" i="1"/>
  <c r="AG124" i="1"/>
  <c r="AG114" i="1"/>
  <c r="AG97" i="1"/>
  <c r="AG88" i="1"/>
  <c r="AG77" i="1"/>
  <c r="AH77" i="1"/>
  <c r="AG68" i="1"/>
  <c r="AH68" i="1"/>
  <c r="H3" i="1"/>
  <c r="AG3" i="1" s="1"/>
</calcChain>
</file>

<file path=xl/sharedStrings.xml><?xml version="1.0" encoding="utf-8"?>
<sst xmlns="http://schemas.openxmlformats.org/spreadsheetml/2006/main" count="947" uniqueCount="522">
  <si>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</si>
  <si>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</si>
  <si>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</si>
  <si>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</si>
  <si>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</si>
  <si>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</si>
  <si>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</si>
  <si>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</si>
  <si>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</si>
  <si>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</si>
  <si>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</si>
  <si>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</si>
  <si>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</si>
  <si>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</si>
  <si>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</si>
  <si>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</si>
  <si>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</si>
  <si>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</si>
  <si>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</si>
  <si>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</si>
  <si>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</si>
  <si>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</si>
  <si>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</si>
  <si>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</si>
  <si>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</si>
  <si>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</si>
  <si>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</si>
  <si>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</si>
  <si>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</si>
  <si>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</si>
  <si>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</si>
  <si>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</si>
  <si>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</si>
  <si>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</si>
  <si>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</si>
  <si>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</si>
  <si>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</si>
  <si>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</si>
  <si>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</si>
  <si>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</si>
  <si>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</si>
  <si>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</si>
  <si>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</si>
  <si>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</si>
  <si>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</si>
  <si>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</si>
  <si>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</si>
  <si>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</si>
  <si>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</si>
  <si>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</si>
  <si>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</si>
  <si>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</si>
  <si>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</si>
  <si>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</si>
  <si>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</si>
  <si>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</si>
  <si>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</si>
  <si>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</si>
  <si>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</si>
  <si>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</si>
  <si>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</si>
  <si>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</si>
  <si>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</si>
  <si>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</si>
  <si>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</si>
  <si>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</si>
  <si>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</si>
  <si>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</si>
  <si>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</si>
  <si>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</si>
  <si>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</si>
  <si>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</si>
  <si>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</si>
  <si>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</si>
  <si>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</si>
  <si>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</si>
  <si>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</si>
  <si>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</si>
  <si>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</si>
  <si>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</si>
  <si>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</si>
  <si>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</si>
  <si>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</si>
  <si>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</si>
  <si>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</si>
  <si>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</si>
  <si>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</si>
  <si>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</si>
  <si>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</si>
  <si>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</si>
  <si>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</si>
  <si>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</si>
  <si>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</si>
  <si>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</si>
  <si>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</si>
  <si>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</si>
  <si>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</si>
  <si>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</si>
  <si>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</si>
  <si>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</si>
  <si>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</si>
  <si>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</si>
  <si>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</si>
  <si>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</si>
  <si>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</si>
  <si>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</si>
  <si>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</si>
  <si>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</si>
  <si>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</si>
  <si>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</si>
  <si>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</si>
  <si>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</si>
  <si>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</si>
  <si>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</si>
  <si>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</si>
  <si>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</si>
  <si>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</si>
  <si>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</si>
  <si>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</si>
  <si>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</si>
  <si>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</si>
  <si>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</si>
  <si>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</si>
  <si>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</si>
  <si>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</si>
  <si>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</si>
  <si>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</si>
  <si>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</si>
  <si>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</si>
  <si>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</si>
  <si>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</si>
  <si>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</si>
  <si>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</si>
  <si>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</si>
  <si>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</si>
  <si>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</si>
  <si>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</si>
  <si>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</si>
  <si>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</si>
  <si>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</si>
  <si>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</si>
  <si>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</si>
  <si>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</si>
  <si>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</si>
  <si>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</si>
  <si>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</si>
  <si>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</si>
  <si>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</si>
  <si>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</si>
  <si>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</si>
  <si>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</si>
  <si>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</si>
  <si>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</si>
  <si>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</si>
  <si>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</si>
  <si>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</si>
  <si>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</si>
  <si>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</si>
  <si>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</si>
  <si>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</si>
  <si>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</si>
  <si>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</si>
  <si>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</si>
  <si>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</si>
  <si>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</si>
  <si>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</si>
  <si>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</si>
  <si>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</si>
  <si>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</si>
  <si>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</si>
  <si>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</si>
  <si>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</si>
  <si>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</si>
  <si>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</si>
  <si>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</si>
  <si>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</si>
  <si>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</si>
  <si>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</si>
  <si>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</si>
  <si>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</si>
  <si>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</si>
  <si>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</si>
  <si>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</si>
  <si>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</si>
  <si>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</si>
  <si>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</si>
  <si>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</si>
  <si>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</si>
  <si>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</si>
  <si>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</si>
  <si>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</si>
  <si>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</si>
  <si>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</si>
  <si>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</si>
  <si>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</si>
  <si>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</si>
  <si>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</si>
  <si>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</si>
  <si>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</si>
  <si>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</si>
  <si>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</si>
  <si>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</si>
  <si>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</si>
  <si>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</si>
  <si>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</si>
  <si>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</si>
  <si>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</si>
  <si>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</si>
  <si>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</si>
  <si>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</si>
  <si>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</si>
  <si>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</si>
  <si>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</si>
  <si>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</si>
  <si>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</si>
  <si>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</si>
  <si>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</si>
  <si>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</si>
  <si>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</si>
  <si>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</si>
  <si>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</si>
  <si>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</si>
  <si>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</si>
  <si>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</si>
  <si>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</si>
  <si>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</si>
  <si>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</si>
  <si>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</si>
  <si>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</si>
  <si>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</si>
  <si>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</si>
  <si>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</si>
  <si>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</si>
  <si>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</si>
  <si>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</si>
  <si>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</si>
  <si>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</si>
  <si>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</si>
  <si>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</si>
  <si>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ノーザンブライドレリーフ 
Northern Pride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</si>
  <si>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</si>
  <si>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</si>
  <si>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</si>
  <si>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</si>
  <si>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</si>
  <si>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</si>
  <si>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</si>
  <si>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</si>
  <si>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</si>
  <si>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</si>
  <si>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</si>
  <si>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</si>
  <si>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</si>
  <si>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</si>
  <si>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</si>
  <si>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</si>
  <si>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</si>
  <si>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</si>
  <si>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</si>
  <si>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</si>
  <si>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</si>
  <si>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</si>
  <si>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</si>
  <si>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</si>
  <si>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</si>
  <si>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</si>
  <si>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</si>
  <si>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</si>
  <si>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</si>
  <si>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</si>
  <si>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</si>
  <si>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</si>
  <si>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</si>
  <si>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</si>
  <si>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</si>
  <si>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</si>
  <si>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</si>
  <si>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</si>
  <si>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</si>
  <si>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</si>
  <si>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</si>
  <si>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</si>
  <si>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</si>
  <si>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</si>
  <si>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</si>
  <si>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</si>
  <si>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</si>
  <si>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</si>
  <si>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</si>
  <si>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</si>
  <si>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</si>
  <si>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</si>
  <si>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</si>
  <si>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</si>
  <si>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</si>
  <si>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</si>
  <si>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</si>
  <si>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</si>
  <si>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</si>
  <si>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</si>
  <si>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</si>
  <si>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</si>
  <si>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</si>
  <si>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</si>
  <si>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</si>
  <si>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</si>
  <si>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</si>
  <si>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</si>
  <si>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</si>
  <si>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</si>
  <si>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</si>
  <si>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</si>
  <si>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</si>
  <si>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</si>
  <si>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</si>
  <si>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</si>
  <si>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</si>
  <si>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</si>
  <si>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</si>
  <si>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</si>
  <si>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</si>
  <si>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</si>
  <si>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</si>
  <si>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</si>
  <si>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</si>
  <si>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</si>
  <si>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</si>
  <si>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</si>
  <si>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</si>
  <si>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</si>
  <si>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</si>
  <si>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</si>
  <si>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</si>
  <si>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</si>
  <si>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</si>
  <si>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</si>
  <si>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</si>
  <si>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</si>
  <si>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</si>
  <si>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</si>
  <si>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</si>
  <si>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</si>
  <si>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</si>
  <si>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</si>
  <si>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</si>
  <si>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</si>
  <si>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</si>
  <si>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</si>
  <si>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</si>
  <si>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</si>
  <si>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</si>
  <si>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</si>
  <si>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</si>
  <si>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</si>
  <si>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</si>
  <si>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</si>
  <si>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</si>
  <si>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</si>
  <si>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</si>
  <si>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</si>
  <si>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</si>
  <si>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</si>
  <si>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</si>
  <si>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</si>
  <si>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</si>
  <si>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</si>
  <si>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</si>
  <si>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</si>
  <si>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</si>
  <si>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</si>
  <si>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</si>
  <si>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</si>
  <si>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</si>
  <si>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</si>
  <si>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</si>
  <si>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</si>
  <si>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</si>
  <si>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</si>
  <si>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</si>
  <si>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</si>
  <si>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</si>
  <si>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</si>
  <si>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</si>
  <si>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</si>
  <si>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</si>
  <si>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</si>
  <si>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</si>
  <si>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</si>
  <si>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</si>
  <si>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</si>
  <si>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</si>
  <si>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</si>
  <si>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</si>
  <si>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</si>
  <si>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</si>
  <si>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</si>
  <si>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</si>
  <si>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</si>
  <si>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</si>
  <si>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</si>
  <si>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</si>
  <si>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</si>
  <si>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</si>
  <si>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未使用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</si>
  <si>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</si>
  <si>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</si>
  <si>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</si>
  <si>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</si>
  <si>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</si>
  <si>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</si>
  <si>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</si>
  <si>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</si>
  <si>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</si>
  <si>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</si>
  <si>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</si>
  <si>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</si>
  <si>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</si>
  <si>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</si>
  <si>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</si>
  <si>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</si>
  <si>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</si>
  <si>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</si>
  <si>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</si>
  <si>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</si>
  <si>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</si>
  <si>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</si>
  <si>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</si>
  <si>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</si>
  <si>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</si>
  <si>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</si>
  <si>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</si>
  <si>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</si>
  <si>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</si>
  <si>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</si>
  <si>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</si>
  <si>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</si>
  <si>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</si>
  <si>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</si>
  <si>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</si>
  <si>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</si>
  <si>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</si>
  <si>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</si>
  <si>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</si>
  <si>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</si>
  <si>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</si>
  <si>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</si>
  <si>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N/A</t>
  </si>
  <si>
    <t>❃真理念裝レリーフ只即用於非活動的5★念裝　</t>
  </si>
  <si>
    <t>❃暫時只有聖誕レリーフ可以突破活動／非5★念裝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</si>
  <si>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</si>
  <si>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</si>
  <si>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</si>
  <si>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</si>
  <si>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</si>
  <si>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</si>
  <si>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</si>
  <si>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</si>
  <si>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</si>
  <si>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</si>
  <si>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</si>
  <si>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</si>
  <si>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</si>
  <si>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</si>
  <si>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</si>
  <si>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</si>
  <si>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</si>
  <si>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</si>
  <si>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</si>
  <si>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</si>
  <si>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</si>
  <si>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</si>
  <si>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</si>
  <si>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</si>
  <si>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</si>
  <si>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</si>
  <si>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</si>
  <si>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</si>
  <si>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</si>
  <si>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</si>
  <si>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</si>
  <si>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</si>
  <si>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</si>
  <si>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</si>
  <si>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</si>
  <si>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</si>
  <si>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</si>
  <si>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</si>
  <si>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</si>
  <si>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</si>
  <si>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</si>
  <si>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</si>
  <si>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</si>
  <si>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</si>
  <si>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</si>
  <si>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</si>
  <si>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</si>
  <si>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射撃回避+20</t>
  </si>
  <si>
    <t>回避+10</t>
  </si>
  <si>
    <t>回避+5</t>
  </si>
  <si>
    <t>魔法回避+20</t>
  </si>
  <si>
    <t>MP上限+5, MP回復+5</t>
  </si>
  <si>
    <t>MP上限+10, 範囲耐性+10</t>
  </si>
  <si>
    <t>MP上限+20, 回避+10</t>
  </si>
  <si>
    <t>MP上限+10, MP回復+10</t>
  </si>
  <si>
    <t>Converter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</si>
  <si>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</si>
  <si>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</si>
  <si>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</si>
  <si>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</si>
  <si>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</si>
  <si>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</si>
  <si>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</si>
  <si>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</si>
  <si>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</si>
  <si>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</si>
  <si>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</si>
  <si>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真理念装グループが『FgG』の物攻60%アップ クリティカル率20%アップ 命中率10％アップ &lt;嫉妬&gt;特効30％アップ &lt;強欲&gt;特効30％アップ</t>
  </si>
  <si>
    <t>TS_GREED_LEAFA_01.png</t>
  </si>
  <si>
    <t>将軍の誇りチョコ</t>
  </si>
  <si>
    <t>TS_POK_CASSIUS_01.png</t>
  </si>
  <si>
    <t>円環の瞳</t>
  </si>
  <si>
    <t>暴擊率+20, 
命中率+10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</si>
</sst>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32" Type="http://schemas.openxmlformats.org/officeDocument/2006/relationships/image" Target="file:///C:\Users\kklau\OneDrive\Tagatame\Repo\mementos\resources\TS_GREED_LUCILLE_01.png" TargetMode="External"/><Relationship Id="rId153" Type="http://schemas.openxmlformats.org/officeDocument/2006/relationships/image" Target="../media/image77.png"/><Relationship Id="rId174" Type="http://schemas.openxmlformats.org/officeDocument/2006/relationships/image" Target="file:///C:\Users\kklau\OneDrive\Tagatame\Repo\mementos\resources\TS_LUST_LAVINA_01.png" TargetMode="External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241" Type="http://schemas.openxmlformats.org/officeDocument/2006/relationships/image" Target="../media/image121.png"/><Relationship Id="rId15" Type="http://schemas.openxmlformats.org/officeDocument/2006/relationships/image" Target="../media/image8.png"/><Relationship Id="rId36" Type="http://schemas.openxmlformats.org/officeDocument/2006/relationships/image" Target="file:///C:\Users\kklau\OneDrive\Tagatame\Repo\mementos\resources\TS_DESERT_RAMESES_01.png" TargetMode="External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283" Type="http://schemas.openxmlformats.org/officeDocument/2006/relationships/image" Target="../media/image142.png"/><Relationship Id="rId318" Type="http://schemas.openxmlformats.org/officeDocument/2006/relationships/image" Target="file:///C:\Users\kklau\OneDrive\Tagatame\Repo\mementos\resources\TS_WADA_ZIN_01.png" TargetMode="External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image" Target="file:///C:\Users\kklau\OneDrive\Tagatame\Repo\mementos\resources\TS_GLUTTONY_NEICA_01.png" TargetMode="External"/><Relationship Id="rId143" Type="http://schemas.openxmlformats.org/officeDocument/2006/relationships/image" Target="../media/image72.png"/><Relationship Id="rId164" Type="http://schemas.openxmlformats.org/officeDocument/2006/relationships/image" Target="file:///C:\Users\kklau\OneDrive\Tagatame\Repo\mementos\resources\TS_LOST_ZYVA_01.png" TargetMode="External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52" Type="http://schemas.openxmlformats.org/officeDocument/2006/relationships/image" Target="file:///C:\Users\kklau\OneDrive\Tagatame\Repo\mementos\resources\TS_SLOTH_CHERYL_01.png" TargetMode="External"/><Relationship Id="rId273" Type="http://schemas.openxmlformats.org/officeDocument/2006/relationships/image" Target="../media/image137.png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329" Type="http://schemas.openxmlformats.org/officeDocument/2006/relationships/image" Target="../media/image165.png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196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09.png"/><Relationship Id="rId63" Type="http://schemas.openxmlformats.org/officeDocument/2006/relationships/image" Target="../media/image217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191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04.png"/><Relationship Id="rId53" Type="http://schemas.openxmlformats.org/officeDocument/2006/relationships/image" Target="../media/image212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25.png"/><Relationship Id="rId5" Type="http://schemas.openxmlformats.org/officeDocument/2006/relationships/image" Target="../media/image188.png"/><Relationship Id="rId61" Type="http://schemas.openxmlformats.org/officeDocument/2006/relationships/image" Target="../media/image216.png"/><Relationship Id="rId82" Type="http://schemas.openxmlformats.org/officeDocument/2006/relationships/image" Target="file:///C:\Users\kklau\OneDrive\Tagatame\Repo\mementos\resources\ui\subgroup_wadatusmi_samurai_family.png" TargetMode="External"/><Relationship Id="rId19" Type="http://schemas.openxmlformats.org/officeDocument/2006/relationships/image" Target="../media/image195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199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03.png"/><Relationship Id="rId43" Type="http://schemas.openxmlformats.org/officeDocument/2006/relationships/image" Target="../media/image207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20.png"/><Relationship Id="rId77" Type="http://schemas.openxmlformats.org/officeDocument/2006/relationships/image" Target="../media/image224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11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3" Type="http://schemas.openxmlformats.org/officeDocument/2006/relationships/image" Target="../media/image187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194.png"/><Relationship Id="rId25" Type="http://schemas.openxmlformats.org/officeDocument/2006/relationships/image" Target="../media/image198.png"/><Relationship Id="rId33" Type="http://schemas.openxmlformats.org/officeDocument/2006/relationships/image" Target="../media/image202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15.png"/><Relationship Id="rId67" Type="http://schemas.openxmlformats.org/officeDocument/2006/relationships/image" Target="../media/image219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06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23.png"/><Relationship Id="rId83" Type="http://schemas.openxmlformats.org/officeDocument/2006/relationships/image" Target="../media/image227.png"/><Relationship Id="rId1" Type="http://schemas.openxmlformats.org/officeDocument/2006/relationships/image" Target="../media/image186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193.png"/><Relationship Id="rId23" Type="http://schemas.openxmlformats.org/officeDocument/2006/relationships/image" Target="../media/image197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10.png"/><Relationship Id="rId57" Type="http://schemas.openxmlformats.org/officeDocument/2006/relationships/image" Target="../media/image214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01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18.png"/><Relationship Id="rId73" Type="http://schemas.openxmlformats.org/officeDocument/2006/relationships/image" Target="../media/image222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26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190.png"/><Relationship Id="rId13" Type="http://schemas.openxmlformats.org/officeDocument/2006/relationships/image" Target="../media/image192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05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13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189.png"/><Relationship Id="rId71" Type="http://schemas.openxmlformats.org/officeDocument/2006/relationships/image" Target="../media/image221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00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08.png"/><Relationship Id="rId66" Type="http://schemas.openxmlformats.org/officeDocument/2006/relationships/image" Target="file:///C:\Users\kklau\OneDrive\Tagatame\Repo\mementos\resources\ui\subgroup_hienkishi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</xdr:colOff>
      <xdr:row>5</xdr:row>
      <xdr:rowOff>464730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</xdr:colOff>
      <xdr:row>7</xdr:row>
      <xdr:rowOff>464730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12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</xdr:colOff>
      <xdr:row>15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-1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468172</xdr:rowOff>
    </xdr:from>
    <xdr:to>
      <xdr:col>2</xdr:col>
      <xdr:colOff>1</xdr:colOff>
      <xdr:row>19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468172</xdr:rowOff>
    </xdr:from>
    <xdr:to>
      <xdr:col>2</xdr:col>
      <xdr:colOff>1</xdr:colOff>
      <xdr:row>20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21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1</xdr:colOff>
      <xdr:row>21</xdr:row>
      <xdr:rowOff>464730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</xdr:colOff>
      <xdr:row>23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1</xdr:rowOff>
    </xdr:from>
    <xdr:to>
      <xdr:col>2</xdr:col>
      <xdr:colOff>1</xdr:colOff>
      <xdr:row>26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-1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28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1</xdr:colOff>
      <xdr:row>28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1</xdr:rowOff>
    </xdr:from>
    <xdr:to>
      <xdr:col>2</xdr:col>
      <xdr:colOff>1</xdr:colOff>
      <xdr:row>30</xdr:row>
      <xdr:rowOff>464730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1</xdr:rowOff>
    </xdr:from>
    <xdr:to>
      <xdr:col>2</xdr:col>
      <xdr:colOff>1</xdr:colOff>
      <xdr:row>32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</xdr:rowOff>
    </xdr:from>
    <xdr:to>
      <xdr:col>2</xdr:col>
      <xdr:colOff>1</xdr:colOff>
      <xdr:row>32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468172</xdr:rowOff>
    </xdr:from>
    <xdr:to>
      <xdr:col>2</xdr:col>
      <xdr:colOff>1</xdr:colOff>
      <xdr:row>35</xdr:row>
      <xdr:rowOff>1447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2</xdr:col>
      <xdr:colOff>1</xdr:colOff>
      <xdr:row>35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</xdr:col>
      <xdr:colOff>1</xdr:colOff>
      <xdr:row>36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1</xdr:colOff>
      <xdr:row>37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1</xdr:colOff>
      <xdr:row>38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1</xdr:colOff>
      <xdr:row>39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1</xdr:rowOff>
    </xdr:from>
    <xdr:to>
      <xdr:col>2</xdr:col>
      <xdr:colOff>1</xdr:colOff>
      <xdr:row>41</xdr:row>
      <xdr:rowOff>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1</xdr:rowOff>
    </xdr:from>
    <xdr:to>
      <xdr:col>2</xdr:col>
      <xdr:colOff>1</xdr:colOff>
      <xdr:row>41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2</xdr:col>
      <xdr:colOff>1</xdr:colOff>
      <xdr:row>43</xdr:row>
      <xdr:rowOff>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468172</xdr:rowOff>
    </xdr:from>
    <xdr:to>
      <xdr:col>2</xdr:col>
      <xdr:colOff>1</xdr:colOff>
      <xdr:row>44</xdr:row>
      <xdr:rowOff>1447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468172</xdr:rowOff>
    </xdr:from>
    <xdr:to>
      <xdr:col>2</xdr:col>
      <xdr:colOff>1</xdr:colOff>
      <xdr:row>45</xdr:row>
      <xdr:rowOff>1447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1</xdr:colOff>
      <xdr:row>45</xdr:row>
      <xdr:rowOff>464729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</xdr:col>
      <xdr:colOff>1</xdr:colOff>
      <xdr:row>46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2</xdr:col>
      <xdr:colOff>1</xdr:colOff>
      <xdr:row>47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2</xdr:col>
      <xdr:colOff>1</xdr:colOff>
      <xdr:row>48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</xdr:col>
      <xdr:colOff>1</xdr:colOff>
      <xdr:row>50</xdr:row>
      <xdr:rowOff>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1</xdr:rowOff>
    </xdr:from>
    <xdr:to>
      <xdr:col>2</xdr:col>
      <xdr:colOff>1</xdr:colOff>
      <xdr:row>50</xdr:row>
      <xdr:rowOff>464730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1</xdr:rowOff>
    </xdr:from>
    <xdr:to>
      <xdr:col>2</xdr:col>
      <xdr:colOff>1</xdr:colOff>
      <xdr:row>52</xdr:row>
      <xdr:rowOff>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468172</xdr:rowOff>
    </xdr:from>
    <xdr:to>
      <xdr:col>2</xdr:col>
      <xdr:colOff>1</xdr:colOff>
      <xdr:row>53</xdr:row>
      <xdr:rowOff>1447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468172</xdr:rowOff>
    </xdr:from>
    <xdr:to>
      <xdr:col>2</xdr:col>
      <xdr:colOff>1</xdr:colOff>
      <xdr:row>54</xdr:row>
      <xdr:rowOff>1433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468172</xdr:rowOff>
    </xdr:from>
    <xdr:to>
      <xdr:col>2</xdr:col>
      <xdr:colOff>1</xdr:colOff>
      <xdr:row>55</xdr:row>
      <xdr:rowOff>1447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2</xdr:col>
      <xdr:colOff>1</xdr:colOff>
      <xdr:row>55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1</xdr:colOff>
      <xdr:row>56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2</xdr:col>
      <xdr:colOff>1</xdr:colOff>
      <xdr:row>57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2</xdr:col>
      <xdr:colOff>1</xdr:colOff>
      <xdr:row>58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1</xdr:colOff>
      <xdr:row>59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1</xdr:rowOff>
    </xdr:from>
    <xdr:to>
      <xdr:col>2</xdr:col>
      <xdr:colOff>1</xdr:colOff>
      <xdr:row>61</xdr:row>
      <xdr:rowOff>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1</xdr:rowOff>
    </xdr:from>
    <xdr:to>
      <xdr:col>2</xdr:col>
      <xdr:colOff>1</xdr:colOff>
      <xdr:row>61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1</xdr:rowOff>
    </xdr:from>
    <xdr:to>
      <xdr:col>2</xdr:col>
      <xdr:colOff>1</xdr:colOff>
      <xdr:row>63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1</xdr:rowOff>
    </xdr:from>
    <xdr:to>
      <xdr:col>2</xdr:col>
      <xdr:colOff>1</xdr:colOff>
      <xdr:row>63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1</xdr:rowOff>
    </xdr:from>
    <xdr:to>
      <xdr:col>2</xdr:col>
      <xdr:colOff>1</xdr:colOff>
      <xdr:row>65</xdr:row>
      <xdr:rowOff>1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468171</xdr:rowOff>
    </xdr:from>
    <xdr:to>
      <xdr:col>2</xdr:col>
      <xdr:colOff>1</xdr:colOff>
      <xdr:row>66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2</xdr:col>
      <xdr:colOff>1</xdr:colOff>
      <xdr:row>67</xdr:row>
      <xdr:rowOff>462735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715234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69</xdr:row>
      <xdr:rowOff>1994</xdr:rowOff>
    </xdr:from>
    <xdr:to>
      <xdr:col>2</xdr:col>
      <xdr:colOff>0</xdr:colOff>
      <xdr:row>70</xdr:row>
      <xdr:rowOff>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31483173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468172</xdr:rowOff>
    </xdr:from>
    <xdr:to>
      <xdr:col>2</xdr:col>
      <xdr:colOff>1</xdr:colOff>
      <xdr:row>71</xdr:row>
      <xdr:rowOff>1446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8994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468172</xdr:rowOff>
    </xdr:from>
    <xdr:to>
      <xdr:col>2</xdr:col>
      <xdr:colOff>1</xdr:colOff>
      <xdr:row>72</xdr:row>
      <xdr:rowOff>1445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1</xdr:colOff>
      <xdr:row>72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1</xdr:colOff>
      <xdr:row>73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1</xdr:colOff>
      <xdr:row>75</xdr:row>
      <xdr:rowOff>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3537</xdr:rowOff>
    </xdr:from>
    <xdr:to>
      <xdr:col>2</xdr:col>
      <xdr:colOff>1</xdr:colOff>
      <xdr:row>76</xdr:row>
      <xdr:rowOff>-1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</xdr:col>
      <xdr:colOff>1</xdr:colOff>
      <xdr:row>77</xdr:row>
      <xdr:rowOff>1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1</xdr:rowOff>
    </xdr:from>
    <xdr:to>
      <xdr:col>2</xdr:col>
      <xdr:colOff>1</xdr:colOff>
      <xdr:row>77</xdr:row>
      <xdr:rowOff>464730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1</xdr:rowOff>
    </xdr:from>
    <xdr:to>
      <xdr:col>2</xdr:col>
      <xdr:colOff>1</xdr:colOff>
      <xdr:row>79</xdr:row>
      <xdr:rowOff>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1</xdr:rowOff>
    </xdr:from>
    <xdr:to>
      <xdr:col>2</xdr:col>
      <xdr:colOff>1</xdr:colOff>
      <xdr:row>81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1</xdr:rowOff>
    </xdr:from>
    <xdr:to>
      <xdr:col>2</xdr:col>
      <xdr:colOff>1</xdr:colOff>
      <xdr:row>81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1</xdr:rowOff>
    </xdr:from>
    <xdr:to>
      <xdr:col>2</xdr:col>
      <xdr:colOff>1</xdr:colOff>
      <xdr:row>83</xdr:row>
      <xdr:rowOff>-1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2</xdr:rowOff>
    </xdr:from>
    <xdr:to>
      <xdr:col>2</xdr:col>
      <xdr:colOff>1</xdr:colOff>
      <xdr:row>85</xdr:row>
      <xdr:rowOff>1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2</xdr:rowOff>
    </xdr:from>
    <xdr:to>
      <xdr:col>2</xdr:col>
      <xdr:colOff>1</xdr:colOff>
      <xdr:row>86</xdr:row>
      <xdr:rowOff>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86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468171</xdr:rowOff>
    </xdr:from>
    <xdr:to>
      <xdr:col>2</xdr:col>
      <xdr:colOff>1</xdr:colOff>
      <xdr:row>87</xdr:row>
      <xdr:rowOff>464729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468171</xdr:rowOff>
    </xdr:from>
    <xdr:to>
      <xdr:col>2</xdr:col>
      <xdr:colOff>1</xdr:colOff>
      <xdr:row>89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3901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468171</xdr:rowOff>
    </xdr:from>
    <xdr:to>
      <xdr:col>2</xdr:col>
      <xdr:colOff>1</xdr:colOff>
      <xdr:row>90</xdr:row>
      <xdr:rowOff>1448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85834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468172</xdr:rowOff>
    </xdr:from>
    <xdr:to>
      <xdr:col>2</xdr:col>
      <xdr:colOff>1</xdr:colOff>
      <xdr:row>91</xdr:row>
      <xdr:rowOff>1447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3265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1446</xdr:rowOff>
    </xdr:from>
    <xdr:to>
      <xdr:col>2</xdr:col>
      <xdr:colOff>1</xdr:colOff>
      <xdr:row>92</xdr:row>
      <xdr:rowOff>1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1125</xdr:rowOff>
    </xdr:from>
    <xdr:to>
      <xdr:col>2</xdr:col>
      <xdr:colOff>1</xdr:colOff>
      <xdr:row>94</xdr:row>
      <xdr:rowOff>1123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463512</xdr:rowOff>
    </xdr:from>
    <xdr:to>
      <xdr:col>2</xdr:col>
      <xdr:colOff>1</xdr:colOff>
      <xdr:row>94</xdr:row>
      <xdr:rowOff>463510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463833</xdr:rowOff>
    </xdr:from>
    <xdr:to>
      <xdr:col>2</xdr:col>
      <xdr:colOff>1</xdr:colOff>
      <xdr:row>95</xdr:row>
      <xdr:rowOff>463833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463510</xdr:rowOff>
    </xdr:from>
    <xdr:to>
      <xdr:col>2</xdr:col>
      <xdr:colOff>1</xdr:colOff>
      <xdr:row>96</xdr:row>
      <xdr:rowOff>463508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463510</xdr:rowOff>
    </xdr:from>
    <xdr:to>
      <xdr:col>2</xdr:col>
      <xdr:colOff>1</xdr:colOff>
      <xdr:row>97</xdr:row>
      <xdr:rowOff>463509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2</xdr:col>
      <xdr:colOff>1</xdr:colOff>
      <xdr:row>98</xdr:row>
      <xdr:rowOff>464729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463510</xdr:rowOff>
    </xdr:from>
    <xdr:to>
      <xdr:col>2</xdr:col>
      <xdr:colOff>1</xdr:colOff>
      <xdr:row>99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2</xdr:col>
      <xdr:colOff>1</xdr:colOff>
      <xdr:row>100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2</xdr:rowOff>
    </xdr:from>
    <xdr:to>
      <xdr:col>2</xdr:col>
      <xdr:colOff>1</xdr:colOff>
      <xdr:row>101</xdr:row>
      <xdr:rowOff>464730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466087</xdr:rowOff>
    </xdr:from>
    <xdr:to>
      <xdr:col>2</xdr:col>
      <xdr:colOff>1</xdr:colOff>
      <xdr:row>103</xdr:row>
      <xdr:rowOff>1354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466086</xdr:rowOff>
    </xdr:from>
    <xdr:to>
      <xdr:col>2</xdr:col>
      <xdr:colOff>1</xdr:colOff>
      <xdr:row>104</xdr:row>
      <xdr:rowOff>1354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809072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466086</xdr:rowOff>
    </xdr:from>
    <xdr:to>
      <xdr:col>2</xdr:col>
      <xdr:colOff>1</xdr:colOff>
      <xdr:row>105</xdr:row>
      <xdr:rowOff>1355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466085</xdr:rowOff>
    </xdr:from>
    <xdr:to>
      <xdr:col>2</xdr:col>
      <xdr:colOff>1</xdr:colOff>
      <xdr:row>106</xdr:row>
      <xdr:rowOff>1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466084</xdr:rowOff>
    </xdr:from>
    <xdr:to>
      <xdr:col>2</xdr:col>
      <xdr:colOff>1</xdr:colOff>
      <xdr:row>107</xdr:row>
      <xdr:rowOff>1352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210212"/>
          <a:ext cx="467047" cy="4673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466405</xdr:rowOff>
    </xdr:from>
    <xdr:to>
      <xdr:col>2</xdr:col>
      <xdr:colOff>1</xdr:colOff>
      <xdr:row>108</xdr:row>
      <xdr:rowOff>1673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466726</xdr:rowOff>
    </xdr:from>
    <xdr:to>
      <xdr:col>2</xdr:col>
      <xdr:colOff>1</xdr:colOff>
      <xdr:row>108</xdr:row>
      <xdr:rowOff>464730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1446</xdr:rowOff>
    </xdr:from>
    <xdr:to>
      <xdr:col>2</xdr:col>
      <xdr:colOff>1</xdr:colOff>
      <xdr:row>110</xdr:row>
      <xdr:rowOff>2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2</xdr:col>
      <xdr:colOff>1</xdr:colOff>
      <xdr:row>111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459973</xdr:rowOff>
    </xdr:from>
    <xdr:to>
      <xdr:col>2</xdr:col>
      <xdr:colOff>1</xdr:colOff>
      <xdr:row>112</xdr:row>
      <xdr:rowOff>459971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463510</xdr:rowOff>
    </xdr:from>
    <xdr:to>
      <xdr:col>2</xdr:col>
      <xdr:colOff>1</xdr:colOff>
      <xdr:row>113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3537</xdr:rowOff>
    </xdr:from>
    <xdr:to>
      <xdr:col>2</xdr:col>
      <xdr:colOff>1</xdr:colOff>
      <xdr:row>115</xdr:row>
      <xdr:rowOff>2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3536</xdr:rowOff>
    </xdr:from>
    <xdr:to>
      <xdr:col>2</xdr:col>
      <xdr:colOff>1</xdr:colOff>
      <xdr:row>116</xdr:row>
      <xdr:rowOff>1432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3538</xdr:rowOff>
    </xdr:from>
    <xdr:to>
      <xdr:col>2</xdr:col>
      <xdr:colOff>1</xdr:colOff>
      <xdr:row>117</xdr:row>
      <xdr:rowOff>3537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3538</xdr:rowOff>
    </xdr:from>
    <xdr:to>
      <xdr:col>2</xdr:col>
      <xdr:colOff>1</xdr:colOff>
      <xdr:row>119</xdr:row>
      <xdr:rowOff>1435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3536</xdr:rowOff>
    </xdr:from>
    <xdr:to>
      <xdr:col>2</xdr:col>
      <xdr:colOff>1</xdr:colOff>
      <xdr:row>119</xdr:row>
      <xdr:rowOff>464729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2352233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3537</xdr:rowOff>
    </xdr:from>
    <xdr:to>
      <xdr:col>2</xdr:col>
      <xdr:colOff>1</xdr:colOff>
      <xdr:row>121</xdr:row>
      <xdr:rowOff>1433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466726</xdr:rowOff>
    </xdr:from>
    <xdr:to>
      <xdr:col>2</xdr:col>
      <xdr:colOff>1</xdr:colOff>
      <xdr:row>122</xdr:row>
      <xdr:rowOff>1432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2</xdr:col>
      <xdr:colOff>1</xdr:colOff>
      <xdr:row>148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1</xdr:rowOff>
    </xdr:from>
    <xdr:to>
      <xdr:col>2</xdr:col>
      <xdr:colOff>1</xdr:colOff>
      <xdr:row>124</xdr:row>
      <xdr:rowOff>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3441</xdr:rowOff>
    </xdr:from>
    <xdr:to>
      <xdr:col>2</xdr:col>
      <xdr:colOff>1</xdr:colOff>
      <xdr:row>125</xdr:row>
      <xdr:rowOff>1434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1</xdr:rowOff>
    </xdr:from>
    <xdr:to>
      <xdr:col>2</xdr:col>
      <xdr:colOff>1</xdr:colOff>
      <xdr:row>126</xdr:row>
      <xdr:rowOff>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468171</xdr:rowOff>
    </xdr:from>
    <xdr:to>
      <xdr:col>2</xdr:col>
      <xdr:colOff>1</xdr:colOff>
      <xdr:row>127</xdr:row>
      <xdr:rowOff>1444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2</xdr:rowOff>
    </xdr:from>
    <xdr:to>
      <xdr:col>2</xdr:col>
      <xdr:colOff>1</xdr:colOff>
      <xdr:row>128</xdr:row>
      <xdr:rowOff>1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468172</xdr:rowOff>
    </xdr:from>
    <xdr:to>
      <xdr:col>2</xdr:col>
      <xdr:colOff>1</xdr:colOff>
      <xdr:row>129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2</xdr:rowOff>
    </xdr:from>
    <xdr:to>
      <xdr:col>2</xdr:col>
      <xdr:colOff>1</xdr:colOff>
      <xdr:row>130</xdr:row>
      <xdr:rowOff>464730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2</xdr:col>
      <xdr:colOff>1</xdr:colOff>
      <xdr:row>132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2</xdr:rowOff>
    </xdr:from>
    <xdr:to>
      <xdr:col>2</xdr:col>
      <xdr:colOff>1</xdr:colOff>
      <xdr:row>134</xdr:row>
      <xdr:rowOff>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2</xdr:col>
      <xdr:colOff>1</xdr:colOff>
      <xdr:row>135</xdr:row>
      <xdr:rowOff>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3</xdr:rowOff>
    </xdr:from>
    <xdr:to>
      <xdr:col>2</xdr:col>
      <xdr:colOff>1</xdr:colOff>
      <xdr:row>136</xdr:row>
      <xdr:rowOff>1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2</xdr:col>
      <xdr:colOff>1</xdr:colOff>
      <xdr:row>137</xdr:row>
      <xdr:rowOff>1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468170</xdr:rowOff>
    </xdr:from>
    <xdr:to>
      <xdr:col>2</xdr:col>
      <xdr:colOff>1</xdr:colOff>
      <xdr:row>138</xdr:row>
      <xdr:rowOff>1443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2</xdr:col>
      <xdr:colOff>1</xdr:colOff>
      <xdr:row>139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468170</xdr:rowOff>
    </xdr:from>
    <xdr:to>
      <xdr:col>2</xdr:col>
      <xdr:colOff>1</xdr:colOff>
      <xdr:row>140</xdr:row>
      <xdr:rowOff>1445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1</xdr:rowOff>
    </xdr:from>
    <xdr:to>
      <xdr:col>2</xdr:col>
      <xdr:colOff>1</xdr:colOff>
      <xdr:row>141</xdr:row>
      <xdr:rowOff>1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468171</xdr:rowOff>
    </xdr:from>
    <xdr:to>
      <xdr:col>2</xdr:col>
      <xdr:colOff>1</xdr:colOff>
      <xdr:row>142</xdr:row>
      <xdr:rowOff>1446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1</xdr:rowOff>
    </xdr:from>
    <xdr:to>
      <xdr:col>2</xdr:col>
      <xdr:colOff>1</xdr:colOff>
      <xdr:row>143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468171</xdr:rowOff>
    </xdr:from>
    <xdr:to>
      <xdr:col>2</xdr:col>
      <xdr:colOff>1</xdr:colOff>
      <xdr:row>144</xdr:row>
      <xdr:rowOff>1445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2</xdr:rowOff>
    </xdr:from>
    <xdr:to>
      <xdr:col>2</xdr:col>
      <xdr:colOff>1</xdr:colOff>
      <xdr:row>145</xdr:row>
      <xdr:rowOff>1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468172</xdr:rowOff>
    </xdr:from>
    <xdr:to>
      <xdr:col>2</xdr:col>
      <xdr:colOff>1</xdr:colOff>
      <xdr:row>146</xdr:row>
      <xdr:rowOff>1447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2</xdr:rowOff>
    </xdr:from>
    <xdr:to>
      <xdr:col>2</xdr:col>
      <xdr:colOff>1</xdr:colOff>
      <xdr:row>146</xdr:row>
      <xdr:rowOff>464730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468172</xdr:rowOff>
    </xdr:from>
    <xdr:to>
      <xdr:col>2</xdr:col>
      <xdr:colOff>1</xdr:colOff>
      <xdr:row>148</xdr:row>
      <xdr:rowOff>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2</xdr:col>
      <xdr:colOff>1</xdr:colOff>
      <xdr:row>149</xdr:row>
      <xdr:rowOff>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1</xdr:rowOff>
    </xdr:from>
    <xdr:to>
      <xdr:col>2</xdr:col>
      <xdr:colOff>1</xdr:colOff>
      <xdr:row>150</xdr:row>
      <xdr:rowOff>3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459651</xdr:rowOff>
    </xdr:from>
    <xdr:to>
      <xdr:col>2</xdr:col>
      <xdr:colOff>1</xdr:colOff>
      <xdr:row>150</xdr:row>
      <xdr:rowOff>459651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02966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459648</xdr:rowOff>
    </xdr:from>
    <xdr:to>
      <xdr:col>2</xdr:col>
      <xdr:colOff>1</xdr:colOff>
      <xdr:row>151</xdr:row>
      <xdr:rowOff>459646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494389"/>
          <a:ext cx="464730" cy="4682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2</xdr:col>
      <xdr:colOff>1</xdr:colOff>
      <xdr:row>153</xdr:row>
      <xdr:rowOff>1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964201"/>
          <a:ext cx="464730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459651</xdr:rowOff>
    </xdr:from>
    <xdr:to>
      <xdr:col>2</xdr:col>
      <xdr:colOff>1</xdr:colOff>
      <xdr:row>153</xdr:row>
      <xdr:rowOff>459650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7423852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463187</xdr:rowOff>
    </xdr:from>
    <xdr:to>
      <xdr:col>2</xdr:col>
      <xdr:colOff>1</xdr:colOff>
      <xdr:row>154</xdr:row>
      <xdr:rowOff>463185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821239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466724</xdr:rowOff>
    </xdr:from>
    <xdr:to>
      <xdr:col>2</xdr:col>
      <xdr:colOff>1</xdr:colOff>
      <xdr:row>155</xdr:row>
      <xdr:rowOff>463186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8686190"/>
          <a:ext cx="470263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463189</xdr:rowOff>
    </xdr:from>
    <xdr:to>
      <xdr:col>2</xdr:col>
      <xdr:colOff>1</xdr:colOff>
      <xdr:row>156</xdr:row>
      <xdr:rowOff>463187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9152918"/>
          <a:ext cx="470263" cy="4737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466726</xdr:rowOff>
    </xdr:from>
    <xdr:to>
      <xdr:col>2</xdr:col>
      <xdr:colOff>1</xdr:colOff>
      <xdr:row>158</xdr:row>
      <xdr:rowOff>1434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962671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1444</xdr:rowOff>
    </xdr:from>
    <xdr:to>
      <xdr:col>2</xdr:col>
      <xdr:colOff>1</xdr:colOff>
      <xdr:row>159</xdr:row>
      <xdr:rowOff>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010196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1</xdr:rowOff>
    </xdr:from>
    <xdr:to>
      <xdr:col>2</xdr:col>
      <xdr:colOff>1</xdr:colOff>
      <xdr:row>160</xdr:row>
      <xdr:rowOff>1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0570781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466726</xdr:rowOff>
    </xdr:from>
    <xdr:to>
      <xdr:col>2</xdr:col>
      <xdr:colOff>1</xdr:colOff>
      <xdr:row>161</xdr:row>
      <xdr:rowOff>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1037506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466726</xdr:rowOff>
    </xdr:from>
    <xdr:to>
      <xdr:col>2</xdr:col>
      <xdr:colOff>1</xdr:colOff>
      <xdr:row>162</xdr:row>
      <xdr:rowOff>1994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1507769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466725</xdr:rowOff>
    </xdr:from>
    <xdr:to>
      <xdr:col>2</xdr:col>
      <xdr:colOff>1</xdr:colOff>
      <xdr:row>163</xdr:row>
      <xdr:rowOff>1435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197803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1</xdr:rowOff>
    </xdr:from>
    <xdr:to>
      <xdr:col>2</xdr:col>
      <xdr:colOff>1</xdr:colOff>
      <xdr:row>163</xdr:row>
      <xdr:rowOff>463295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451832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466726</xdr:rowOff>
    </xdr:from>
    <xdr:to>
      <xdr:col>2</xdr:col>
      <xdr:colOff>1</xdr:colOff>
      <xdr:row>165</xdr:row>
      <xdr:rowOff>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2</xdr:col>
      <xdr:colOff>1</xdr:colOff>
      <xdr:row>166</xdr:row>
      <xdr:rowOff>1433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1447</xdr:rowOff>
    </xdr:from>
    <xdr:to>
      <xdr:col>2</xdr:col>
      <xdr:colOff>1</xdr:colOff>
      <xdr:row>167</xdr:row>
      <xdr:rowOff>1446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2</xdr:col>
      <xdr:colOff>1</xdr:colOff>
      <xdr:row>168</xdr:row>
      <xdr:rowOff>1435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1447</xdr:rowOff>
    </xdr:from>
    <xdr:to>
      <xdr:col>2</xdr:col>
      <xdr:colOff>1</xdr:colOff>
      <xdr:row>169</xdr:row>
      <xdr:rowOff>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3</xdr:rowOff>
    </xdr:from>
    <xdr:to>
      <xdr:col>2</xdr:col>
      <xdr:colOff>1</xdr:colOff>
      <xdr:row>170</xdr:row>
      <xdr:rowOff>1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1</xdr:rowOff>
    </xdr:from>
    <xdr:to>
      <xdr:col>2</xdr:col>
      <xdr:colOff>1</xdr:colOff>
      <xdr:row>171</xdr:row>
      <xdr:rowOff>1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463187</xdr:rowOff>
    </xdr:from>
    <xdr:to>
      <xdr:col>2</xdr:col>
      <xdr:colOff>1</xdr:colOff>
      <xdr:row>171</xdr:row>
      <xdr:rowOff>463187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206858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463187</xdr:rowOff>
    </xdr:from>
    <xdr:to>
      <xdr:col>2</xdr:col>
      <xdr:colOff>1</xdr:colOff>
      <xdr:row>172</xdr:row>
      <xdr:rowOff>463186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67712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463187</xdr:rowOff>
    </xdr:from>
    <xdr:to>
      <xdr:col>2</xdr:col>
      <xdr:colOff>1</xdr:colOff>
      <xdr:row>173</xdr:row>
      <xdr:rowOff>463187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147384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466725</xdr:rowOff>
    </xdr:from>
    <xdr:to>
      <xdr:col>2</xdr:col>
      <xdr:colOff>1</xdr:colOff>
      <xdr:row>175</xdr:row>
      <xdr:rowOff>1995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466725</xdr:rowOff>
    </xdr:from>
    <xdr:to>
      <xdr:col>2</xdr:col>
      <xdr:colOff>1</xdr:colOff>
      <xdr:row>176</xdr:row>
      <xdr:rowOff>1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8091448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2</xdr:col>
      <xdr:colOff>1</xdr:colOff>
      <xdr:row>177</xdr:row>
      <xdr:rowOff>1433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8565249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459651</xdr:rowOff>
    </xdr:from>
    <xdr:to>
      <xdr:col>2</xdr:col>
      <xdr:colOff>1</xdr:colOff>
      <xdr:row>177</xdr:row>
      <xdr:rowOff>459651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02490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463189</xdr:rowOff>
    </xdr:from>
    <xdr:to>
      <xdr:col>2</xdr:col>
      <xdr:colOff>1</xdr:colOff>
      <xdr:row>178</xdr:row>
      <xdr:rowOff>463189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463189</xdr:rowOff>
    </xdr:from>
    <xdr:to>
      <xdr:col>2</xdr:col>
      <xdr:colOff>1</xdr:colOff>
      <xdr:row>179</xdr:row>
      <xdr:rowOff>463188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466727</xdr:rowOff>
    </xdr:from>
    <xdr:to>
      <xdr:col>2</xdr:col>
      <xdr:colOff>1</xdr:colOff>
      <xdr:row>181</xdr:row>
      <xdr:rowOff>1995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0442764"/>
          <a:ext cx="470263" cy="4702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466725</xdr:rowOff>
    </xdr:from>
    <xdr:to>
      <xdr:col>2</xdr:col>
      <xdr:colOff>1</xdr:colOff>
      <xdr:row>182</xdr:row>
      <xdr:rowOff>1432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0913025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2</xdr:col>
      <xdr:colOff>1</xdr:colOff>
      <xdr:row>183</xdr:row>
      <xdr:rowOff>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1446</xdr:rowOff>
    </xdr:from>
    <xdr:to>
      <xdr:col>2</xdr:col>
      <xdr:colOff>1</xdr:colOff>
      <xdr:row>184</xdr:row>
      <xdr:rowOff>1447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858535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3</xdr:rowOff>
    </xdr:from>
    <xdr:to>
      <xdr:col>2</xdr:col>
      <xdr:colOff>1</xdr:colOff>
      <xdr:row>185</xdr:row>
      <xdr:rowOff>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2327354"/>
          <a:ext cx="470263" cy="4702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465512</xdr:rowOff>
    </xdr:from>
    <xdr:to>
      <xdr:col>2</xdr:col>
      <xdr:colOff>1</xdr:colOff>
      <xdr:row>186</xdr:row>
      <xdr:rowOff>2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2792863"/>
          <a:ext cx="470263" cy="4750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2</xdr:col>
      <xdr:colOff>1</xdr:colOff>
      <xdr:row>187</xdr:row>
      <xdr:rowOff>3535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2</xdr:col>
      <xdr:colOff>1</xdr:colOff>
      <xdr:row>92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1445</xdr:rowOff>
    </xdr:from>
    <xdr:to>
      <xdr:col>2</xdr:col>
      <xdr:colOff>1</xdr:colOff>
      <xdr:row>67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122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129</xdr:row>
      <xdr:rowOff>0</xdr:rowOff>
    </xdr:from>
    <xdr:to>
      <xdr:col>2</xdr:col>
      <xdr:colOff>1</xdr:colOff>
      <xdr:row>130</xdr:row>
      <xdr:rowOff>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2</xdr:col>
      <xdr:colOff>1</xdr:colOff>
      <xdr:row>132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2</xdr:col>
      <xdr:colOff>1614</xdr:colOff>
      <xdr:row>83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1614</xdr:colOff>
      <xdr:row>80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2</xdr:rowOff>
    </xdr:from>
    <xdr:to>
      <xdr:col>2</xdr:col>
      <xdr:colOff>1614</xdr:colOff>
      <xdr:row>111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2</xdr:col>
      <xdr:colOff>1614</xdr:colOff>
      <xdr:row>69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10164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2</xdr:col>
      <xdr:colOff>1614</xdr:colOff>
      <xdr:row>117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0</xdr:colOff>
      <xdr:row>23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303058</xdr:rowOff>
    </xdr:from>
    <xdr:to>
      <xdr:col>2</xdr:col>
      <xdr:colOff>0</xdr:colOff>
      <xdr:row>20</xdr:row>
      <xdr:rowOff>303058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406516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1</xdr:rowOff>
    </xdr:from>
    <xdr:to>
      <xdr:col>6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-1</xdr:colOff>
      <xdr:row>10</xdr:row>
      <xdr:rowOff>468172</xdr:rowOff>
    </xdr:from>
    <xdr:to>
      <xdr:col>6</xdr:col>
      <xdr:colOff>3537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10449</xdr:colOff>
      <xdr:row>4</xdr:row>
      <xdr:rowOff>0</xdr:rowOff>
    </xdr:from>
    <xdr:to>
      <xdr:col>6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1</xdr:rowOff>
    </xdr:from>
    <xdr:to>
      <xdr:col>6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1</xdr:rowOff>
    </xdr:from>
    <xdr:to>
      <xdr:col>6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1</xdr:rowOff>
    </xdr:from>
    <xdr:to>
      <xdr:col>6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468172</xdr:rowOff>
    </xdr:from>
    <xdr:to>
      <xdr:col>6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K188"/>
  <sheetViews>
    <sheetView tabSelected="1" zoomScale="85" zoomScaleNormal="85" workbookViewId="0">
      <pane xSplit="2" ySplit="2" topLeftCell="C78" activePane="bottomRight" state="frozen"/>
      <selection pane="topRight" activeCell="C1" sqref="C1"/>
      <selection pane="bottomLeft" activeCell="A3" sqref="A3"/>
      <selection pane="bottomRight" activeCell="AG1" sqref="AG1:AJ1048576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1" width="6.3984375" style="8"/>
    <col min="32" max="32" width="6.3984375" style="24" customWidth="1"/>
    <col min="33" max="34" width="6.3984375" style="33" hidden="1" customWidth="1"/>
    <col min="35" max="35" width="6.3984375" style="36" hidden="1" customWidth="1"/>
    <col min="36" max="36" width="6.3984375" style="38" hidden="1" customWidth="1"/>
    <col min="37" max="37" width="6.3984375" style="24"/>
    <col min="38" max="16384" width="6.3984375" style="8"/>
  </cols>
  <sheetData>
    <row r="1" spans="1:37" s="3" customFormat="1" ht="13.25" x14ac:dyDescent="0.3">
      <c r="C1" s="6"/>
      <c r="F1" s="6"/>
      <c r="G1" s="8"/>
      <c r="H1" s="19" t="s">
        <v>453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504</v>
      </c>
      <c r="AH1" s="31"/>
      <c r="AI1" s="34"/>
      <c r="AJ1" s="37"/>
      <c r="AK1" s="23"/>
    </row>
    <row r="2" spans="1:37" s="3" customFormat="1" ht="13.25" x14ac:dyDescent="0.3">
      <c r="A2" s="3" t="s">
        <v>455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452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478</v>
      </c>
      <c r="S2" s="5" t="s">
        <v>479</v>
      </c>
      <c r="T2" s="5" t="s">
        <v>481</v>
      </c>
      <c r="U2" s="9" t="s">
        <v>479</v>
      </c>
      <c r="V2" s="5" t="s">
        <v>438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31"/>
      <c r="AH2" s="31"/>
      <c r="AI2" s="34"/>
      <c r="AJ2" s="37"/>
      <c r="AK2" s="23"/>
    </row>
    <row r="3" spans="1:37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0" si="0">SUMPRODUCT(I$1:AD$1,I3:AD3)</f>
        <v>0</v>
      </c>
      <c r="I3" s="2"/>
      <c r="J3" s="2"/>
      <c r="K3" s="2"/>
      <c r="L3" s="2">
        <f t="shared" ref="L3:L34" si="1">MAX(J3:K3)</f>
        <v>0</v>
      </c>
      <c r="M3" s="2"/>
      <c r="N3" s="2"/>
      <c r="O3" s="2"/>
      <c r="P3" s="2"/>
      <c r="Q3" s="7"/>
      <c r="U3" s="4"/>
      <c r="AD3" s="4">
        <f t="shared" ref="AD3:AD34" si="2">MAX(W3:AC3)</f>
        <v>0</v>
      </c>
      <c r="AF3" s="23"/>
      <c r="AG3" s="31" t="str">
        <f>"&lt;tr&gt;&lt;td headers='icon'&gt;&lt;img src=resources/"&amp;A3&amp;"&gt;&lt;/td&gt;&lt;td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headers='origin'&gt;"&amp;F3&amp;"&lt;/td&gt;&lt;td headers='group'&gt;"&amp;G3&amp;"&lt;/td&gt;&lt;td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headers='嫉妬'&gt;"&amp;W3&amp;"&lt;/td&gt;&lt;td headers='怠惰'&gt;"&amp;X3&amp;"&lt;/td&gt;&lt;td headers='色欲'&gt;"&amp;Y3&amp;"&lt;/td&gt;&lt;td headers='暴食'&gt;"&amp;Z3&amp;"&lt;/td&gt;&lt;td headers='憤怒'&gt;"&amp;AA3&amp;"&lt;/td&gt;&lt;td headers='強欲'&gt;"&amp;AB3&amp;"&lt;/td&gt;&lt;td headers='傲慢'&gt;"&amp;AC3&amp;"&lt;/td&gt;&lt;/tr&gt;"</f>
        <v>&lt;tr&gt;&lt;td headers='icon'&gt;&lt;img src=resources/TS_AOT_01.png&gt;&lt;/td&gt;&lt;td headers='name'&gt;勝利への紅き一矢&lt;/td&gt;&lt;td headers='rank'&gt;5&lt;/td&gt;&lt;td headers='remark'&gt;&lt;span class='event'&gt;活動&lt;/span&gt;&lt;/td&gt;&lt;td headers='origin'&gt;その他
Other&lt;/td&gt;&lt;td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" s="31" t="str">
        <f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R3="斬撃",S3,0)&amp;"+e02*"&amp;IF(R3="刺突",S3,0)&amp;"+e03*"&amp;IF(R3="打撃",S3,0)&amp;"+e04*"&amp;IF(R3="射撃",S3,0)&amp;"+e05*"&amp;IF(R3="魔法",S3,0)&amp;"+e06*"&amp;IF(R3="無区分",S3,0)&amp;"+e07*"&amp;IF(T3="反撃",U3,0)&amp;"+e08*"&amp;IF(T3="風属性",U3,0)&amp;"+e09*"&amp;IF(T3="闇属性",U3,0)&amp;"+e10*"&amp;IF(T3="単体",U3,0)&amp;"+e11*"&amp;IF(T3="範囲",U3,0)&amp;"+e12*"&amp;IF(T3="人",U3,0)&amp;"+e13*"&amp;IF(T3="異族",U3,0)&amp;"+e14*"&amp;IF(T3="バジュラ",U3,0)&amp;"+e15*"&amp;IF(T3="魔動人形",U3,0)&amp;");"</f>
        <v>document.getElementById('m001').innerHTML = (b1*0+b2*0+b0*0) + (s1*0+s2*0+s3*0+s4*0+s5*0+s6*0+s7*0+s0*0) + (e01*0+e02*0+e03*0+e04*0+e05*0+e06*0+e07*0+e08*0+e09*0+e10*0+e11*0+e12*0+e13*0+e14*0+e15*0);</v>
      </c>
      <c r="AI3" s="35" t="str">
        <f>"m"&amp;TEXT(ROW()-2,"000")</f>
        <v>m001</v>
      </c>
      <c r="AJ3" s="37" t="str">
        <f>IF(LEN(R3)&gt;3,"Special","")</f>
        <v/>
      </c>
      <c r="AK3" s="23"/>
    </row>
    <row r="4" spans="1:37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 t="shared" ref="AG4:AG67" si="3">"&lt;tr&gt;&lt;td headers='icon'&gt;&lt;img src=resources/"&amp;A4&amp;"&gt;&lt;/td&gt;&lt;td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headers='origin'&gt;"&amp;F4&amp;"&lt;/td&gt;&lt;td headers='group'&gt;"&amp;G4&amp;"&lt;/td&gt;&lt;td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headers='嫉妬'&gt;"&amp;W4&amp;"&lt;/td&gt;&lt;td headers='怠惰'&gt;"&amp;X4&amp;"&lt;/td&gt;&lt;td headers='色欲'&gt;"&amp;Y4&amp;"&lt;/td&gt;&lt;td headers='暴食'&gt;"&amp;Z4&amp;"&lt;/td&gt;&lt;td headers='憤怒'&gt;"&amp;AA4&amp;"&lt;/td&gt;&lt;td headers='強欲'&gt;"&amp;AB4&amp;"&lt;/td&gt;&lt;td headers='傲慢'&gt;"&amp;AC4&amp;"&lt;/td&gt;&lt;/tr&gt;"</f>
        <v>&lt;tr&gt;&lt;td headers='icon'&gt;&lt;img src=resources/TS_AOT_02.png&gt;&lt;/td&gt;&lt;td headers='name'&gt;反攻の炎に捧げん&lt;/td&gt;&lt;td headers='rank'&gt;5&lt;/td&gt;&lt;td headers='remark'&gt;&lt;span class='limited'&gt;限定&lt;/span&gt;&lt;/td&gt;&lt;td headers='origin'&gt;その他
Other&lt;/td&gt;&lt;td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4" s="31" t="str">
        <f t="shared" ref="AH4:AH67" si="4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R4="斬撃",S4,0)&amp;"+e02*"&amp;IF(R4="刺突",S4,0)&amp;"+e03*"&amp;IF(R4="打撃",S4,0)&amp;"+e04*"&amp;IF(R4="射撃",S4,0)&amp;"+e05*"&amp;IF(R4="魔法",S4,0)&amp;"+e06*"&amp;IF(R4="無区分",S4,0)&amp;"+e07*"&amp;IF(T4="反撃",U4,0)&amp;"+e08*"&amp;IF(T4="風属性",U4,0)&amp;"+e09*"&amp;IF(T4="闇属性",U4,0)&amp;"+e10*"&amp;IF(T4="単体",U4,0)&amp;"+e11*"&amp;IF(T4="範囲",U4,0)&amp;"+e12*"&amp;IF(T4="人",U4,0)&amp;"+e13*"&amp;IF(T4="異族",U4,0)&amp;"+e14*"&amp;IF(T4="バジュラ",U4,0)&amp;"+e15*"&amp;IF(T4="魔動人形",U4,0)&amp;");"</f>
        <v>document.getElementById('m002').innerHTML = (b1*0+b2*0+b0*0) + (s1*0+s2*0+s3*0+s4*0+s5*0+s6*0+s7*0+s0*0) + (e01*0+e02*0+e03*0+e04*0+e05*0+e06*0+e07*0+e08*0+e09*0+e10*0+e11*0+e12*0+e13*0+e14*0+e15*0);</v>
      </c>
      <c r="AI4" s="35" t="str">
        <f t="shared" ref="AI4:AI67" si="5">"m"&amp;TEXT(ROW()-2,"000")</f>
        <v>m002</v>
      </c>
      <c r="AJ4" s="37" t="str">
        <f t="shared" ref="AJ4:AJ67" si="6">IF(LEN(R4)&gt;3,"Special","")</f>
        <v/>
      </c>
      <c r="AK4" s="23"/>
    </row>
    <row r="5" spans="1:37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 t="shared" si="3"/>
        <v>&lt;tr&gt;&lt;td headers='icon'&gt;&lt;img src=resources/TS_APRILFOOL_01.png&gt;&lt;/td&gt;&lt;td headers='name'&gt;その夢。ぬくもりの中に&lt;/td&gt;&lt;td headers='rank'&gt;5&lt;/td&gt;&lt;td headers='remark'&gt;&lt;span class='event'&gt;活動&lt;/span&gt;&lt;/td&gt;&lt;td headers='origin'&gt;エンヴィリア
Envylia&lt;/td&gt;&lt;td headers='group'&gt;蒼炎騎士団&lt;/td&gt;&lt;td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headers='嫉妬'&gt;15&lt;/td&gt;&lt;td headers='怠惰'&gt;&lt;/td&gt;&lt;td headers='色欲'&gt;&lt;/td&gt;&lt;td headers='暴食'&gt;&lt;/td&gt;&lt;td headers='憤怒'&gt;15&lt;/td&gt;&lt;td headers='強欲'&gt;&lt;/td&gt;&lt;td headers='傲慢'&gt;&lt;/td&gt;&lt;/tr&gt;</v>
      </c>
      <c r="AH5" s="31" t="str">
        <f t="shared" si="4"/>
        <v>document.getElementById('m003').innerHTML = (b1*0+b2*0+b0*0) + (s1*15+s2*0+s3*0+s4*0+s5*15+s6*0+s7*0+s0*15) + (e01*30+e02*0+e03*0+e04*0+e05*0+e06*0+e07*0+e08*0+e09*0+e10*0+e11*0+e12*0+e13*0+e14*0+e15*0);</v>
      </c>
      <c r="AI5" s="35" t="str">
        <f t="shared" si="5"/>
        <v>m003</v>
      </c>
      <c r="AJ5" s="37" t="str">
        <f t="shared" si="6"/>
        <v/>
      </c>
      <c r="AK5" s="23"/>
    </row>
    <row r="6" spans="1:37" s="3" customFormat="1" ht="37.049999999999997" customHeight="1" x14ac:dyDescent="0.3">
      <c r="A6" s="3" t="s">
        <v>44</v>
      </c>
      <c r="C6" s="6" t="s">
        <v>45</v>
      </c>
      <c r="D6" s="3">
        <v>5</v>
      </c>
      <c r="E6" s="3" t="s">
        <v>39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>
        <f t="shared" si="2"/>
        <v>0</v>
      </c>
      <c r="AF6" s="23"/>
      <c r="AG6" s="31" t="str">
        <f t="shared" si="3"/>
        <v>&lt;tr&gt;&lt;td headers='icon'&gt;&lt;img src=resources/TS_BF_01.png&gt;&lt;/td&gt;&lt;td headers='name'&gt;フロンティアレジェンズ&lt;/td&gt;&lt;td headers='rank'&gt;5&lt;/td&gt;&lt;td headers='remark'&gt;&lt;span class='limited'&gt;限定&lt;/span&gt;&lt;/td&gt;&lt;td headers='origin'&gt;その他
Other&lt;/td&gt;&lt;td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" s="31" t="str">
        <f t="shared" si="4"/>
        <v>document.getElementById('m004').innerHTML = (b1*0+b2*0+b0*0) + (s1*0+s2*0+s3*0+s4*0+s5*0+s6*0+s7*0+s0*0) + (e01*0+e02*0+e03*0+e04*0+e05*0+e06*0+e07*0+e08*0+e09*0+e10*0+e11*0+e12*0+e13*0+e14*0+e15*0);</v>
      </c>
      <c r="AI6" s="35" t="str">
        <f t="shared" si="5"/>
        <v>m004</v>
      </c>
      <c r="AJ6" s="37" t="str">
        <f t="shared" si="6"/>
        <v/>
      </c>
      <c r="AK6" s="23"/>
    </row>
    <row r="7" spans="1:37" s="3" customFormat="1" ht="37.049999999999997" customHeight="1" x14ac:dyDescent="0.3">
      <c r="A7" s="3" t="s">
        <v>46</v>
      </c>
      <c r="C7" s="6" t="s">
        <v>47</v>
      </c>
      <c r="D7" s="3">
        <v>3</v>
      </c>
      <c r="F7" s="17" t="s">
        <v>48</v>
      </c>
      <c r="G7" s="8"/>
      <c r="H7" s="4">
        <f t="shared" si="0"/>
        <v>0</v>
      </c>
      <c r="I7" s="2"/>
      <c r="J7" s="2"/>
      <c r="K7" s="2"/>
      <c r="L7" s="2">
        <f t="shared" si="1"/>
        <v>0</v>
      </c>
      <c r="M7" s="2"/>
      <c r="N7" s="2"/>
      <c r="O7" s="2"/>
      <c r="P7" s="2"/>
      <c r="Q7" s="7"/>
      <c r="U7" s="4"/>
      <c r="AD7" s="4">
        <f t="shared" si="2"/>
        <v>0</v>
      </c>
      <c r="AF7" s="23"/>
      <c r="AG7" s="31" t="str">
        <f t="shared" si="3"/>
        <v>&lt;tr&gt;&lt;td headers='icon'&gt;&lt;img src=resources/TS_CARAMEL_01.png&gt;&lt;/td&gt;&lt;td headers='name'&gt;キャラメルイェーガー&lt;/td&gt;&lt;td headers='rank'&gt;3&lt;/td&gt;&lt;td headers='remark'&gt;&lt;/td&gt;&lt;td headers='origin'&gt;ルストブルグ
Lustburg&lt;/td&gt;&lt;td headers='group'&gt;&lt;/td&gt;&lt;td headers='score' id='m005'&gt;0&lt;/td&gt;&lt;td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7" s="31" t="str">
        <f t="shared" si="4"/>
        <v>document.getElementById('m005').innerHTML = (b1*0+b2*0+b0*0) + (s1*0+s2*0+s3*0+s4*0+s5*0+s6*0+s7*0+s0*0) + (e01*0+e02*0+e03*0+e04*0+e05*0+e06*0+e07*0+e08*0+e09*0+e10*0+e11*0+e12*0+e13*0+e14*0+e15*0);</v>
      </c>
      <c r="AI7" s="35" t="str">
        <f t="shared" si="5"/>
        <v>m005</v>
      </c>
      <c r="AJ7" s="37" t="str">
        <f t="shared" si="6"/>
        <v/>
      </c>
      <c r="AK7" s="23"/>
    </row>
    <row r="8" spans="1:37" s="3" customFormat="1" ht="37.049999999999997" customHeight="1" x14ac:dyDescent="0.3">
      <c r="A8" s="3" t="s">
        <v>49</v>
      </c>
      <c r="C8" s="6" t="s">
        <v>50</v>
      </c>
      <c r="D8" s="3">
        <v>5</v>
      </c>
      <c r="E8" s="3" t="s">
        <v>35</v>
      </c>
      <c r="F8" s="15" t="s">
        <v>36</v>
      </c>
      <c r="G8" s="8"/>
      <c r="H8" s="4">
        <f t="shared" si="0"/>
        <v>0</v>
      </c>
      <c r="I8" s="2"/>
      <c r="J8" s="2"/>
      <c r="K8" s="2"/>
      <c r="L8" s="2">
        <f t="shared" si="1"/>
        <v>0</v>
      </c>
      <c r="M8" s="2"/>
      <c r="N8" s="2"/>
      <c r="O8" s="2"/>
      <c r="P8" s="2"/>
      <c r="Q8" s="7"/>
      <c r="U8" s="4"/>
      <c r="AD8" s="4">
        <f t="shared" si="2"/>
        <v>0</v>
      </c>
      <c r="AF8" s="23"/>
      <c r="AG8" s="31" t="str">
        <f t="shared" si="3"/>
        <v>&lt;tr&gt;&lt;td headers='icon'&gt;&lt;img src=resources/TS_COMIKE_01.png&gt;&lt;/td&gt;&lt;td headers='name'&gt;クノイチの青春&lt;/td&gt;&lt;td headers='rank'&gt;5&lt;/td&gt;&lt;td headers='remark'&gt;&lt;span class='event'&gt;活動&lt;/span&gt;&lt;/td&gt;&lt;td headers='origin'&gt;その他
Other&lt;/td&gt;&lt;td headers='group'&gt;&lt;/td&gt;&lt;td headers='score' id='m006'&gt;0&lt;/td&gt;&lt;td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8" s="31" t="str">
        <f t="shared" si="4"/>
        <v>document.getElementById('m006').innerHTML = (b1*0+b2*0+b0*0) + (s1*0+s2*0+s3*0+s4*0+s5*0+s6*0+s7*0+s0*0) + (e01*0+e02*0+e03*0+e04*0+e05*0+e06*0+e07*0+e08*0+e09*0+e10*0+e11*0+e12*0+e13*0+e14*0+e15*0);</v>
      </c>
      <c r="AI8" s="35" t="str">
        <f t="shared" si="5"/>
        <v>m006</v>
      </c>
      <c r="AJ8" s="37" t="str">
        <f t="shared" si="6"/>
        <v/>
      </c>
      <c r="AK8" s="23"/>
    </row>
    <row r="9" spans="1:37" s="3" customFormat="1" ht="37.049999999999997" customHeight="1" x14ac:dyDescent="0.3">
      <c r="A9" s="3" t="s">
        <v>51</v>
      </c>
      <c r="C9" s="6" t="s">
        <v>52</v>
      </c>
      <c r="D9" s="3">
        <v>5</v>
      </c>
      <c r="E9" s="3" t="s">
        <v>39</v>
      </c>
      <c r="F9" s="15" t="s">
        <v>36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 t="shared" si="3"/>
        <v>&lt;tr&gt;&lt;td headers='icon'&gt;&lt;img src=resources/TS_CRY_ARTH_01.png&gt;&lt;/td&gt;&lt;td headers='name'&gt;猛き者の本懐&lt;/td&gt;&lt;td headers='rank'&gt;5&lt;/td&gt;&lt;td headers='remark'&gt;&lt;span class='limited'&gt;限定&lt;/span&gt;&lt;/td&gt;&lt;td headers='origin'&gt;その他
Other&lt;/td&gt;&lt;td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" s="31" t="str">
        <f t="shared" si="4"/>
        <v>document.getElementById('m007').innerHTML = (b1*0+b2*0+b0*0) + (s1*0+s2*0+s3*0+s4*0+s5*0+s6*0+s7*0+s0*0) + (e01*0+e02*0+e03*0+e04*0+e05*0+e06*0+e07*0+e08*0+e09*0+e10*0+e11*0+e12*0+e13*0+e14*0+e15*0);</v>
      </c>
      <c r="AI9" s="35" t="str">
        <f t="shared" si="5"/>
        <v>m007</v>
      </c>
      <c r="AJ9" s="37" t="str">
        <f t="shared" si="6"/>
        <v/>
      </c>
      <c r="AK9" s="23"/>
    </row>
    <row r="10" spans="1:37" s="3" customFormat="1" ht="37.049999999999997" customHeight="1" x14ac:dyDescent="0.3">
      <c r="A10" s="3" t="s">
        <v>53</v>
      </c>
      <c r="C10" s="6" t="s">
        <v>54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 t="shared" si="3"/>
        <v>&lt;tr&gt;&lt;td headers='icon'&gt;&lt;img src=resources/TS_CRY_MERL_01.png&gt;&lt;/td&gt;&lt;td headers='name'&gt;尊き者の名は&lt;/td&gt;&lt;td headers='rank'&gt;5&lt;/td&gt;&lt;td headers='remark'&gt;&lt;span class='event'&gt;活動&lt;/span&gt;&lt;/td&gt;&lt;td headers='origin'&gt;その他
Other&lt;/td&gt;&lt;td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0" s="31" t="str">
        <f t="shared" si="4"/>
        <v>document.getElementById('m008').innerHTML = (b1*0+b2*0+b0*0) + (s1*0+s2*0+s3*0+s4*0+s5*0+s6*0+s7*0+s0*0) + (e01*0+e02*0+e03*0+e04*0+e05*0+e06*0+e07*0+e08*0+e09*0+e10*0+e11*0+e12*0+e13*0+e14*0+e15*0);</v>
      </c>
      <c r="AI10" s="35" t="str">
        <f t="shared" si="5"/>
        <v>m008</v>
      </c>
      <c r="AJ10" s="37" t="str">
        <f t="shared" si="6"/>
        <v/>
      </c>
      <c r="AK10" s="23"/>
    </row>
    <row r="11" spans="1:37" s="3" customFormat="1" ht="37.049999999999997" customHeight="1" x14ac:dyDescent="0.3">
      <c r="A11" s="3" t="s">
        <v>55</v>
      </c>
      <c r="C11" s="6" t="s">
        <v>56</v>
      </c>
      <c r="D11" s="3">
        <v>4</v>
      </c>
      <c r="F11" s="15" t="s">
        <v>430</v>
      </c>
      <c r="G11" s="8" t="s">
        <v>57</v>
      </c>
      <c r="H11" s="4">
        <f t="shared" si="0"/>
        <v>30</v>
      </c>
      <c r="I11" s="2">
        <v>20</v>
      </c>
      <c r="J11" s="2">
        <v>30</v>
      </c>
      <c r="K11" s="2"/>
      <c r="L11" s="2">
        <f t="shared" si="1"/>
        <v>30</v>
      </c>
      <c r="M11" s="2"/>
      <c r="N11" s="2"/>
      <c r="O11" s="2"/>
      <c r="P11" s="2"/>
      <c r="Q11" s="7"/>
      <c r="U11" s="4"/>
      <c r="AD11" s="4">
        <f t="shared" si="2"/>
        <v>0</v>
      </c>
      <c r="AF11" s="23"/>
      <c r="AG11" s="31" t="str">
        <f t="shared" si="3"/>
        <v>&lt;tr&gt;&lt;td headers='icon'&gt;&lt;img src=resources/TS_DESERT_ANK_01.png&gt;&lt;/td&gt;&lt;td headers='name'&gt;敏腕参謀の多忙な一日&lt;/td&gt;&lt;td headers='rank'&gt;4&lt;/td&gt;&lt;td headers='remark'&gt;&lt;/td&gt;&lt;td headers='origin'&gt;砂漠地帯
Desert Zone&lt;/td&gt;&lt;td headers='group'&gt;砂漠の民&lt;/td&gt;&lt;td headers='score' id='m009'&gt;30&lt;/td&gt;&lt;td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1" s="31" t="str">
        <f t="shared" si="4"/>
        <v>document.getElementById('m009').innerHTML = (b1*30+b2*0+b0*30) + (s1*0+s2*0+s3*0+s4*0+s5*0+s6*0+s7*0+s0*0) + (e01*0+e02*0+e03*0+e04*0+e05*0+e06*0+e07*0+e08*0+e09*0+e10*0+e11*0+e12*0+e13*0+e14*0+e15*0);</v>
      </c>
      <c r="AI11" s="35" t="str">
        <f t="shared" si="5"/>
        <v>m009</v>
      </c>
      <c r="AJ11" s="37" t="str">
        <f t="shared" si="6"/>
        <v/>
      </c>
      <c r="AK11" s="23"/>
    </row>
    <row r="12" spans="1:37" s="3" customFormat="1" ht="37.049999999999997" customHeight="1" x14ac:dyDescent="0.3">
      <c r="A12" s="3" t="s">
        <v>58</v>
      </c>
      <c r="C12" s="6" t="s">
        <v>59</v>
      </c>
      <c r="D12" s="3">
        <v>5</v>
      </c>
      <c r="F12" s="15" t="s">
        <v>430</v>
      </c>
      <c r="G12" s="8" t="s">
        <v>57</v>
      </c>
      <c r="H12" s="4">
        <f t="shared" si="0"/>
        <v>90</v>
      </c>
      <c r="I12" s="2">
        <v>40</v>
      </c>
      <c r="J12" s="2">
        <v>30</v>
      </c>
      <c r="K12" s="2"/>
      <c r="L12" s="2">
        <f t="shared" si="1"/>
        <v>30</v>
      </c>
      <c r="M12" s="2"/>
      <c r="N12" s="2"/>
      <c r="O12" s="2"/>
      <c r="P12" s="2"/>
      <c r="Q12" s="7"/>
      <c r="R12" s="5" t="s">
        <v>15</v>
      </c>
      <c r="S12" s="3">
        <v>30</v>
      </c>
      <c r="U12" s="4"/>
      <c r="W12" s="3">
        <v>30</v>
      </c>
      <c r="Z12" s="3">
        <v>30</v>
      </c>
      <c r="AD12" s="4">
        <f t="shared" si="2"/>
        <v>30</v>
      </c>
      <c r="AF12" s="23"/>
      <c r="AG12" s="31" t="str">
        <f t="shared" si="3"/>
        <v>&lt;tr&gt;&lt;td headers='icon'&gt;&lt;img src=resources/TS_DESERT_ANK_02.png&gt;&lt;/td&gt;&lt;td headers='name'&gt;折れることなき翼&lt;/td&gt;&lt;td headers='rank'&gt;5&lt;/td&gt;&lt;td headers='remark'&gt;&lt;/td&gt;&lt;td headers='origin'&gt;砂漠地帯
Desert Zone&lt;/td&gt;&lt;td headers='group'&gt;砂漠の民&lt;/td&gt;&lt;td headers='score' id='m010'&gt;90&lt;/td&gt;&lt;td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headers='嫉妬'&gt;30&lt;/td&gt;&lt;td headers='怠惰'&gt;&lt;/td&gt;&lt;td headers='色欲'&gt;&lt;/td&gt;&lt;td headers='暴食'&gt;30&lt;/td&gt;&lt;td headers='憤怒'&gt;&lt;/td&gt;&lt;td headers='強欲'&gt;&lt;/td&gt;&lt;td headers='傲慢'&gt;&lt;/td&gt;&lt;/tr&gt;</v>
      </c>
      <c r="AH12" s="31" t="str">
        <f t="shared" si="4"/>
        <v>document.getElementById('m010').innerHTML = (b1*30+b2*0+b0*30) + (s1*30+s2*0+s3*0+s4*30+s5*0+s6*0+s7*0+s0*30) + (e01*0+e02*30+e03*0+e04*0+e05*0+e06*0+e07*0+e08*0+e09*0+e10*0+e11*0+e12*0+e13*0+e14*0+e15*0);</v>
      </c>
      <c r="AI12" s="35" t="str">
        <f t="shared" si="5"/>
        <v>m010</v>
      </c>
      <c r="AJ12" s="37" t="str">
        <f t="shared" si="6"/>
        <v/>
      </c>
      <c r="AK12" s="23"/>
    </row>
    <row r="13" spans="1:37" s="3" customFormat="1" ht="37.049999999999997" customHeight="1" x14ac:dyDescent="0.3">
      <c r="A13" s="3" t="s">
        <v>60</v>
      </c>
      <c r="C13" s="6" t="s">
        <v>61</v>
      </c>
      <c r="D13" s="3">
        <v>3</v>
      </c>
      <c r="F13" s="15" t="s">
        <v>430</v>
      </c>
      <c r="G13" s="8" t="s">
        <v>57</v>
      </c>
      <c r="H13" s="4">
        <f t="shared" si="0"/>
        <v>10</v>
      </c>
      <c r="I13" s="2">
        <v>20</v>
      </c>
      <c r="J13" s="2"/>
      <c r="K13" s="2"/>
      <c r="L13" s="2">
        <f t="shared" si="1"/>
        <v>0</v>
      </c>
      <c r="M13" s="2"/>
      <c r="N13" s="2"/>
      <c r="O13" s="2"/>
      <c r="P13" s="2"/>
      <c r="Q13" s="7"/>
      <c r="R13" s="3" t="s">
        <v>14</v>
      </c>
      <c r="S13" s="3">
        <v>10</v>
      </c>
      <c r="U13" s="4"/>
      <c r="V13" s="3" t="s">
        <v>494</v>
      </c>
      <c r="AD13" s="4">
        <f t="shared" si="2"/>
        <v>0</v>
      </c>
      <c r="AF13" s="23"/>
      <c r="AG13" s="31" t="str">
        <f t="shared" si="3"/>
        <v>&lt;tr&gt;&lt;td headers='icon'&gt;&lt;img src=resources/TS_DESERT_ARKILL_01.png&gt;&lt;/td&gt;&lt;td headers='name'&gt;テイクリワード&lt;/td&gt;&lt;td headers='rank'&gt;3&lt;/td&gt;&lt;td headers='remark'&gt;&lt;/td&gt;&lt;td headers='origin'&gt;砂漠地帯
Desert Zone&lt;/td&gt;&lt;td headers='group'&gt;砂漠の民&lt;/td&gt;&lt;td headers='score' id='m011'&gt;10&lt;/td&gt;&lt;td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" s="31" t="str">
        <f t="shared" si="4"/>
        <v>document.getElementById('m011').innerHTML = (b1*0+b2*0+b0*0) + (s1*0+s2*0+s3*0+s4*0+s5*0+s6*0+s7*0+s0*0) + (e01*10+e02*0+e03*0+e04*0+e05*0+e06*0+e07*0+e08*0+e09*0+e10*0+e11*0+e12*0+e13*0+e14*0+e15*0);</v>
      </c>
      <c r="AI13" s="35" t="str">
        <f t="shared" si="5"/>
        <v>m011</v>
      </c>
      <c r="AJ13" s="37" t="str">
        <f t="shared" si="6"/>
        <v/>
      </c>
      <c r="AK13" s="23"/>
    </row>
    <row r="14" spans="1:37" s="3" customFormat="1" ht="37.049999999999997" customHeight="1" x14ac:dyDescent="0.3">
      <c r="A14" s="3" t="s">
        <v>62</v>
      </c>
      <c r="C14" s="6" t="s">
        <v>63</v>
      </c>
      <c r="D14" s="3">
        <v>4</v>
      </c>
      <c r="F14" s="15" t="s">
        <v>430</v>
      </c>
      <c r="G14" s="8" t="s">
        <v>57</v>
      </c>
      <c r="H14" s="4">
        <f t="shared" si="0"/>
        <v>60</v>
      </c>
      <c r="I14" s="2"/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U14" s="4"/>
      <c r="V14" s="3" t="s">
        <v>499</v>
      </c>
      <c r="Z14" s="3">
        <v>30</v>
      </c>
      <c r="AD14" s="4">
        <f t="shared" si="2"/>
        <v>30</v>
      </c>
      <c r="AF14" s="23"/>
      <c r="AG14" s="31" t="str">
        <f t="shared" si="3"/>
        <v>&lt;tr&gt;&lt;td headers='icon'&gt;&lt;img src=resources/TS_DESERT_ASUWADO_01.png&gt;&lt;/td&gt;&lt;td headers='name'&gt;闇と雲に潜みし刃&lt;/td&gt;&lt;td headers='rank'&gt;4&lt;/td&gt;&lt;td headers='remark'&gt;&lt;/td&gt;&lt;td headers='origin'&gt;砂漠地帯
Desert Zone&lt;/td&gt;&lt;td headers='group'&gt;砂漠の民&lt;/td&gt;&lt;td headers='score' id='m012'&gt;60&lt;/td&gt;&lt;td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headers='others'&gt;魔法回避+20&lt;/td&gt;&lt;td headers='嫉妬'&gt;&lt;/td&gt;&lt;td headers='怠惰'&gt;&lt;/td&gt;&lt;td headers='色欲'&gt;&lt;/td&gt;&lt;td headers='暴食'&gt;30&lt;/td&gt;&lt;td headers='憤怒'&gt;&lt;/td&gt;&lt;td headers='強欲'&gt;&lt;/td&gt;&lt;td headers='傲慢'&gt;&lt;/td&gt;&lt;/tr&gt;</v>
      </c>
      <c r="AH14" s="31" t="str">
        <f t="shared" si="4"/>
        <v>document.getElementById('m012').innerHTML = (b1*30+b2*0+b0*30) + (s1*0+s2*0+s3*0+s4*30+s5*0+s6*0+s7*0+s0*30) + (e01*0+e02*0+e03*0+e04*0+e05*0+e06*0+e07*0+e08*0+e09*0+e10*0+e11*0+e12*0+e13*0+e14*0+e15*0);</v>
      </c>
      <c r="AI14" s="35" t="str">
        <f t="shared" si="5"/>
        <v>m012</v>
      </c>
      <c r="AJ14" s="37" t="str">
        <f t="shared" si="6"/>
        <v/>
      </c>
      <c r="AK14" s="23"/>
    </row>
    <row r="15" spans="1:37" s="3" customFormat="1" ht="37.049999999999997" customHeight="1" x14ac:dyDescent="0.3">
      <c r="A15" s="3" t="s">
        <v>64</v>
      </c>
      <c r="C15" s="6" t="s">
        <v>65</v>
      </c>
      <c r="D15" s="3">
        <v>5</v>
      </c>
      <c r="F15" s="15" t="s">
        <v>430</v>
      </c>
      <c r="G15" s="8" t="s">
        <v>57</v>
      </c>
      <c r="H15" s="4">
        <f t="shared" si="0"/>
        <v>80</v>
      </c>
      <c r="I15" s="2">
        <v>30</v>
      </c>
      <c r="J15" s="2">
        <v>50</v>
      </c>
      <c r="K15" s="2"/>
      <c r="L15" s="2">
        <f t="shared" si="1"/>
        <v>50</v>
      </c>
      <c r="M15" s="2"/>
      <c r="N15" s="2"/>
      <c r="O15" s="2"/>
      <c r="P15" s="2"/>
      <c r="Q15" s="7"/>
      <c r="U15" s="4"/>
      <c r="V15" s="3" t="s">
        <v>497</v>
      </c>
      <c r="Z15" s="3">
        <v>30</v>
      </c>
      <c r="AA15" s="3">
        <v>30</v>
      </c>
      <c r="AD15" s="4">
        <f t="shared" si="2"/>
        <v>30</v>
      </c>
      <c r="AF15" s="23"/>
      <c r="AG15" s="31" t="str">
        <f t="shared" si="3"/>
        <v>&lt;tr&gt;&lt;td headers='icon'&gt;&lt;img src=resources/TS_DESERT_BALT_01.png&gt;&lt;/td&gt;&lt;td headers='name'&gt;砂上での熱き誓い&lt;/td&gt;&lt;td headers='rank'&gt;5&lt;/td&gt;&lt;td headers='remark'&gt;&lt;/td&gt;&lt;td headers='origin'&gt;砂漠地帯
Desert Zone&lt;/td&gt;&lt;td headers='group'&gt;砂漠の民&lt;/td&gt;&lt;td headers='score' id='m013'&gt;80&lt;/td&gt;&lt;td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headers='others'&gt;回避+10&lt;/td&gt;&lt;td headers='嫉妬'&gt;&lt;/td&gt;&lt;td headers='怠惰'&gt;&lt;/td&gt;&lt;td headers='色欲'&gt;&lt;/td&gt;&lt;td headers='暴食'&gt;30&lt;/td&gt;&lt;td headers='憤怒'&gt;30&lt;/td&gt;&lt;td headers='強欲'&gt;&lt;/td&gt;&lt;td headers='傲慢'&gt;&lt;/td&gt;&lt;/tr&gt;</v>
      </c>
      <c r="AH15" s="31" t="str">
        <f t="shared" si="4"/>
        <v>document.getElementById('m013').innerHTML = (b1*50+b2*0+b0*50) + (s1*0+s2*0+s3*0+s4*30+s5*30+s6*0+s7*0+s0*30) + (e01*0+e02*0+e03*0+e04*0+e05*0+e06*0+e07*0+e08*0+e09*0+e10*0+e11*0+e12*0+e13*0+e14*0+e15*0);</v>
      </c>
      <c r="AI15" s="35" t="str">
        <f t="shared" si="5"/>
        <v>m013</v>
      </c>
      <c r="AJ15" s="37" t="str">
        <f t="shared" si="6"/>
        <v/>
      </c>
      <c r="AK15" s="23"/>
    </row>
    <row r="16" spans="1:37" s="3" customFormat="1" ht="37.049999999999997" customHeight="1" x14ac:dyDescent="0.3">
      <c r="A16" s="3" t="s">
        <v>66</v>
      </c>
      <c r="C16" s="6" t="s">
        <v>67</v>
      </c>
      <c r="D16" s="3">
        <v>5</v>
      </c>
      <c r="F16" s="15" t="s">
        <v>430</v>
      </c>
      <c r="G16" s="8" t="s">
        <v>68</v>
      </c>
      <c r="H16" s="4">
        <f t="shared" si="0"/>
        <v>90</v>
      </c>
      <c r="I16" s="2">
        <v>40</v>
      </c>
      <c r="J16" s="2">
        <v>30</v>
      </c>
      <c r="K16" s="2"/>
      <c r="L16" s="2">
        <f t="shared" si="1"/>
        <v>30</v>
      </c>
      <c r="M16" s="2"/>
      <c r="N16" s="2"/>
      <c r="O16" s="2"/>
      <c r="P16" s="2">
        <v>5</v>
      </c>
      <c r="Q16" s="7"/>
      <c r="U16" s="4"/>
      <c r="V16" s="3" t="s">
        <v>492</v>
      </c>
      <c r="AB16" s="3">
        <v>60</v>
      </c>
      <c r="AD16" s="4">
        <f t="shared" si="2"/>
        <v>60</v>
      </c>
      <c r="AF16" s="23"/>
      <c r="AG16" s="31" t="str">
        <f t="shared" si="3"/>
        <v>&lt;tr&gt;&lt;td headers='icon'&gt;&lt;img src=resources/TS_DESERT_BASINI_01.png&gt;&lt;/td&gt;&lt;td headers='name'&gt;次代の大陸の正義&lt;/td&gt;&lt;td headers='rank'&gt;5&lt;/td&gt;&lt;td headers='remark'&gt;&lt;/td&gt;&lt;td headers='origin'&gt;砂漠地帯
Desert Zone&lt;/td&gt;&lt;td headers='group'&gt;聖教騎士団&lt;/td&gt;&lt;td headers='score' id='m014'&gt;90&lt;/td&gt;&lt;td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headers='嫉妬'&gt;&lt;/td&gt;&lt;td headers='怠惰'&gt;&lt;/td&gt;&lt;td headers='色欲'&gt;&lt;/td&gt;&lt;td headers='暴食'&gt;&lt;/td&gt;&lt;td headers='憤怒'&gt;&lt;/td&gt;&lt;td headers='強欲'&gt;60&lt;/td&gt;&lt;td headers='傲慢'&gt;&lt;/td&gt;&lt;/tr&gt;</v>
      </c>
      <c r="AH16" s="31" t="str">
        <f t="shared" si="4"/>
        <v>document.getElementById('m014').innerHTML = (b1*30+b2*0+b0*30) + (s1*0+s2*0+s3*0+s4*0+s5*0+s6*60+s7*0+s0*60) + (e01*0+e02*0+e03*0+e04*0+e05*0+e06*0+e07*0+e08*0+e09*0+e10*0+e11*0+e12*0+e13*0+e14*0+e15*0);</v>
      </c>
      <c r="AI16" s="35" t="str">
        <f t="shared" si="5"/>
        <v>m014</v>
      </c>
      <c r="AJ16" s="37" t="str">
        <f t="shared" si="6"/>
        <v/>
      </c>
      <c r="AK16" s="23"/>
    </row>
    <row r="17" spans="1:37" s="3" customFormat="1" ht="37.049999999999997" customHeight="1" x14ac:dyDescent="0.3">
      <c r="A17" s="3" t="s">
        <v>69</v>
      </c>
      <c r="C17" s="6" t="s">
        <v>70</v>
      </c>
      <c r="D17" s="3">
        <v>5</v>
      </c>
      <c r="E17" s="3" t="s">
        <v>39</v>
      </c>
      <c r="F17" s="15" t="s">
        <v>430</v>
      </c>
      <c r="G17" s="8" t="s">
        <v>68</v>
      </c>
      <c r="H17" s="4">
        <f t="shared" si="0"/>
        <v>80</v>
      </c>
      <c r="I17" s="2">
        <v>40</v>
      </c>
      <c r="J17" s="2">
        <v>20</v>
      </c>
      <c r="K17" s="2"/>
      <c r="L17" s="2">
        <f t="shared" si="1"/>
        <v>20</v>
      </c>
      <c r="M17" s="2"/>
      <c r="N17" s="2"/>
      <c r="O17" s="2"/>
      <c r="P17" s="2"/>
      <c r="Q17" s="7"/>
      <c r="T17" s="3" t="s">
        <v>20</v>
      </c>
      <c r="U17" s="4">
        <v>20</v>
      </c>
      <c r="V17" s="3" t="s">
        <v>497</v>
      </c>
      <c r="Y17" s="3">
        <v>40</v>
      </c>
      <c r="Z17" s="3">
        <v>20</v>
      </c>
      <c r="AD17" s="4">
        <f t="shared" si="2"/>
        <v>40</v>
      </c>
      <c r="AF17" s="23"/>
      <c r="AG17" s="31" t="str">
        <f t="shared" si="3"/>
        <v>&lt;tr&gt;&lt;td headers='icon'&gt;&lt;img src=resources/TS_DESERT_BASINI_02.png&gt;&lt;/td&gt;&lt;td headers='name'&gt;春来たりなば&lt;/td&gt;&lt;td headers='rank'&gt;5&lt;/td&gt;&lt;td headers='remark'&gt;&lt;span class='limited'&gt;限定&lt;/span&gt;&lt;/td&gt;&lt;td headers='origin'&gt;砂漠地帯
Desert Zone&lt;/td&gt;&lt;td headers='group'&gt;聖教騎士団&lt;/td&gt;&lt;td headers='score' id='m015'&gt;80&lt;/td&gt;&lt;td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headers='others'&gt;回避+10&lt;/td&gt;&lt;td headers='嫉妬'&gt;&lt;/td&gt;&lt;td headers='怠惰'&gt;&lt;/td&gt;&lt;td headers='色欲'&gt;40&lt;/td&gt;&lt;td headers='暴食'&gt;20&lt;/td&gt;&lt;td headers='憤怒'&gt;&lt;/td&gt;&lt;td headers='強欲'&gt;&lt;/td&gt;&lt;td headers='傲慢'&gt;&lt;/td&gt;&lt;/tr&gt;</v>
      </c>
      <c r="AH17" s="31" t="str">
        <f t="shared" si="4"/>
        <v>document.getElementById('m015').innerHTML = (b1*20+b2*0+b0*20) + (s1*0+s2*0+s3*40+s4*20+s5*0+s6*0+s7*0+s0*40) + (e01*0+e02*0+e03*0+e04*0+e05*0+e06*0+e07*0+e08*0+e09*0+e10*20+e11*0+e12*0+e13*0+e14*0+e15*0);</v>
      </c>
      <c r="AI17" s="35" t="str">
        <f t="shared" si="5"/>
        <v>m015</v>
      </c>
      <c r="AJ17" s="37" t="str">
        <f t="shared" si="6"/>
        <v/>
      </c>
      <c r="AK17" s="23"/>
    </row>
    <row r="18" spans="1:37" s="3" customFormat="1" ht="37.049999999999997" customHeight="1" x14ac:dyDescent="0.3">
      <c r="A18" s="3" t="s">
        <v>71</v>
      </c>
      <c r="C18" s="6" t="s">
        <v>72</v>
      </c>
      <c r="D18" s="3">
        <v>5</v>
      </c>
      <c r="E18" s="3" t="s">
        <v>39</v>
      </c>
      <c r="F18" s="15" t="s">
        <v>430</v>
      </c>
      <c r="G18" s="8" t="s">
        <v>57</v>
      </c>
      <c r="H18" s="4">
        <f t="shared" si="0"/>
        <v>45</v>
      </c>
      <c r="I18" s="2">
        <v>60</v>
      </c>
      <c r="J18" s="2">
        <v>15</v>
      </c>
      <c r="K18" s="2">
        <v>15</v>
      </c>
      <c r="L18" s="2">
        <f t="shared" si="1"/>
        <v>15</v>
      </c>
      <c r="M18" s="2"/>
      <c r="N18" s="2"/>
      <c r="O18" s="2"/>
      <c r="P18" s="2"/>
      <c r="Q18" s="7"/>
      <c r="U18" s="4"/>
      <c r="V18" s="3" t="s">
        <v>490</v>
      </c>
      <c r="W18" s="3">
        <v>30</v>
      </c>
      <c r="Y18" s="3">
        <v>30</v>
      </c>
      <c r="AD18" s="4">
        <f t="shared" si="2"/>
        <v>30</v>
      </c>
      <c r="AF18" s="23"/>
      <c r="AG18" s="31" t="str">
        <f t="shared" si="3"/>
        <v>&lt;tr&gt;&lt;td headers='icon'&gt;&lt;img src=resources/TS_DESERT_MASHULI_01.png&gt;&lt;/td&gt;&lt;td headers='name'&gt;近くて遠いふれあい&lt;/td&gt;&lt;td headers='rank'&gt;5&lt;/td&gt;&lt;td headers='remark'&gt;&lt;span class='limited'&gt;限定&lt;/span&gt;&lt;/td&gt;&lt;td headers='origin'&gt;砂漠地帯
Desert Zone&lt;/td&gt;&lt;td headers='group'&gt;砂漠の民&lt;/td&gt;&lt;td headers='score' id='m016'&gt;45&lt;/td&gt;&lt;td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headers='嫉妬'&gt;30&lt;/td&gt;&lt;td headers='怠惰'&gt;&lt;/td&gt;&lt;td headers='色欲'&gt;30&lt;/td&gt;&lt;td headers='暴食'&gt;&lt;/td&gt;&lt;td headers='憤怒'&gt;&lt;/td&gt;&lt;td headers='強欲'&gt;&lt;/td&gt;&lt;td headers='傲慢'&gt;&lt;/td&gt;&lt;/tr&gt;</v>
      </c>
      <c r="AH18" s="31" t="str">
        <f t="shared" si="4"/>
        <v>document.getElementById('m016').innerHTML = (b1*15+b2*15+b0*15) + (s1*30+s2*0+s3*30+s4*0+s5*0+s6*0+s7*0+s0*30) + (e01*0+e02*0+e03*0+e04*0+e05*0+e06*0+e07*0+e08*0+e09*0+e10*0+e11*0+e12*0+e13*0+e14*0+e15*0);</v>
      </c>
      <c r="AI18" s="35" t="str">
        <f t="shared" si="5"/>
        <v>m016</v>
      </c>
      <c r="AJ18" s="37" t="str">
        <f t="shared" si="6"/>
        <v/>
      </c>
      <c r="AK18" s="23"/>
    </row>
    <row r="19" spans="1:37" s="3" customFormat="1" ht="37.049999999999997" customHeight="1" x14ac:dyDescent="0.3">
      <c r="A19" s="3" t="s">
        <v>73</v>
      </c>
      <c r="C19" s="6" t="s">
        <v>74</v>
      </c>
      <c r="D19" s="3">
        <v>5</v>
      </c>
      <c r="F19" s="15" t="s">
        <v>430</v>
      </c>
      <c r="G19" s="8" t="s">
        <v>57</v>
      </c>
      <c r="H19" s="4">
        <f t="shared" si="0"/>
        <v>60</v>
      </c>
      <c r="I19" s="2">
        <v>60</v>
      </c>
      <c r="J19" s="2"/>
      <c r="K19" s="2">
        <v>20</v>
      </c>
      <c r="L19" s="2">
        <f t="shared" si="1"/>
        <v>20</v>
      </c>
      <c r="M19" s="2"/>
      <c r="N19" s="2"/>
      <c r="O19" s="2"/>
      <c r="P19" s="2"/>
      <c r="Q19" s="7"/>
      <c r="R19" s="3" t="s">
        <v>18</v>
      </c>
      <c r="S19" s="3">
        <v>20</v>
      </c>
      <c r="U19" s="4"/>
      <c r="Y19" s="3">
        <v>20</v>
      </c>
      <c r="Z19" s="3">
        <v>20</v>
      </c>
      <c r="AA19" s="3">
        <v>20</v>
      </c>
      <c r="AD19" s="4">
        <f t="shared" si="2"/>
        <v>20</v>
      </c>
      <c r="AF19" s="23"/>
      <c r="AG19" s="31" t="str">
        <f t="shared" si="3"/>
        <v>&lt;tr&gt;&lt;td headers='icon'&gt;&lt;img src=resources/TS_DESERT_NEFERTY_01.png&gt;&lt;/td&gt;&lt;td headers='name'&gt;風に舞う時の砂&lt;/td&gt;&lt;td headers='rank'&gt;5&lt;/td&gt;&lt;td headers='remark'&gt;&lt;/td&gt;&lt;td headers='origin'&gt;砂漠地帯
Desert Zone&lt;/td&gt;&lt;td headers='group'&gt;砂漠の民&lt;/td&gt;&lt;td headers='score' id='m017'&gt;60&lt;/td&gt;&lt;td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headers='嫉妬'&gt;&lt;/td&gt;&lt;td headers='怠惰'&gt;&lt;/td&gt;&lt;td headers='色欲'&gt;20&lt;/td&gt;&lt;td headers='暴食'&gt;20&lt;/td&gt;&lt;td headers='憤怒'&gt;20&lt;/td&gt;&lt;td headers='強欲'&gt;&lt;/td&gt;&lt;td headers='傲慢'&gt;&lt;/td&gt;&lt;/tr&gt;</v>
      </c>
      <c r="AH19" s="31" t="str">
        <f t="shared" si="4"/>
        <v>document.getElementById('m017').innerHTML = (b1*0+b2*20+b0*20) + (s1*0+s2*0+s3*20+s4*20+s5*20+s6*0+s7*0+s0*20) + (e01*0+e02*0+e03*0+e04*0+e05*20+e06*0+e07*0+e08*0+e09*0+e10*0+e11*0+e12*0+e13*0+e14*0+e15*0);</v>
      </c>
      <c r="AI19" s="35" t="str">
        <f t="shared" si="5"/>
        <v>m017</v>
      </c>
      <c r="AJ19" s="37" t="str">
        <f t="shared" si="6"/>
        <v/>
      </c>
      <c r="AK19" s="23"/>
    </row>
    <row r="20" spans="1:37" s="3" customFormat="1" ht="37.049999999999997" customHeight="1" x14ac:dyDescent="0.3">
      <c r="A20" s="3" t="s">
        <v>75</v>
      </c>
      <c r="C20" s="6" t="s">
        <v>76</v>
      </c>
      <c r="D20" s="3">
        <v>4</v>
      </c>
      <c r="F20" s="15" t="s">
        <v>430</v>
      </c>
      <c r="G20" s="8" t="s">
        <v>57</v>
      </c>
      <c r="H20" s="4">
        <f t="shared" si="0"/>
        <v>20</v>
      </c>
      <c r="I20" s="2">
        <v>50</v>
      </c>
      <c r="J20" s="2"/>
      <c r="K20" s="2"/>
      <c r="L20" s="2">
        <f t="shared" si="1"/>
        <v>0</v>
      </c>
      <c r="M20" s="2"/>
      <c r="N20" s="2"/>
      <c r="O20" s="2"/>
      <c r="P20" s="2"/>
      <c r="Q20" s="7"/>
      <c r="U20" s="4"/>
      <c r="Z20" s="3">
        <v>10</v>
      </c>
      <c r="AC20" s="3">
        <v>20</v>
      </c>
      <c r="AD20" s="4">
        <f t="shared" si="2"/>
        <v>20</v>
      </c>
      <c r="AF20" s="23"/>
      <c r="AG20" s="31" t="str">
        <f t="shared" si="3"/>
        <v>&lt;tr&gt;&lt;td headers='icon'&gt;&lt;img src=resources/TS_DESERT_RAMESES_01.png&gt;&lt;/td&gt;&lt;td headers='name'&gt;愛しき家族&lt;/td&gt;&lt;td headers='rank'&gt;4&lt;/td&gt;&lt;td headers='remark'&gt;&lt;/td&gt;&lt;td headers='origin'&gt;砂漠地帯
Desert Zone&lt;/td&gt;&lt;td headers='group'&gt;砂漠の民&lt;/td&gt;&lt;td headers='score' id='m018'&gt;20&lt;/td&gt;&lt;td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headers='暴食'&gt;10&lt;/td&gt;&lt;td headers='憤怒'&gt;&lt;/td&gt;&lt;td headers='強欲'&gt;&lt;/td&gt;&lt;td headers='傲慢'&gt;20&lt;/td&gt;&lt;/tr&gt;</v>
      </c>
      <c r="AH20" s="31" t="str">
        <f t="shared" si="4"/>
        <v>document.getElementById('m018').innerHTML = (b1*0+b2*0+b0*0) + (s1*0+s2*0+s3*0+s4*10+s5*0+s6*0+s7*20+s0*20) + (e01*0+e02*0+e03*0+e04*0+e05*0+e06*0+e07*0+e08*0+e09*0+e10*0+e11*0+e12*0+e13*0+e14*0+e15*0);</v>
      </c>
      <c r="AI20" s="35" t="str">
        <f t="shared" si="5"/>
        <v>m018</v>
      </c>
      <c r="AJ20" s="37" t="str">
        <f t="shared" si="6"/>
        <v/>
      </c>
      <c r="AK20" s="23"/>
    </row>
    <row r="21" spans="1:37" s="3" customFormat="1" ht="37.049999999999997" customHeight="1" x14ac:dyDescent="0.3">
      <c r="A21" s="3" t="s">
        <v>77</v>
      </c>
      <c r="C21" s="6" t="s">
        <v>78</v>
      </c>
      <c r="D21" s="3">
        <v>4</v>
      </c>
      <c r="F21" s="15" t="s">
        <v>430</v>
      </c>
      <c r="G21" s="8" t="s">
        <v>57</v>
      </c>
      <c r="H21" s="4">
        <f t="shared" si="0"/>
        <v>50</v>
      </c>
      <c r="I21" s="2">
        <v>20</v>
      </c>
      <c r="J21" s="2">
        <v>20</v>
      </c>
      <c r="K21" s="2"/>
      <c r="L21" s="2">
        <f t="shared" si="1"/>
        <v>20</v>
      </c>
      <c r="M21" s="2"/>
      <c r="N21" s="2"/>
      <c r="O21" s="2"/>
      <c r="P21" s="2">
        <v>5</v>
      </c>
      <c r="Q21" s="7"/>
      <c r="U21" s="4"/>
      <c r="V21" s="5" t="s">
        <v>500</v>
      </c>
      <c r="Z21" s="3">
        <v>30</v>
      </c>
      <c r="AD21" s="4">
        <f t="shared" si="2"/>
        <v>30</v>
      </c>
      <c r="AF21" s="23"/>
      <c r="AG21" s="31" t="str">
        <f t="shared" si="3"/>
        <v>&lt;tr&gt;&lt;td headers='icon'&gt;&lt;img src=resources/TS_DESERT_RETZIUS_01.png&gt;&lt;/td&gt;&lt;td headers='name'&gt;憧れと目標&lt;/td&gt;&lt;td headers='rank'&gt;4&lt;/td&gt;&lt;td headers='remark'&gt;&lt;/td&gt;&lt;td headers='origin'&gt;砂漠地帯
Desert Zone&lt;/td&gt;&lt;td headers='group'&gt;砂漠の民&lt;/td&gt;&lt;td headers='score' id='m019'&gt;50&lt;/td&gt;&lt;td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headers='嫉妬'&gt;&lt;/td&gt;&lt;td headers='怠惰'&gt;&lt;/td&gt;&lt;td headers='色欲'&gt;&lt;/td&gt;&lt;td headers='暴食'&gt;30&lt;/td&gt;&lt;td headers='憤怒'&gt;&lt;/td&gt;&lt;td headers='強欲'&gt;&lt;/td&gt;&lt;td headers='傲慢'&gt;&lt;/td&gt;&lt;/tr&gt;</v>
      </c>
      <c r="AH21" s="31" t="str">
        <f t="shared" si="4"/>
        <v>document.getElementById('m019').innerHTML = (b1*20+b2*0+b0*20) + (s1*0+s2*0+s3*0+s4*30+s5*0+s6*0+s7*0+s0*30) + (e01*0+e02*0+e03*0+e04*0+e05*0+e06*0+e07*0+e08*0+e09*0+e10*0+e11*0+e12*0+e13*0+e14*0+e15*0);</v>
      </c>
      <c r="AI21" s="35" t="str">
        <f t="shared" si="5"/>
        <v>m019</v>
      </c>
      <c r="AJ21" s="37" t="str">
        <f t="shared" si="6"/>
        <v/>
      </c>
      <c r="AK21" s="23"/>
    </row>
    <row r="22" spans="1:37" s="3" customFormat="1" ht="37.049999999999997" customHeight="1" x14ac:dyDescent="0.3">
      <c r="A22" s="3" t="s">
        <v>79</v>
      </c>
      <c r="C22" s="6" t="s">
        <v>80</v>
      </c>
      <c r="D22" s="3">
        <v>5</v>
      </c>
      <c r="F22" s="15" t="s">
        <v>430</v>
      </c>
      <c r="G22" s="8" t="s">
        <v>57</v>
      </c>
      <c r="H22" s="4">
        <f t="shared" si="0"/>
        <v>70</v>
      </c>
      <c r="I22" s="2"/>
      <c r="J22" s="2">
        <v>50</v>
      </c>
      <c r="K22" s="2"/>
      <c r="L22" s="2">
        <f t="shared" si="1"/>
        <v>50</v>
      </c>
      <c r="M22" s="2"/>
      <c r="N22" s="2"/>
      <c r="O22" s="2">
        <v>30</v>
      </c>
      <c r="P22" s="2">
        <v>10</v>
      </c>
      <c r="Q22" s="7"/>
      <c r="U22" s="4"/>
      <c r="V22" s="3" t="s">
        <v>498</v>
      </c>
      <c r="W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 t="shared" si="3"/>
        <v>&lt;tr&gt;&lt;td headers='icon'&gt;&lt;img src=resources/TS_DESERT_RYLE_01.png&gt;&lt;/td&gt;&lt;td headers='name'&gt;この白砂は俺の領域だ&lt;/td&gt;&lt;td headers='rank'&gt;5&lt;/td&gt;&lt;td headers='remark'&gt;&lt;/td&gt;&lt;td headers='origin'&gt;砂漠地帯
Desert Zone&lt;/td&gt;&lt;td headers='group'&gt;砂漠の民&lt;/td&gt;&lt;td headers='score' id='m020'&gt;70&lt;/td&gt;&lt;td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headers='others'&gt;回避+5&lt;/td&gt;&lt;td headers='嫉妬'&gt;20&lt;/td&gt;&lt;td headers='怠惰'&gt;&lt;/td&gt;&lt;td headers='色欲'&gt;&lt;/td&gt;&lt;td headers='暴食'&gt;20&lt;/td&gt;&lt;td headers='憤怒'&gt;20&lt;/td&gt;&lt;td headers='強欲'&gt;&lt;/td&gt;&lt;td headers='傲慢'&gt;&lt;/td&gt;&lt;/tr&gt;</v>
      </c>
      <c r="AH22" s="31" t="str">
        <f t="shared" si="4"/>
        <v>document.getElementById('m020').innerHTML = (b1*50+b2*0+b0*50) + (s1*20+s2*0+s3*0+s4*20+s5*20+s6*0+s7*0+s0*20) + (e01*0+e02*0+e03*0+e04*0+e05*0+e06*0+e07*0+e08*0+e09*0+e10*0+e11*0+e12*0+e13*0+e14*0+e15*0);</v>
      </c>
      <c r="AI22" s="35" t="str">
        <f t="shared" si="5"/>
        <v>m020</v>
      </c>
      <c r="AJ22" s="37" t="str">
        <f t="shared" si="6"/>
        <v/>
      </c>
      <c r="AK22" s="23"/>
    </row>
    <row r="23" spans="1:37" s="3" customFormat="1" ht="37.049999999999997" customHeight="1" x14ac:dyDescent="0.3">
      <c r="A23" s="3" t="s">
        <v>81</v>
      </c>
      <c r="C23" s="6" t="s">
        <v>82</v>
      </c>
      <c r="D23" s="3">
        <v>3</v>
      </c>
      <c r="F23" s="15" t="s">
        <v>430</v>
      </c>
      <c r="G23" s="8" t="s">
        <v>57</v>
      </c>
      <c r="H23" s="4">
        <f t="shared" si="0"/>
        <v>40</v>
      </c>
      <c r="I23" s="2">
        <v>30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T23" s="3" t="s">
        <v>23</v>
      </c>
      <c r="U23" s="4">
        <v>20</v>
      </c>
      <c r="Z23" s="3">
        <v>20</v>
      </c>
      <c r="AD23" s="4">
        <f t="shared" si="2"/>
        <v>20</v>
      </c>
      <c r="AF23" s="23"/>
      <c r="AG23" s="31" t="str">
        <f t="shared" si="3"/>
        <v>&lt;tr&gt;&lt;td headers='icon'&gt;&lt;img src=resources/TS_DESERT_SUTORIE_01.png&gt;&lt;/td&gt;&lt;td headers='name'&gt;特別な日&lt;/td&gt;&lt;td headers='rank'&gt;3&lt;/td&gt;&lt;td headers='remark'&gt;&lt;/td&gt;&lt;td headers='origin'&gt;砂漠地帯
Desert Zone&lt;/td&gt;&lt;td headers='group'&gt;砂漠の民&lt;/td&gt;&lt;td headers='score' id='m021'&gt;40&lt;/td&gt;&lt;td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headers='嫉妬'&gt;&lt;/td&gt;&lt;td headers='怠惰'&gt;&lt;/td&gt;&lt;td headers='色欲'&gt;&lt;/td&gt;&lt;td headers='暴食'&gt;20&lt;/td&gt;&lt;td headers='憤怒'&gt;&lt;/td&gt;&lt;td headers='強欲'&gt;&lt;/td&gt;&lt;td headers='傲慢'&gt;&lt;/td&gt;&lt;/tr&gt;</v>
      </c>
      <c r="AH23" s="31" t="str">
        <f t="shared" si="4"/>
        <v>document.getElementById('m021').innerHTML = (b1*0+b2*0+b0*0) + (s1*0+s2*0+s3*0+s4*20+s5*0+s6*0+s7*0+s0*20) + (e01*0+e02*0+e03*0+e04*0+e05*0+e06*0+e07*0+e08*0+e09*0+e10*0+e11*0+e12*20+e13*0+e14*0+e15*0);</v>
      </c>
      <c r="AI23" s="35" t="str">
        <f t="shared" si="5"/>
        <v>m021</v>
      </c>
      <c r="AJ23" s="37" t="str">
        <f t="shared" si="6"/>
        <v/>
      </c>
      <c r="AK23" s="23"/>
    </row>
    <row r="24" spans="1:37" s="3" customFormat="1" ht="37.049999999999997" customHeight="1" x14ac:dyDescent="0.3">
      <c r="A24" s="3" t="s">
        <v>83</v>
      </c>
      <c r="C24" s="6" t="s">
        <v>84</v>
      </c>
      <c r="D24" s="3">
        <v>5</v>
      </c>
      <c r="F24" s="15" t="s">
        <v>430</v>
      </c>
      <c r="G24" s="8" t="s">
        <v>57</v>
      </c>
      <c r="H24" s="4">
        <f t="shared" si="0"/>
        <v>60</v>
      </c>
      <c r="I24" s="2">
        <v>40</v>
      </c>
      <c r="J24" s="2"/>
      <c r="K24" s="2">
        <v>40</v>
      </c>
      <c r="L24" s="2">
        <f t="shared" si="1"/>
        <v>40</v>
      </c>
      <c r="M24" s="2"/>
      <c r="N24" s="2">
        <v>20</v>
      </c>
      <c r="O24" s="2"/>
      <c r="P24" s="2"/>
      <c r="Q24" s="7"/>
      <c r="U24" s="4"/>
      <c r="W24" s="3">
        <v>20</v>
      </c>
      <c r="Y24" s="3">
        <v>20</v>
      </c>
      <c r="Z24" s="3">
        <v>20</v>
      </c>
      <c r="AD24" s="4">
        <f t="shared" si="2"/>
        <v>20</v>
      </c>
      <c r="AF24" s="23"/>
      <c r="AG24" s="31" t="str">
        <f t="shared" si="3"/>
        <v>&lt;tr&gt;&lt;td headers='icon'&gt;&lt;img src=resources/TS_DESERT_UZUMA_01.png&gt;&lt;/td&gt;&lt;td headers='name'&gt;絵から出てきたみたい&lt;/td&gt;&lt;td headers='rank'&gt;5&lt;/td&gt;&lt;td headers='remark'&gt;&lt;/td&gt;&lt;td headers='origin'&gt;砂漠地帯
Desert Zone&lt;/td&gt;&lt;td headers='group'&gt;砂漠の民&lt;/td&gt;&lt;td headers='score' id='m022'&gt;60&lt;/td&gt;&lt;td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headers='嫉妬'&gt;20&lt;/td&gt;&lt;td headers='怠惰'&gt;&lt;/td&gt;&lt;td headers='色欲'&gt;20&lt;/td&gt;&lt;td headers='暴食'&gt;20&lt;/td&gt;&lt;td headers='憤怒'&gt;&lt;/td&gt;&lt;td headers='強欲'&gt;&lt;/td&gt;&lt;td headers='傲慢'&gt;&lt;/td&gt;&lt;/tr&gt;</v>
      </c>
      <c r="AH24" s="31" t="str">
        <f t="shared" si="4"/>
        <v>document.getElementById('m022').innerHTML = (b1*0+b2*40+b0*40) + (s1*20+s2*0+s3*20+s4*20+s5*0+s6*0+s7*0+s0*20) + (e01*0+e02*0+e03*0+e04*0+e05*0+e06*0+e07*0+e08*0+e09*0+e10*0+e11*0+e12*0+e13*0+e14*0+e15*0);</v>
      </c>
      <c r="AI24" s="35" t="str">
        <f t="shared" si="5"/>
        <v>m022</v>
      </c>
      <c r="AJ24" s="37" t="str">
        <f t="shared" si="6"/>
        <v/>
      </c>
      <c r="AK24" s="23"/>
    </row>
    <row r="25" spans="1:37" s="3" customFormat="1" ht="37.049999999999997" customHeight="1" x14ac:dyDescent="0.3">
      <c r="A25" s="3" t="s">
        <v>85</v>
      </c>
      <c r="C25" s="6" t="s">
        <v>86</v>
      </c>
      <c r="D25" s="3">
        <v>3</v>
      </c>
      <c r="F25" s="16" t="s">
        <v>42</v>
      </c>
      <c r="G25" s="8"/>
      <c r="H25" s="4">
        <f t="shared" si="0"/>
        <v>0</v>
      </c>
      <c r="I25" s="2"/>
      <c r="J25" s="2"/>
      <c r="K25" s="2"/>
      <c r="L25" s="2">
        <f t="shared" si="1"/>
        <v>0</v>
      </c>
      <c r="M25" s="2"/>
      <c r="N25" s="2"/>
      <c r="O25" s="2"/>
      <c r="P25" s="2"/>
      <c r="Q25" s="7"/>
      <c r="U25" s="4"/>
      <c r="AD25" s="4">
        <f t="shared" si="2"/>
        <v>0</v>
      </c>
      <c r="AF25" s="23"/>
      <c r="AG25" s="31" t="str">
        <f t="shared" si="3"/>
        <v>&lt;tr&gt;&lt;td headers='icon'&gt;&lt;img src=resources/TS_ENVYRIA_AGATHA_01.png&gt;&lt;/td&gt;&lt;td headers='name'&gt;「甘き追想」&lt;/td&gt;&lt;td headers='rank'&gt;3&lt;/td&gt;&lt;td headers='remark'&gt;&lt;/td&gt;&lt;td headers='origin'&gt;エンヴィリア
Envylia&lt;/td&gt;&lt;td headers='group'&gt;&lt;/td&gt;&lt;td headers='score' id='m023'&gt;0&lt;/td&gt;&lt;td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25" s="31" t="str">
        <f t="shared" si="4"/>
        <v>document.getElementById('m023').innerHTML = (b1*0+b2*0+b0*0) + (s1*0+s2*0+s3*0+s4*0+s5*0+s6*0+s7*0+s0*0) + (e01*0+e02*0+e03*0+e04*0+e05*0+e06*0+e07*0+e08*0+e09*0+e10*0+e11*0+e12*0+e13*0+e14*0+e15*0);</v>
      </c>
      <c r="AI25" s="35" t="str">
        <f t="shared" si="5"/>
        <v>m023</v>
      </c>
      <c r="AJ25" s="37" t="str">
        <f t="shared" si="6"/>
        <v/>
      </c>
      <c r="AK25" s="23"/>
    </row>
    <row r="26" spans="1:37" s="3" customFormat="1" ht="37.049999999999997" customHeight="1" x14ac:dyDescent="0.3">
      <c r="A26" s="3" t="s">
        <v>87</v>
      </c>
      <c r="C26" s="6" t="s">
        <v>88</v>
      </c>
      <c r="D26" s="3">
        <v>3</v>
      </c>
      <c r="F26" s="16" t="s">
        <v>42</v>
      </c>
      <c r="G26" s="8"/>
      <c r="H26" s="4">
        <f t="shared" si="0"/>
        <v>0</v>
      </c>
      <c r="I26" s="2"/>
      <c r="J26" s="2"/>
      <c r="K26" s="2"/>
      <c r="L26" s="2">
        <f t="shared" si="1"/>
        <v>0</v>
      </c>
      <c r="M26" s="2"/>
      <c r="N26" s="2"/>
      <c r="O26" s="2"/>
      <c r="P26" s="2"/>
      <c r="Q26" s="7"/>
      <c r="U26" s="4"/>
      <c r="AD26" s="4">
        <f t="shared" si="2"/>
        <v>0</v>
      </c>
      <c r="AF26" s="23"/>
      <c r="AG26" s="31" t="str">
        <f t="shared" si="3"/>
        <v>&lt;tr&gt;&lt;td headers='icon'&gt;&lt;img src=resources/TS_ENVYRIA_ALAIA_01.png&gt;&lt;/td&gt;&lt;td headers='name'&gt;積み重ね、結晶&lt;/td&gt;&lt;td headers='rank'&gt;3&lt;/td&gt;&lt;td headers='remark'&gt;&lt;/td&gt;&lt;td headers='origin'&gt;エンヴィリア
Envylia&lt;/td&gt;&lt;td headers='group'&gt;&lt;/td&gt;&lt;td headers='score' id='m024'&gt;0&lt;/td&gt;&lt;td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26" s="31" t="str">
        <f t="shared" si="4"/>
        <v>document.getElementById('m024').innerHTML = (b1*0+b2*0+b0*0) + (s1*0+s2*0+s3*0+s4*0+s5*0+s6*0+s7*0+s0*0) + (e01*0+e02*0+e03*0+e04*0+e05*0+e06*0+e07*0+e08*0+e09*0+e10*0+e11*0+e12*0+e13*0+e14*0+e15*0);</v>
      </c>
      <c r="AI26" s="35" t="str">
        <f t="shared" si="5"/>
        <v>m024</v>
      </c>
      <c r="AJ26" s="37" t="str">
        <f t="shared" si="6"/>
        <v/>
      </c>
      <c r="AK26" s="23"/>
    </row>
    <row r="27" spans="1:37" s="3" customFormat="1" ht="37.049999999999997" customHeight="1" x14ac:dyDescent="0.3">
      <c r="A27" s="3" t="s">
        <v>89</v>
      </c>
      <c r="C27" s="6" t="s">
        <v>90</v>
      </c>
      <c r="D27" s="3">
        <v>3</v>
      </c>
      <c r="F27" s="16" t="s">
        <v>42</v>
      </c>
      <c r="G27" s="8" t="s">
        <v>91</v>
      </c>
      <c r="H27" s="4">
        <f t="shared" si="0"/>
        <v>40</v>
      </c>
      <c r="I27" s="2">
        <v>20</v>
      </c>
      <c r="J27" s="2">
        <v>20</v>
      </c>
      <c r="K27" s="2"/>
      <c r="L27" s="2">
        <f t="shared" si="1"/>
        <v>20</v>
      </c>
      <c r="M27" s="2"/>
      <c r="N27" s="2"/>
      <c r="O27" s="2">
        <v>20</v>
      </c>
      <c r="P27" s="2"/>
      <c r="Q27" s="7"/>
      <c r="U27" s="4"/>
      <c r="W27" s="3">
        <v>20</v>
      </c>
      <c r="AD27" s="4">
        <f t="shared" si="2"/>
        <v>20</v>
      </c>
      <c r="AF27" s="23"/>
      <c r="AG27" s="31" t="str">
        <f t="shared" si="3"/>
        <v>&lt;tr&gt;&lt;td headers='icon'&gt;&lt;img src=resources/TS_ENVYRIA_ALFRED_01.png&gt;&lt;/td&gt;&lt;td headers='name'&gt;シェイナファンの証明&lt;/td&gt;&lt;td headers='rank'&gt;3&lt;/td&gt;&lt;td headers='remark'&gt;&lt;/td&gt;&lt;td headers='origin'&gt;エンヴィリア
Envylia&lt;/td&gt;&lt;td headers='group'&gt;シャドウメサイヤ&lt;/td&gt;&lt;td headers='score' id='m025'&gt;40&lt;/td&gt;&lt;td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headers='嫉妬'&gt;20&lt;/td&gt;&lt;td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27" s="31" t="str">
        <f t="shared" si="4"/>
        <v>document.getElementById('m025').innerHTML = (b1*20+b2*0+b0*20) + (s1*20+s2*0+s3*0+s4*0+s5*0+s6*0+s7*0+s0*20) + (e01*0+e02*0+e03*0+e04*0+e05*0+e06*0+e07*0+e08*0+e09*0+e10*0+e11*0+e12*0+e13*0+e14*0+e15*0);</v>
      </c>
      <c r="AI27" s="35" t="str">
        <f t="shared" si="5"/>
        <v>m025</v>
      </c>
      <c r="AJ27" s="37" t="str">
        <f t="shared" si="6"/>
        <v/>
      </c>
      <c r="AK27" s="23"/>
    </row>
    <row r="28" spans="1:37" s="3" customFormat="1" ht="37.049999999999997" customHeight="1" x14ac:dyDescent="0.3">
      <c r="A28" s="3" t="s">
        <v>92</v>
      </c>
      <c r="C28" s="6" t="s">
        <v>93</v>
      </c>
      <c r="D28" s="3">
        <v>4</v>
      </c>
      <c r="F28" s="17" t="s">
        <v>48</v>
      </c>
      <c r="G28" s="8"/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 t="shared" si="3"/>
        <v>&lt;tr&gt;&lt;td headers='icon'&gt;&lt;img src=resources/TS_ENVYRIA_AYLLU_01.png&gt;&lt;/td&gt;&lt;td headers='name'&gt;「ある日の大発見」&lt;/td&gt;&lt;td headers='rank'&gt;4&lt;/td&gt;&lt;td headers='remark'&gt;&lt;/td&gt;&lt;td headers='origin'&gt;ルストブルグ
Lustburg&lt;/td&gt;&lt;td headers='group'&gt;&lt;/td&gt;&lt;td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28" s="31" t="str">
        <f t="shared" si="4"/>
        <v>document.getElementById('m026').innerHTML = (b1*0+b2*0+b0*0) + (s1*0+s2*0+s3*0+s4*0+s5*0+s6*0+s7*0+s0*0) + (e01*0+e02*0+e03*0+e04*0+e05*0+e06*0+e07*0+e08*0+e09*0+e10*0+e11*0+e12*0+e13*0+e14*0+e15*0);</v>
      </c>
      <c r="AI28" s="35" t="str">
        <f t="shared" si="5"/>
        <v>m026</v>
      </c>
      <c r="AJ28" s="37" t="str">
        <f t="shared" si="6"/>
        <v/>
      </c>
      <c r="AK28" s="23"/>
    </row>
    <row r="29" spans="1:37" s="3" customFormat="1" ht="37.049999999999997" customHeight="1" x14ac:dyDescent="0.3">
      <c r="A29" s="3" t="s">
        <v>94</v>
      </c>
      <c r="C29" s="6" t="s">
        <v>457</v>
      </c>
      <c r="D29" s="3">
        <v>5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 t="shared" si="3"/>
        <v>&lt;tr&gt;&lt;td headers='icon'&gt;&lt;img src=resources/TS_ENVYRIA_BELTA_01.png&gt;&lt;/td&gt;&lt;td headers='name'&gt;特式お手入れの成果は&lt;/td&gt;&lt;td headers='rank'&gt;5&lt;/td&gt;&lt;td headers='remark'&gt;&lt;/td&gt;&lt;td headers='origin'&gt;エンヴィリア
Envylia&lt;/td&gt;&lt;td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29" s="31" t="str">
        <f t="shared" si="4"/>
        <v>document.getElementById('m027').innerHTML = (b1*0+b2*0+b0*0) + (s1*0+s2*0+s3*0+s4*0+s5*0+s6*0+s7*0+s0*0) + (e01*0+e02*0+e03*0+e04*0+e05*0+e06*0+e07*0+e08*0+e09*0+e10*0+e11*0+e12*0+e13*0+e14*0+e15*0);</v>
      </c>
      <c r="AI29" s="35" t="str">
        <f t="shared" si="5"/>
        <v>m027</v>
      </c>
      <c r="AJ29" s="37" t="str">
        <f t="shared" si="6"/>
        <v/>
      </c>
      <c r="AK29" s="23"/>
    </row>
    <row r="30" spans="1:37" s="3" customFormat="1" ht="37.049999999999997" customHeight="1" x14ac:dyDescent="0.3">
      <c r="A30" s="3" t="s">
        <v>95</v>
      </c>
      <c r="C30" s="6" t="s">
        <v>458</v>
      </c>
      <c r="D30" s="3">
        <v>5</v>
      </c>
      <c r="F30" s="16" t="s">
        <v>42</v>
      </c>
      <c r="G30" s="8"/>
      <c r="H30" s="4">
        <f t="shared" si="0"/>
        <v>0</v>
      </c>
      <c r="I30" s="2"/>
      <c r="J30" s="2"/>
      <c r="K30" s="2"/>
      <c r="L30" s="2">
        <f t="shared" si="1"/>
        <v>0</v>
      </c>
      <c r="M30" s="2"/>
      <c r="N30" s="2"/>
      <c r="O30" s="2"/>
      <c r="P30" s="2"/>
      <c r="Q30" s="7"/>
      <c r="U30" s="4"/>
      <c r="AD30" s="4">
        <f t="shared" si="2"/>
        <v>0</v>
      </c>
      <c r="AF30" s="23"/>
      <c r="AG30" s="31" t="str">
        <f t="shared" si="3"/>
        <v>&lt;tr&gt;&lt;td headers='icon'&gt;&lt;img src=resources/TS_ENVYRIA_BELTA_02.png&gt;&lt;/td&gt;&lt;td headers='name'&gt;打ち上げる夏の思い出&lt;/td&gt;&lt;td headers='rank'&gt;5&lt;/td&gt;&lt;td headers='remark'&gt;&lt;/td&gt;&lt;td headers='origin'&gt;エンヴィリア
Envylia&lt;/td&gt;&lt;td headers='group'&gt;&lt;/td&gt;&lt;td headers='score' id='m028'&gt;0&lt;/td&gt;&lt;td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0" s="31" t="str">
        <f t="shared" si="4"/>
        <v>document.getElementById('m028').innerHTML = (b1*0+b2*0+b0*0) + (s1*0+s2*0+s3*0+s4*0+s5*0+s6*0+s7*0+s0*0) + (e01*0+e02*0+e03*0+e04*0+e05*0+e06*0+e07*0+e08*0+e09*0+e10*0+e11*0+e12*0+e13*0+e14*0+e15*0);</v>
      </c>
      <c r="AI30" s="35" t="str">
        <f t="shared" si="5"/>
        <v>m028</v>
      </c>
      <c r="AJ30" s="37" t="str">
        <f t="shared" si="6"/>
        <v/>
      </c>
      <c r="AK30" s="23"/>
    </row>
    <row r="31" spans="1:37" s="3" customFormat="1" ht="37.049999999999997" customHeight="1" x14ac:dyDescent="0.3">
      <c r="A31" s="3" t="s">
        <v>96</v>
      </c>
      <c r="C31" s="6" t="s">
        <v>97</v>
      </c>
      <c r="D31" s="3">
        <v>5</v>
      </c>
      <c r="F31" s="16" t="s">
        <v>42</v>
      </c>
      <c r="G31" s="8" t="s">
        <v>68</v>
      </c>
      <c r="H31" s="4">
        <f t="shared" si="0"/>
        <v>90</v>
      </c>
      <c r="I31" s="2">
        <v>50</v>
      </c>
      <c r="J31" s="2"/>
      <c r="K31" s="2"/>
      <c r="L31" s="2">
        <f t="shared" si="1"/>
        <v>0</v>
      </c>
      <c r="M31" s="2"/>
      <c r="N31" s="2"/>
      <c r="O31" s="2"/>
      <c r="P31" s="2"/>
      <c r="Q31" s="7"/>
      <c r="T31" s="3" t="s">
        <v>480</v>
      </c>
      <c r="U31" s="4">
        <v>30</v>
      </c>
      <c r="V31" s="3" t="s">
        <v>492</v>
      </c>
      <c r="AB31" s="3">
        <v>60</v>
      </c>
      <c r="AD31" s="4">
        <f t="shared" si="2"/>
        <v>60</v>
      </c>
      <c r="AF31" s="23"/>
      <c r="AG31" s="31" t="str">
        <f t="shared" si="3"/>
        <v>&lt;tr&gt;&lt;td headers='icon'&gt;&lt;img src=resources/TS_ENVYRIA_CANON_01.png&gt;&lt;/td&gt;&lt;td headers='name'&gt;継承されし大陸の正義&lt;/td&gt;&lt;td headers='rank'&gt;5&lt;/td&gt;&lt;td headers='remark'&gt;&lt;/td&gt;&lt;td headers='origin'&gt;エンヴィリア
Envylia&lt;/td&gt;&lt;td headers='group'&gt;聖教騎士団&lt;/td&gt;&lt;td headers='score' id='m029'&gt;90&lt;/td&gt;&lt;td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headers='嫉妬'&gt;&lt;/td&gt;&lt;td headers='怠惰'&gt;&lt;/td&gt;&lt;td headers='色欲'&gt;&lt;/td&gt;&lt;td headers='暴食'&gt;&lt;/td&gt;&lt;td headers='憤怒'&gt;&lt;/td&gt;&lt;td headers='強欲'&gt;60&lt;/td&gt;&lt;td headers='傲慢'&gt;&lt;/td&gt;&lt;/tr&gt;</v>
      </c>
      <c r="AH31" s="31" t="str">
        <f t="shared" si="4"/>
        <v>document.getElementById('m029').innerHTML = (b1*0+b2*0+b0*0) + (s1*0+s2*0+s3*0+s4*0+s5*0+s6*60+s7*0+s0*60) + (e01*0+e02*0+e03*0+e04*0+e05*0+e06*0+e07*0+e08*0+e09*30+e10*0+e11*0+e12*0+e13*0+e14*0+e15*0);</v>
      </c>
      <c r="AI31" s="35" t="str">
        <f t="shared" si="5"/>
        <v>m029</v>
      </c>
      <c r="AJ31" s="37" t="str">
        <f t="shared" si="6"/>
        <v/>
      </c>
      <c r="AK31" s="23"/>
    </row>
    <row r="32" spans="1:37" s="3" customFormat="1" ht="37.049999999999997" customHeight="1" x14ac:dyDescent="0.3">
      <c r="A32" s="3" t="s">
        <v>98</v>
      </c>
      <c r="C32" s="6" t="s">
        <v>99</v>
      </c>
      <c r="D32" s="3">
        <v>5</v>
      </c>
      <c r="F32" s="16" t="s">
        <v>42</v>
      </c>
      <c r="G32" s="8" t="s">
        <v>100</v>
      </c>
      <c r="H32" s="4">
        <f t="shared" si="0"/>
        <v>40</v>
      </c>
      <c r="I32" s="2">
        <v>40</v>
      </c>
      <c r="J32" s="2"/>
      <c r="K32" s="2"/>
      <c r="L32" s="2">
        <f t="shared" si="1"/>
        <v>0</v>
      </c>
      <c r="M32" s="2">
        <v>60</v>
      </c>
      <c r="N32" s="2"/>
      <c r="O32" s="2"/>
      <c r="P32" s="2"/>
      <c r="Q32" s="7"/>
      <c r="U32" s="4"/>
      <c r="AA32" s="3">
        <v>40</v>
      </c>
      <c r="AB32" s="3">
        <v>20</v>
      </c>
      <c r="AD32" s="4">
        <f t="shared" si="2"/>
        <v>40</v>
      </c>
      <c r="AF32" s="23"/>
      <c r="AG32" s="31" t="str">
        <f t="shared" si="3"/>
        <v>&lt;tr&gt;&lt;td headers='icon'&gt;&lt;img src=resources/TS_ENVYRIA_CLOE_01.png&gt;&lt;/td&gt;&lt;td headers='name'&gt;圧倒的敗北&lt;/td&gt;&lt;td headers='rank'&gt;5&lt;/td&gt;&lt;td headers='remark'&gt;&lt;/td&gt;&lt;td headers='origin'&gt;エンヴィリア
Envylia&lt;/td&gt;&lt;td headers='group'&gt;緋炎騎士団&lt;/td&gt;&lt;td headers='score' id='m030'&gt;40&lt;/td&gt;&lt;td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headers='憤怒'&gt;40&lt;/td&gt;&lt;td headers='強欲'&gt;20&lt;/td&gt;&lt;td headers='傲慢'&gt;&lt;/td&gt;&lt;/tr&gt;</v>
      </c>
      <c r="AH32" s="31" t="str">
        <f t="shared" si="4"/>
        <v>document.getElementById('m030').innerHTML = (b1*0+b2*0+b0*0) + (s1*0+s2*0+s3*0+s4*0+s5*40+s6*20+s7*0+s0*40) + (e01*0+e02*0+e03*0+e04*0+e05*0+e06*0+e07*0+e08*0+e09*0+e10*0+e11*0+e12*0+e13*0+e14*0+e15*0);</v>
      </c>
      <c r="AI32" s="35" t="str">
        <f t="shared" si="5"/>
        <v>m030</v>
      </c>
      <c r="AJ32" s="37" t="str">
        <f t="shared" si="6"/>
        <v/>
      </c>
      <c r="AK32" s="23"/>
    </row>
    <row r="33" spans="1:37" s="3" customFormat="1" ht="37.049999999999997" customHeight="1" x14ac:dyDescent="0.3">
      <c r="A33" s="3" t="s">
        <v>101</v>
      </c>
      <c r="C33" s="6" t="s">
        <v>102</v>
      </c>
      <c r="D33" s="3">
        <v>4</v>
      </c>
      <c r="F33" s="16" t="s">
        <v>42</v>
      </c>
      <c r="G33" s="8" t="s">
        <v>100</v>
      </c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 t="shared" si="3"/>
        <v>&lt;tr&gt;&lt;td headers='icon'&gt;&lt;img src=resources/TS_ENVYRIA_DARTAGNAN_01.png&gt;&lt;/td&gt;&lt;td headers='name'&gt;肉は完全食！&lt;/td&gt;&lt;td headers='rank'&gt;4&lt;/td&gt;&lt;td headers='remark'&gt;&lt;/td&gt;&lt;td headers='origin'&gt;エンヴィリア
Envylia&lt;/td&gt;&lt;td headers='group'&gt;緋炎騎士団&lt;/td&gt;&lt;td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3" s="31" t="str">
        <f t="shared" si="4"/>
        <v>document.getElementById('m031').innerHTML = (b1*0+b2*0+b0*0) + (s1*0+s2*0+s3*0+s4*0+s5*0+s6*0+s7*0+s0*0) + (e01*0+e02*0+e03*0+e04*0+e05*0+e06*0+e07*0+e08*0+e09*0+e10*0+e11*0+e12*0+e13*0+e14*0+e15*0);</v>
      </c>
      <c r="AI33" s="35" t="str">
        <f t="shared" si="5"/>
        <v>m031</v>
      </c>
      <c r="AJ33" s="37" t="str">
        <f t="shared" si="6"/>
        <v/>
      </c>
      <c r="AK33" s="23"/>
    </row>
    <row r="34" spans="1:37" s="3" customFormat="1" ht="37.049999999999997" customHeight="1" x14ac:dyDescent="0.3">
      <c r="A34" s="3" t="s">
        <v>103</v>
      </c>
      <c r="C34" s="6" t="s">
        <v>104</v>
      </c>
      <c r="D34" s="3">
        <v>3</v>
      </c>
      <c r="F34" s="16" t="s">
        <v>42</v>
      </c>
      <c r="G34" s="8"/>
      <c r="H34" s="4">
        <f t="shared" si="0"/>
        <v>0</v>
      </c>
      <c r="I34" s="2"/>
      <c r="J34" s="2"/>
      <c r="K34" s="2"/>
      <c r="L34" s="2">
        <f t="shared" si="1"/>
        <v>0</v>
      </c>
      <c r="M34" s="2"/>
      <c r="N34" s="2"/>
      <c r="O34" s="2"/>
      <c r="P34" s="2"/>
      <c r="Q34" s="7"/>
      <c r="U34" s="4"/>
      <c r="AD34" s="4">
        <f t="shared" si="2"/>
        <v>0</v>
      </c>
      <c r="AF34" s="23"/>
      <c r="AG34" s="31" t="str">
        <f t="shared" si="3"/>
        <v>&lt;tr&gt;&lt;td headers='icon'&gt;&lt;img src=resources/TS_ENVYRIA_DECEL_01.png&gt;&lt;/td&gt;&lt;td headers='name'&gt;ささやかな休息&lt;/td&gt;&lt;td headers='rank'&gt;3&lt;/td&gt;&lt;td headers='remark'&gt;&lt;/td&gt;&lt;td headers='origin'&gt;エンヴィリア
Envylia&lt;/td&gt;&lt;td headers='group'&gt;&lt;/td&gt;&lt;td headers='score' id='m032'&gt;0&lt;/td&gt;&lt;td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4" s="31" t="str">
        <f t="shared" si="4"/>
        <v>document.getElementById('m032').innerHTML = (b1*0+b2*0+b0*0) + (s1*0+s2*0+s3*0+s4*0+s5*0+s6*0+s7*0+s0*0) + (e01*0+e02*0+e03*0+e04*0+e05*0+e06*0+e07*0+e08*0+e09*0+e10*0+e11*0+e12*0+e13*0+e14*0+e15*0);</v>
      </c>
      <c r="AI34" s="35" t="str">
        <f t="shared" si="5"/>
        <v>m032</v>
      </c>
      <c r="AJ34" s="37" t="str">
        <f t="shared" si="6"/>
        <v/>
      </c>
      <c r="AK34" s="23"/>
    </row>
    <row r="35" spans="1:37" s="3" customFormat="1" ht="37.049999999999997" customHeight="1" x14ac:dyDescent="0.3">
      <c r="A35" s="3" t="s">
        <v>105</v>
      </c>
      <c r="C35" s="6" t="s">
        <v>106</v>
      </c>
      <c r="D35" s="3">
        <v>3</v>
      </c>
      <c r="F35" s="16" t="s">
        <v>42</v>
      </c>
      <c r="G35" s="8" t="s">
        <v>107</v>
      </c>
      <c r="H35" s="4">
        <f t="shared" si="0"/>
        <v>20</v>
      </c>
      <c r="I35" s="2"/>
      <c r="J35" s="2"/>
      <c r="K35" s="2"/>
      <c r="L35" s="2">
        <f t="shared" ref="L35:L66" si="7">MAX(J35:K35)</f>
        <v>0</v>
      </c>
      <c r="M35" s="2">
        <v>50</v>
      </c>
      <c r="N35" s="2"/>
      <c r="O35" s="2"/>
      <c r="P35" s="2"/>
      <c r="Q35" s="7"/>
      <c r="U35" s="4"/>
      <c r="W35" s="3">
        <v>20</v>
      </c>
      <c r="AD35" s="4">
        <f t="shared" ref="AD35:AD66" si="8">MAX(W35:AC35)</f>
        <v>20</v>
      </c>
      <c r="AF35" s="23"/>
      <c r="AG35" s="31" t="str">
        <f t="shared" si="3"/>
        <v>&lt;tr&gt;&lt;td headers='icon'&gt;&lt;img src=resources/TS_ENVYRIA_DILGA_01.png&gt;&lt;/td&gt;&lt;td headers='name'&gt;戦士の休息&lt;/td&gt;&lt;td headers='rank'&gt;3&lt;/td&gt;&lt;td headers='remark'&gt;&lt;/td&gt;&lt;td headers='origin'&gt;エンヴィリア
Envylia&lt;/td&gt;&lt;td headers='group'&gt;エンヴィリア王国騎士団&lt;/td&gt;&lt;td headers='score' id='m033'&gt;20&lt;/td&gt;&lt;td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headers='嫉妬'&gt;20&lt;/td&gt;&lt;td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5" s="31" t="str">
        <f t="shared" si="4"/>
        <v>document.getElementById('m033').innerHTML = (b1*0+b2*0+b0*0) + (s1*20+s2*0+s3*0+s4*0+s5*0+s6*0+s7*0+s0*20) + (e01*0+e02*0+e03*0+e04*0+e05*0+e06*0+e07*0+e08*0+e09*0+e10*0+e11*0+e12*0+e13*0+e14*0+e15*0);</v>
      </c>
      <c r="AI35" s="35" t="str">
        <f t="shared" si="5"/>
        <v>m033</v>
      </c>
      <c r="AJ35" s="37" t="str">
        <f t="shared" si="6"/>
        <v/>
      </c>
      <c r="AK35" s="23"/>
    </row>
    <row r="36" spans="1:37" s="3" customFormat="1" ht="37.049999999999997" customHeight="1" x14ac:dyDescent="0.3">
      <c r="A36" s="3" t="s">
        <v>108</v>
      </c>
      <c r="C36" s="6" t="s">
        <v>109</v>
      </c>
      <c r="D36" s="3">
        <v>3</v>
      </c>
      <c r="F36" s="16" t="s">
        <v>42</v>
      </c>
      <c r="G36" s="8"/>
      <c r="H36" s="4">
        <f t="shared" si="0"/>
        <v>0</v>
      </c>
      <c r="I36" s="2"/>
      <c r="J36" s="2"/>
      <c r="K36" s="2"/>
      <c r="L36" s="2">
        <f t="shared" si="7"/>
        <v>0</v>
      </c>
      <c r="M36" s="2"/>
      <c r="N36" s="2"/>
      <c r="O36" s="2"/>
      <c r="P36" s="2"/>
      <c r="Q36" s="7"/>
      <c r="U36" s="4"/>
      <c r="AD36" s="4">
        <f t="shared" si="8"/>
        <v>0</v>
      </c>
      <c r="AF36" s="23"/>
      <c r="AG36" s="31" t="str">
        <f t="shared" si="3"/>
        <v>&lt;tr&gt;&lt;td headers='icon'&gt;&lt;img src=resources/TS_ENVYRIA_ELAINE_01.png&gt;&lt;/td&gt;&lt;td headers='name'&gt;お気に入りの帽子&lt;/td&gt;&lt;td headers='rank'&gt;3&lt;/td&gt;&lt;td headers='remark'&gt;&lt;/td&gt;&lt;td headers='origin'&gt;エンヴィリア
Envylia&lt;/td&gt;&lt;td headers='group'&gt;&lt;/td&gt;&lt;td headers='score' id='m034'&gt;0&lt;/td&gt;&lt;td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6" s="31" t="str">
        <f t="shared" si="4"/>
        <v>document.getElementById('m034').innerHTML = (b1*0+b2*0+b0*0) + (s1*0+s2*0+s3*0+s4*0+s5*0+s6*0+s7*0+s0*0) + (e01*0+e02*0+e03*0+e04*0+e05*0+e06*0+e07*0+e08*0+e09*0+e10*0+e11*0+e12*0+e13*0+e14*0+e15*0);</v>
      </c>
      <c r="AI36" s="35" t="str">
        <f t="shared" si="5"/>
        <v>m034</v>
      </c>
      <c r="AJ36" s="37" t="str">
        <f t="shared" si="6"/>
        <v/>
      </c>
      <c r="AK36" s="23"/>
    </row>
    <row r="37" spans="1:37" s="3" customFormat="1" ht="37.049999999999997" customHeight="1" x14ac:dyDescent="0.3">
      <c r="A37" s="3" t="s">
        <v>110</v>
      </c>
      <c r="C37" s="6" t="s">
        <v>111</v>
      </c>
      <c r="D37" s="3">
        <v>4</v>
      </c>
      <c r="F37" s="16" t="s">
        <v>42</v>
      </c>
      <c r="G37" s="8"/>
      <c r="H37" s="4">
        <f t="shared" si="0"/>
        <v>0</v>
      </c>
      <c r="I37" s="2"/>
      <c r="J37" s="2"/>
      <c r="K37" s="2"/>
      <c r="L37" s="2">
        <f t="shared" si="7"/>
        <v>0</v>
      </c>
      <c r="M37" s="2"/>
      <c r="N37" s="2"/>
      <c r="O37" s="2"/>
      <c r="P37" s="2"/>
      <c r="Q37" s="7"/>
      <c r="U37" s="4"/>
      <c r="AD37" s="4">
        <f t="shared" si="8"/>
        <v>0</v>
      </c>
      <c r="AF37" s="23"/>
      <c r="AG37" s="31" t="str">
        <f t="shared" si="3"/>
        <v>&lt;tr&gt;&lt;td headers='icon'&gt;&lt;img src=resources/TS_ENVYRIA_ELIZABETH_01.png&gt;&lt;/td&gt;&lt;td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7" s="31" t="str">
        <f t="shared" si="4"/>
        <v>document.getElementById('m035').innerHTML = (b1*0+b2*0+b0*0) + (s1*0+s2*0+s3*0+s4*0+s5*0+s6*0+s7*0+s0*0) + (e01*0+e02*0+e03*0+e04*0+e05*0+e06*0+e07*0+e08*0+e09*0+e10*0+e11*0+e12*0+e13*0+e14*0+e15*0);</v>
      </c>
      <c r="AI37" s="35" t="str">
        <f t="shared" si="5"/>
        <v>m035</v>
      </c>
      <c r="AJ37" s="37" t="str">
        <f t="shared" si="6"/>
        <v/>
      </c>
      <c r="AK37" s="23"/>
    </row>
    <row r="38" spans="1:37" s="3" customFormat="1" ht="37.049999999999997" customHeight="1" x14ac:dyDescent="0.3">
      <c r="A38" s="3" t="s">
        <v>112</v>
      </c>
      <c r="C38" s="6" t="s">
        <v>456</v>
      </c>
      <c r="D38" s="3">
        <v>4</v>
      </c>
      <c r="F38" s="16" t="s">
        <v>42</v>
      </c>
      <c r="G38" s="8"/>
      <c r="H38" s="4">
        <f t="shared" si="0"/>
        <v>0</v>
      </c>
      <c r="I38" s="2"/>
      <c r="J38" s="2"/>
      <c r="K38" s="2"/>
      <c r="L38" s="2">
        <f t="shared" si="7"/>
        <v>0</v>
      </c>
      <c r="M38" s="2"/>
      <c r="N38" s="2"/>
      <c r="O38" s="2"/>
      <c r="P38" s="2"/>
      <c r="Q38" s="7"/>
      <c r="U38" s="4"/>
      <c r="AD38" s="4">
        <f t="shared" si="8"/>
        <v>0</v>
      </c>
      <c r="AF38" s="23"/>
      <c r="AG38" s="31" t="str">
        <f t="shared" si="3"/>
        <v>&lt;tr&gt;&lt;td headers='icon'&gt;&lt;img src=resources/TS_ENVYRIA_FAIRLILY_01.png&gt;&lt;/td&gt;&lt;td headers='name'&gt;ようこそ我らが植物園&lt;/td&gt;&lt;td headers='rank'&gt;4&lt;/td&gt;&lt;td headers='remark'&gt;&lt;/td&gt;&lt;td headers='origin'&gt;エンヴィリア
Envylia&lt;/td&gt;&lt;td headers='group'&gt;&lt;/td&gt;&lt;td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8" s="31" t="str">
        <f t="shared" si="4"/>
        <v>document.getElementById('m036').innerHTML = (b1*0+b2*0+b0*0) + (s1*0+s2*0+s3*0+s4*0+s5*0+s6*0+s7*0+s0*0) + (e01*0+e02*0+e03*0+e04*0+e05*0+e06*0+e07*0+e08*0+e09*0+e10*0+e11*0+e12*0+e13*0+e14*0+e15*0);</v>
      </c>
      <c r="AI38" s="35" t="str">
        <f t="shared" si="5"/>
        <v>m036</v>
      </c>
      <c r="AJ38" s="37" t="str">
        <f t="shared" si="6"/>
        <v/>
      </c>
      <c r="AK38" s="23"/>
    </row>
    <row r="39" spans="1:37" s="3" customFormat="1" ht="37.049999999999997" customHeight="1" x14ac:dyDescent="0.3">
      <c r="A39" s="3" t="s">
        <v>113</v>
      </c>
      <c r="C39" s="6" t="s">
        <v>114</v>
      </c>
      <c r="D39" s="3">
        <v>3</v>
      </c>
      <c r="F39" s="16" t="s">
        <v>42</v>
      </c>
      <c r="G39" s="8"/>
      <c r="H39" s="4">
        <f t="shared" si="0"/>
        <v>0</v>
      </c>
      <c r="I39" s="2"/>
      <c r="J39" s="2"/>
      <c r="K39" s="2"/>
      <c r="L39" s="2">
        <f t="shared" si="7"/>
        <v>0</v>
      </c>
      <c r="M39" s="2"/>
      <c r="N39" s="2"/>
      <c r="O39" s="2"/>
      <c r="P39" s="2"/>
      <c r="Q39" s="7"/>
      <c r="U39" s="4"/>
      <c r="AD39" s="4">
        <f t="shared" si="8"/>
        <v>0</v>
      </c>
      <c r="AF39" s="23"/>
      <c r="AG39" s="31" t="str">
        <f t="shared" si="3"/>
        <v>&lt;tr&gt;&lt;td headers='icon'&gt;&lt;img src=resources/TS_ENVYRIA_FOUNTAIN_01.png&gt;&lt;/td&gt;&lt;td headers='name'&gt;未来への展望&lt;/td&gt;&lt;td headers='rank'&gt;3&lt;/td&gt;&lt;td headers='remark'&gt;&lt;/td&gt;&lt;td headers='origin'&gt;エンヴィリア
Envylia&lt;/td&gt;&lt;td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9" s="31" t="str">
        <f t="shared" si="4"/>
        <v>document.getElementById('m037').innerHTML = (b1*0+b2*0+b0*0) + (s1*0+s2*0+s3*0+s4*0+s5*0+s6*0+s7*0+s0*0) + (e01*0+e02*0+e03*0+e04*0+e05*0+e06*0+e07*0+e08*0+e09*0+e10*0+e11*0+e12*0+e13*0+e14*0+e15*0);</v>
      </c>
      <c r="AI39" s="35" t="str">
        <f t="shared" si="5"/>
        <v>m037</v>
      </c>
      <c r="AJ39" s="37" t="str">
        <f t="shared" si="6"/>
        <v/>
      </c>
      <c r="AK39" s="23"/>
    </row>
    <row r="40" spans="1:37" s="3" customFormat="1" ht="37.049999999999997" customHeight="1" x14ac:dyDescent="0.3">
      <c r="A40" s="3" t="s">
        <v>115</v>
      </c>
      <c r="C40" s="6" t="s">
        <v>116</v>
      </c>
      <c r="D40" s="3">
        <v>5</v>
      </c>
      <c r="F40" s="16" t="s">
        <v>42</v>
      </c>
      <c r="G40" s="8" t="s">
        <v>100</v>
      </c>
      <c r="H40" s="4">
        <f t="shared" si="0"/>
        <v>60</v>
      </c>
      <c r="I40" s="2">
        <v>40</v>
      </c>
      <c r="J40" s="2"/>
      <c r="K40" s="2"/>
      <c r="L40" s="2">
        <f t="shared" si="7"/>
        <v>0</v>
      </c>
      <c r="M40" s="2">
        <v>30</v>
      </c>
      <c r="N40" s="2"/>
      <c r="O40" s="2"/>
      <c r="P40" s="2">
        <v>10</v>
      </c>
      <c r="Q40" s="7"/>
      <c r="T40" s="3" t="s">
        <v>21</v>
      </c>
      <c r="U40" s="4">
        <v>20</v>
      </c>
      <c r="Z40" s="3">
        <v>20</v>
      </c>
      <c r="AA40" s="3">
        <v>40</v>
      </c>
      <c r="AD40" s="4">
        <f t="shared" si="8"/>
        <v>40</v>
      </c>
      <c r="AF40" s="23"/>
      <c r="AG40" s="31" t="str">
        <f t="shared" si="3"/>
        <v>&lt;tr&gt;&lt;td headers='icon'&gt;&lt;img src=resources/TS_ENVYRIA_GERALD_01.png&gt;&lt;/td&gt;&lt;td headers='name'&gt;受け継がれた鋼の意志&lt;/td&gt;&lt;td headers='rank'&gt;5&lt;/td&gt;&lt;td headers='remark'&gt;&lt;/td&gt;&lt;td headers='origin'&gt;エンヴィリア
Envylia&lt;/td&gt;&lt;td headers='group'&gt;緋炎騎士団&lt;/td&gt;&lt;td headers='score' id='m038'&gt;60&lt;/td&gt;&lt;td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headers='嫉妬'&gt;&lt;/td&gt;&lt;td headers='怠惰'&gt;&lt;/td&gt;&lt;td headers='色欲'&gt;&lt;/td&gt;&lt;td headers='暴食'&gt;20&lt;/td&gt;&lt;td headers='憤怒'&gt;40&lt;/td&gt;&lt;td headers='強欲'&gt;&lt;/td&gt;&lt;td headers='傲慢'&gt;&lt;/td&gt;&lt;/tr&gt;</v>
      </c>
      <c r="AH40" s="31" t="str">
        <f t="shared" si="4"/>
        <v>document.getElementById('m038').innerHTML = (b1*0+b2*0+b0*0) + (s1*0+s2*0+s3*0+s4*20+s5*40+s6*0+s7*0+s0*40) + (e01*0+e02*0+e03*0+e04*0+e05*0+e06*0+e07*0+e08*0+e09*0+e10*0+e11*20+e12*0+e13*0+e14*0+e15*0);</v>
      </c>
      <c r="AI40" s="35" t="str">
        <f t="shared" si="5"/>
        <v>m038</v>
      </c>
      <c r="AJ40" s="37" t="str">
        <f t="shared" si="6"/>
        <v/>
      </c>
      <c r="AK40" s="23"/>
    </row>
    <row r="41" spans="1:37" s="3" customFormat="1" ht="37.049999999999997" customHeight="1" x14ac:dyDescent="0.3">
      <c r="A41" s="3" t="s">
        <v>117</v>
      </c>
      <c r="C41" s="6" t="s">
        <v>118</v>
      </c>
      <c r="D41" s="3">
        <v>5</v>
      </c>
      <c r="E41" s="3" t="s">
        <v>35</v>
      </c>
      <c r="F41" s="16" t="s">
        <v>42</v>
      </c>
      <c r="G41" s="8" t="s">
        <v>107</v>
      </c>
      <c r="H41" s="4">
        <f t="shared" si="0"/>
        <v>40</v>
      </c>
      <c r="I41" s="2">
        <v>20</v>
      </c>
      <c r="J41" s="2">
        <v>30</v>
      </c>
      <c r="K41" s="2"/>
      <c r="L41" s="2">
        <f t="shared" si="7"/>
        <v>30</v>
      </c>
      <c r="M41" s="2"/>
      <c r="N41" s="2"/>
      <c r="O41" s="2"/>
      <c r="P41" s="2"/>
      <c r="Q41" s="7"/>
      <c r="U41" s="4"/>
      <c r="W41" s="3">
        <v>10</v>
      </c>
      <c r="Y41" s="3">
        <v>10</v>
      </c>
      <c r="AA41" s="3">
        <v>10</v>
      </c>
      <c r="AD41" s="4">
        <f t="shared" si="8"/>
        <v>10</v>
      </c>
      <c r="AF41" s="23"/>
      <c r="AG41" s="31" t="str">
        <f t="shared" si="3"/>
        <v>&lt;tr&gt;&lt;td headers='icon'&gt;&lt;img src=resources/TS_ENVYRIA_GINO_01.png&gt;&lt;/td&gt;&lt;td headers='name'&gt;優しき反抗期&lt;/td&gt;&lt;td headers='rank'&gt;5&lt;/td&gt;&lt;td headers='remark'&gt;&lt;span class='event'&gt;活動&lt;/span&gt;&lt;/td&gt;&lt;td headers='origin'&gt;エンヴィリア
Envylia&lt;/td&gt;&lt;td headers='group'&gt;エンヴィリア王国騎士団&lt;/td&gt;&lt;td headers='score' id='m039'&gt;40&lt;/td&gt;&lt;td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headers='嫉妬'&gt;10&lt;/td&gt;&lt;td headers='怠惰'&gt;&lt;/td&gt;&lt;td headers='色欲'&gt;10&lt;/td&gt;&lt;td headers='暴食'&gt;&lt;/td&gt;&lt;td headers='憤怒'&gt;10&lt;/td&gt;&lt;td headers='強欲'&gt;&lt;/td&gt;&lt;td headers='傲慢'&gt;&lt;/td&gt;&lt;/tr&gt;</v>
      </c>
      <c r="AH41" s="31" t="str">
        <f t="shared" si="4"/>
        <v>document.getElementById('m039').innerHTML = (b1*30+b2*0+b0*30) + (s1*10+s2*0+s3*10+s4*0+s5*10+s6*0+s7*0+s0*10) + (e01*0+e02*0+e03*0+e04*0+e05*0+e06*0+e07*0+e08*0+e09*0+e10*0+e11*0+e12*0+e13*0+e14*0+e15*0);</v>
      </c>
      <c r="AI41" s="35" t="str">
        <f t="shared" si="5"/>
        <v>m039</v>
      </c>
      <c r="AJ41" s="37" t="str">
        <f t="shared" si="6"/>
        <v/>
      </c>
      <c r="AK41" s="23"/>
    </row>
    <row r="42" spans="1:37" s="3" customFormat="1" ht="37.049999999999997" customHeight="1" x14ac:dyDescent="0.3">
      <c r="A42" s="3" t="s">
        <v>119</v>
      </c>
      <c r="C42" s="6" t="s">
        <v>120</v>
      </c>
      <c r="D42" s="3">
        <v>5</v>
      </c>
      <c r="E42" s="3" t="s">
        <v>39</v>
      </c>
      <c r="F42" s="16" t="s">
        <v>42</v>
      </c>
      <c r="G42" s="8" t="s">
        <v>91</v>
      </c>
      <c r="H42" s="4">
        <f t="shared" si="0"/>
        <v>70</v>
      </c>
      <c r="I42" s="2">
        <v>50</v>
      </c>
      <c r="J42" s="2">
        <v>20</v>
      </c>
      <c r="K42" s="2"/>
      <c r="L42" s="2">
        <f t="shared" si="7"/>
        <v>20</v>
      </c>
      <c r="M42" s="2"/>
      <c r="N42" s="2"/>
      <c r="O42" s="2"/>
      <c r="P42" s="2"/>
      <c r="Q42" s="7"/>
      <c r="R42" s="5" t="s">
        <v>15</v>
      </c>
      <c r="S42" s="3">
        <v>20</v>
      </c>
      <c r="U42" s="4"/>
      <c r="V42" s="3" t="s">
        <v>487</v>
      </c>
      <c r="W42" s="3">
        <v>30</v>
      </c>
      <c r="AA42" s="3">
        <v>30</v>
      </c>
      <c r="AD42" s="4">
        <f t="shared" si="8"/>
        <v>30</v>
      </c>
      <c r="AF42" s="23"/>
      <c r="AG42" s="31" t="str">
        <f t="shared" si="3"/>
        <v>&lt;tr&gt;&lt;td headers='icon'&gt;&lt;img src=resources/TS_ENVYRIA_LEONIA_01.png&gt;&lt;/td&gt;&lt;td headers='name'&gt;嗚呼、麗しき純白の獅子&lt;/td&gt;&lt;td headers='rank'&gt;5&lt;/td&gt;&lt;td headers='remark'&gt;&lt;span class='limited'&gt;限定&lt;/span&gt;&lt;/td&gt;&lt;td headers='origin'&gt;エンヴィリア
Envylia&lt;/td&gt;&lt;td headers='group'&gt;シャドウメサイヤ&lt;/td&gt;&lt;td headers='score' id='m040'&gt;70&lt;/td&gt;&lt;td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headers='嫉妬'&gt;30&lt;/td&gt;&lt;td headers='怠惰'&gt;&lt;/td&gt;&lt;td headers='色欲'&gt;&lt;/td&gt;&lt;td headers='暴食'&gt;&lt;/td&gt;&lt;td headers='憤怒'&gt;30&lt;/td&gt;&lt;td headers='強欲'&gt;&lt;/td&gt;&lt;td headers='傲慢'&gt;&lt;/td&gt;&lt;/tr&gt;</v>
      </c>
      <c r="AH42" s="31" t="str">
        <f t="shared" si="4"/>
        <v>document.getElementById('m040').innerHTML = (b1*20+b2*0+b0*20) + (s1*30+s2*0+s3*0+s4*0+s5*30+s6*0+s7*0+s0*30) + (e01*0+e02*20+e03*0+e04*0+e05*0+e06*0+e07*0+e08*0+e09*0+e10*0+e11*0+e12*0+e13*0+e14*0+e15*0);</v>
      </c>
      <c r="AI42" s="35" t="str">
        <f t="shared" si="5"/>
        <v>m040</v>
      </c>
      <c r="AJ42" s="37" t="str">
        <f t="shared" si="6"/>
        <v/>
      </c>
      <c r="AK42" s="23"/>
    </row>
    <row r="43" spans="1:37" s="3" customFormat="1" ht="37.049999999999997" customHeight="1" x14ac:dyDescent="0.3">
      <c r="A43" s="3" t="s">
        <v>121</v>
      </c>
      <c r="C43" s="6" t="s">
        <v>122</v>
      </c>
      <c r="D43" s="3">
        <v>4</v>
      </c>
      <c r="F43" s="16" t="s">
        <v>42</v>
      </c>
      <c r="G43" s="8" t="s">
        <v>43</v>
      </c>
      <c r="H43" s="4">
        <f t="shared" si="0"/>
        <v>30</v>
      </c>
      <c r="I43" s="2">
        <v>60</v>
      </c>
      <c r="J43" s="2"/>
      <c r="K43" s="2"/>
      <c r="L43" s="2">
        <f t="shared" si="7"/>
        <v>0</v>
      </c>
      <c r="M43" s="2"/>
      <c r="N43" s="2"/>
      <c r="O43" s="2"/>
      <c r="P43" s="2"/>
      <c r="Q43" s="7"/>
      <c r="U43" s="4"/>
      <c r="AA43" s="3">
        <v>30</v>
      </c>
      <c r="AD43" s="4">
        <f t="shared" si="8"/>
        <v>30</v>
      </c>
      <c r="AF43" s="23"/>
      <c r="AG43" s="31" t="str">
        <f t="shared" si="3"/>
        <v>&lt;tr&gt;&lt;td headers='icon'&gt;&lt;img src=resources/TS_ENVYRIA_LGDSAG_01.png&gt;&lt;/td&gt;&lt;td headers='name'&gt;胸を焦がす輝き&lt;/td&gt;&lt;td headers='rank'&gt;4&lt;/td&gt;&lt;td headers='remark'&gt;&lt;/td&gt;&lt;td headers='origin'&gt;エンヴィリア
Envylia&lt;/td&gt;&lt;td headers='group'&gt;蒼炎騎士団&lt;/td&gt;&lt;td headers='score' id='m041'&gt;30&lt;/td&gt;&lt;td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headers='憤怒'&gt;30&lt;/td&gt;&lt;td headers='強欲'&gt;&lt;/td&gt;&lt;td headers='傲慢'&gt;&lt;/td&gt;&lt;/tr&gt;</v>
      </c>
      <c r="AH43" s="31" t="str">
        <f t="shared" si="4"/>
        <v>document.getElementById('m041').innerHTML = (b1*0+b2*0+b0*0) + (s1*0+s2*0+s3*0+s4*0+s5*30+s6*0+s7*0+s0*30) + (e01*0+e02*0+e03*0+e04*0+e05*0+e06*0+e07*0+e08*0+e09*0+e10*0+e11*0+e12*0+e13*0+e14*0+e15*0);</v>
      </c>
      <c r="AI43" s="35" t="str">
        <f t="shared" si="5"/>
        <v>m041</v>
      </c>
      <c r="AJ43" s="37" t="str">
        <f t="shared" si="6"/>
        <v/>
      </c>
      <c r="AK43" s="23"/>
    </row>
    <row r="44" spans="1:37" s="3" customFormat="1" ht="37.049999999999997" customHeight="1" x14ac:dyDescent="0.3">
      <c r="A44" s="3" t="s">
        <v>123</v>
      </c>
      <c r="C44" s="6" t="s">
        <v>124</v>
      </c>
      <c r="D44" s="3">
        <v>3</v>
      </c>
      <c r="F44" s="16" t="s">
        <v>42</v>
      </c>
      <c r="G44" s="8" t="s">
        <v>107</v>
      </c>
      <c r="H44" s="4">
        <f t="shared" si="0"/>
        <v>0</v>
      </c>
      <c r="I44" s="2"/>
      <c r="J44" s="2"/>
      <c r="K44" s="2"/>
      <c r="L44" s="2">
        <f t="shared" si="7"/>
        <v>0</v>
      </c>
      <c r="M44" s="2"/>
      <c r="N44" s="2"/>
      <c r="O44" s="2"/>
      <c r="P44" s="2"/>
      <c r="Q44" s="7"/>
      <c r="U44" s="4"/>
      <c r="AD44" s="4">
        <f t="shared" si="8"/>
        <v>0</v>
      </c>
      <c r="AF44" s="23"/>
      <c r="AG44" s="31" t="str">
        <f t="shared" si="3"/>
        <v>&lt;tr&gt;&lt;td headers='icon'&gt;&lt;img src=resources/TS_ENVYRIA_LUCRETIA_01.png&gt;&lt;/td&gt;&lt;td headers='name'&gt;姫騎士という高嶺の花&lt;/td&gt;&lt;td headers='rank'&gt;3&lt;/td&gt;&lt;td headers='remark'&gt;&lt;/td&gt;&lt;td headers='origin'&gt;エンヴィリア
Envylia&lt;/td&gt;&lt;td headers='group'&gt;エンヴィリア王国騎士団&lt;/td&gt;&lt;td headers='score' id='m042'&gt;0&lt;/td&gt;&lt;td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44" s="31" t="str">
        <f t="shared" si="4"/>
        <v>document.getElementById('m042').innerHTML = (b1*0+b2*0+b0*0) + (s1*0+s2*0+s3*0+s4*0+s5*0+s6*0+s7*0+s0*0) + (e01*0+e02*0+e03*0+e04*0+e05*0+e06*0+e07*0+e08*0+e09*0+e10*0+e11*0+e12*0+e13*0+e14*0+e15*0);</v>
      </c>
      <c r="AI44" s="35" t="str">
        <f t="shared" si="5"/>
        <v>m042</v>
      </c>
      <c r="AJ44" s="37" t="str">
        <f t="shared" si="6"/>
        <v/>
      </c>
      <c r="AK44" s="23"/>
    </row>
    <row r="45" spans="1:37" s="3" customFormat="1" ht="37.049999999999997" customHeight="1" x14ac:dyDescent="0.3">
      <c r="A45" s="3" t="s">
        <v>125</v>
      </c>
      <c r="C45" s="6" t="s">
        <v>126</v>
      </c>
      <c r="D45" s="3">
        <v>5</v>
      </c>
      <c r="E45" s="3" t="s">
        <v>35</v>
      </c>
      <c r="F45" s="16" t="s">
        <v>42</v>
      </c>
      <c r="G45" s="8" t="s">
        <v>107</v>
      </c>
      <c r="H45" s="4">
        <f t="shared" si="0"/>
        <v>50</v>
      </c>
      <c r="I45" s="2">
        <v>30</v>
      </c>
      <c r="J45" s="2">
        <v>20</v>
      </c>
      <c r="K45" s="2"/>
      <c r="L45" s="2">
        <f t="shared" si="7"/>
        <v>20</v>
      </c>
      <c r="M45" s="2"/>
      <c r="N45" s="2"/>
      <c r="O45" s="2"/>
      <c r="P45" s="2"/>
      <c r="Q45" s="7"/>
      <c r="U45" s="4"/>
      <c r="W45" s="3">
        <v>30</v>
      </c>
      <c r="AD45" s="4">
        <f t="shared" si="8"/>
        <v>30</v>
      </c>
      <c r="AF45" s="23"/>
      <c r="AG45" s="31" t="str">
        <f t="shared" si="3"/>
        <v>&lt;tr&gt;&lt;td headers='icon'&gt;&lt;img src=resources/TS_ENVYRIA_LUCRETIA_02.png&gt;&lt;/td&gt;&lt;td headers='name'&gt;幸せってこと♪&lt;/td&gt;&lt;td headers='rank'&gt;5&lt;/td&gt;&lt;td headers='remark'&gt;&lt;span class='event'&gt;活動&lt;/span&gt;&lt;/td&gt;&lt;td headers='origin'&gt;エンヴィリア
Envylia&lt;/td&gt;&lt;td headers='group'&gt;エンヴィリア王国騎士団&lt;/td&gt;&lt;td headers='score' id='m043'&gt;50&lt;/td&gt;&lt;td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headers='嫉妬'&gt;30&lt;/td&gt;&lt;td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45" s="31" t="str">
        <f t="shared" si="4"/>
        <v>document.getElementById('m043').innerHTML = (b1*20+b2*0+b0*20) + (s1*30+s2*0+s3*0+s4*0+s5*0+s6*0+s7*0+s0*30) + (e01*0+e02*0+e03*0+e04*0+e05*0+e06*0+e07*0+e08*0+e09*0+e10*0+e11*0+e12*0+e13*0+e14*0+e15*0);</v>
      </c>
      <c r="AI45" s="35" t="str">
        <f t="shared" si="5"/>
        <v>m043</v>
      </c>
      <c r="AJ45" s="37" t="str">
        <f t="shared" si="6"/>
        <v/>
      </c>
      <c r="AK45" s="23"/>
    </row>
    <row r="46" spans="1:37" s="3" customFormat="1" ht="37.049999999999997" customHeight="1" x14ac:dyDescent="0.3">
      <c r="A46" s="3" t="s">
        <v>127</v>
      </c>
      <c r="C46" s="6" t="s">
        <v>111</v>
      </c>
      <c r="D46" s="3">
        <v>4</v>
      </c>
      <c r="F46" s="16" t="s">
        <v>42</v>
      </c>
      <c r="G46" s="8"/>
      <c r="H46" s="4">
        <f t="shared" si="0"/>
        <v>0</v>
      </c>
      <c r="I46" s="2"/>
      <c r="J46" s="2"/>
      <c r="K46" s="2"/>
      <c r="L46" s="2">
        <f t="shared" si="7"/>
        <v>0</v>
      </c>
      <c r="M46" s="2"/>
      <c r="N46" s="2"/>
      <c r="O46" s="2"/>
      <c r="P46" s="2"/>
      <c r="Q46" s="7"/>
      <c r="U46" s="4"/>
      <c r="AD46" s="4">
        <f t="shared" si="8"/>
        <v>0</v>
      </c>
      <c r="AF46" s="23"/>
      <c r="AG46" s="31" t="str">
        <f t="shared" si="3"/>
        <v>&lt;tr&gt;&lt;td headers='icon'&gt;&lt;img src=resources/TS_ENVYRIA_MARGARET_01.png&gt;&lt;/td&gt;&lt;td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46" s="31" t="str">
        <f t="shared" si="4"/>
        <v>document.getElementById('m044').innerHTML = (b1*0+b2*0+b0*0) + (s1*0+s2*0+s3*0+s4*0+s5*0+s6*0+s7*0+s0*0) + (e01*0+e02*0+e03*0+e04*0+e05*0+e06*0+e07*0+e08*0+e09*0+e10*0+e11*0+e12*0+e13*0+e14*0+e15*0);</v>
      </c>
      <c r="AI46" s="35" t="str">
        <f t="shared" si="5"/>
        <v>m044</v>
      </c>
      <c r="AJ46" s="37" t="str">
        <f t="shared" si="6"/>
        <v/>
      </c>
      <c r="AK46" s="23"/>
    </row>
    <row r="47" spans="1:37" s="3" customFormat="1" ht="37.049999999999997" customHeight="1" x14ac:dyDescent="0.3">
      <c r="A47" s="3" t="s">
        <v>128</v>
      </c>
      <c r="C47" s="6" t="s">
        <v>129</v>
      </c>
      <c r="D47" s="3">
        <v>4</v>
      </c>
      <c r="F47" s="16" t="s">
        <v>42</v>
      </c>
      <c r="G47" s="8" t="s">
        <v>68</v>
      </c>
      <c r="H47" s="4">
        <f t="shared" si="0"/>
        <v>0</v>
      </c>
      <c r="I47" s="2"/>
      <c r="J47" s="2"/>
      <c r="K47" s="2"/>
      <c r="L47" s="2">
        <f t="shared" si="7"/>
        <v>0</v>
      </c>
      <c r="M47" s="2"/>
      <c r="N47" s="2"/>
      <c r="O47" s="2"/>
      <c r="P47" s="2"/>
      <c r="Q47" s="7"/>
      <c r="U47" s="4"/>
      <c r="AD47" s="4">
        <f t="shared" si="8"/>
        <v>0</v>
      </c>
      <c r="AF47" s="23"/>
      <c r="AG47" s="31" t="str">
        <f t="shared" si="3"/>
        <v>&lt;tr&gt;&lt;td headers='icon'&gt;&lt;img src=resources/TS_ENVYRIA_MONZOTM_01.png&gt;&lt;/td&gt;&lt;td headers='name'&gt;いつかまた昼食を&lt;/td&gt;&lt;td headers='rank'&gt;4&lt;/td&gt;&lt;td headers='remark'&gt;&lt;/td&gt;&lt;td headers='origin'&gt;エンヴィリア
Envylia&lt;/td&gt;&lt;td headers='group'&gt;聖教騎士団&lt;/td&gt;&lt;td headers='score' id='m045'&gt;0&lt;/td&gt;&lt;td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47" s="31" t="str">
        <f t="shared" si="4"/>
        <v>document.getElementById('m045').innerHTML = (b1*0+b2*0+b0*0) + (s1*0+s2*0+s3*0+s4*0+s5*0+s6*0+s7*0+s0*0) + (e01*0+e02*0+e03*0+e04*0+e05*0+e06*0+e07*0+e08*0+e09*0+e10*0+e11*0+e12*0+e13*0+e14*0+e15*0);</v>
      </c>
      <c r="AI47" s="35" t="str">
        <f t="shared" si="5"/>
        <v>m045</v>
      </c>
      <c r="AJ47" s="37" t="str">
        <f t="shared" si="6"/>
        <v/>
      </c>
      <c r="AK47" s="23"/>
    </row>
    <row r="48" spans="1:37" s="3" customFormat="1" ht="37.049999999999997" customHeight="1" x14ac:dyDescent="0.3">
      <c r="A48" s="3" t="s">
        <v>130</v>
      </c>
      <c r="C48" s="6" t="s">
        <v>131</v>
      </c>
      <c r="D48" s="3">
        <v>5</v>
      </c>
      <c r="F48" s="16" t="s">
        <v>42</v>
      </c>
      <c r="G48" s="8" t="s">
        <v>68</v>
      </c>
      <c r="H48" s="4">
        <f t="shared" si="0"/>
        <v>35</v>
      </c>
      <c r="I48" s="2">
        <v>70</v>
      </c>
      <c r="J48" s="2">
        <v>15</v>
      </c>
      <c r="K48" s="2"/>
      <c r="L48" s="2">
        <f t="shared" si="7"/>
        <v>15</v>
      </c>
      <c r="M48" s="2">
        <v>15</v>
      </c>
      <c r="N48" s="2"/>
      <c r="O48" s="2"/>
      <c r="P48" s="2"/>
      <c r="Q48" s="7"/>
      <c r="U48" s="4"/>
      <c r="W48" s="3">
        <v>20</v>
      </c>
      <c r="AA48" s="3">
        <v>20</v>
      </c>
      <c r="AB48" s="3">
        <v>20</v>
      </c>
      <c r="AD48" s="4">
        <f t="shared" si="8"/>
        <v>20</v>
      </c>
      <c r="AF48" s="23"/>
      <c r="AG48" s="31" t="str">
        <f t="shared" si="3"/>
        <v>&lt;tr&gt;&lt;td headers='icon'&gt;&lt;img src=resources/TS_ENVYRIA_MONZOTM_02.png&gt;&lt;/td&gt;&lt;td headers='name'&gt;正義を賭して&lt;/td&gt;&lt;td headers='rank'&gt;5&lt;/td&gt;&lt;td headers='remark'&gt;&lt;/td&gt;&lt;td headers='origin'&gt;エンヴィリア
Envylia&lt;/td&gt;&lt;td headers='group'&gt;聖教騎士団&lt;/td&gt;&lt;td headers='score' id='m046'&gt;35&lt;/td&gt;&lt;td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headers='嫉妬'&gt;20&lt;/td&gt;&lt;td headers='怠惰'&gt;&lt;/td&gt;&lt;td headers='色欲'&gt;&lt;/td&gt;&lt;td headers='暴食'&gt;&lt;/td&gt;&lt;td headers='憤怒'&gt;20&lt;/td&gt;&lt;td headers='強欲'&gt;20&lt;/td&gt;&lt;td headers='傲慢'&gt;&lt;/td&gt;&lt;/tr&gt;</v>
      </c>
      <c r="AH48" s="31" t="str">
        <f t="shared" si="4"/>
        <v>document.getElementById('m046').innerHTML = (b1*15+b2*0+b0*15) + (s1*20+s2*0+s3*0+s4*0+s5*20+s6*20+s7*0+s0*20) + (e01*0+e02*0+e03*0+e04*0+e05*0+e06*0+e07*0+e08*0+e09*0+e10*0+e11*0+e12*0+e13*0+e14*0+e15*0);</v>
      </c>
      <c r="AI48" s="35" t="str">
        <f t="shared" si="5"/>
        <v>m046</v>
      </c>
      <c r="AJ48" s="37" t="str">
        <f t="shared" si="6"/>
        <v/>
      </c>
      <c r="AK48" s="23"/>
    </row>
    <row r="49" spans="1:37" s="3" customFormat="1" ht="37.049999999999997" customHeight="1" x14ac:dyDescent="0.3">
      <c r="A49" s="3" t="s">
        <v>132</v>
      </c>
      <c r="C49" s="6" t="s">
        <v>133</v>
      </c>
      <c r="D49" s="3">
        <v>5</v>
      </c>
      <c r="F49" s="16" t="s">
        <v>42</v>
      </c>
      <c r="G49" s="8" t="s">
        <v>100</v>
      </c>
      <c r="H49" s="4">
        <f t="shared" si="0"/>
        <v>55</v>
      </c>
      <c r="I49" s="2">
        <v>70</v>
      </c>
      <c r="J49" s="2">
        <v>15</v>
      </c>
      <c r="K49" s="2"/>
      <c r="L49" s="2">
        <f t="shared" si="7"/>
        <v>15</v>
      </c>
      <c r="M49" s="2">
        <v>15</v>
      </c>
      <c r="N49" s="2"/>
      <c r="O49" s="2"/>
      <c r="P49" s="2"/>
      <c r="Q49" s="7"/>
      <c r="U49" s="4"/>
      <c r="W49" s="3">
        <v>20</v>
      </c>
      <c r="AA49" s="3">
        <v>40</v>
      </c>
      <c r="AD49" s="4">
        <f t="shared" si="8"/>
        <v>40</v>
      </c>
      <c r="AF49" s="23"/>
      <c r="AG49" s="31" t="str">
        <f t="shared" si="3"/>
        <v>&lt;tr&gt;&lt;td headers='icon'&gt;&lt;img src=resources/TS_ENVYRIA_NATALIE_01.png&gt;&lt;/td&gt;&lt;td headers='name'&gt;淡い想い、紅鏡に照らして&lt;/td&gt;&lt;td headers='rank'&gt;5&lt;/td&gt;&lt;td headers='remark'&gt;&lt;/td&gt;&lt;td headers='origin'&gt;エンヴィリア
Envylia&lt;/td&gt;&lt;td headers='group'&gt;緋炎騎士団&lt;/td&gt;&lt;td headers='score' id='m047'&gt;55&lt;/td&gt;&lt;td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headers='嫉妬'&gt;20&lt;/td&gt;&lt;td headers='怠惰'&gt;&lt;/td&gt;&lt;td headers='色欲'&gt;&lt;/td&gt;&lt;td headers='暴食'&gt;&lt;/td&gt;&lt;td headers='憤怒'&gt;40&lt;/td&gt;&lt;td headers='強欲'&gt;&lt;/td&gt;&lt;td headers='傲慢'&gt;&lt;/td&gt;&lt;/tr&gt;</v>
      </c>
      <c r="AH49" s="31" t="str">
        <f t="shared" si="4"/>
        <v>document.getElementById('m047').innerHTML = (b1*15+b2*0+b0*15) + (s1*20+s2*0+s3*0+s4*0+s5*40+s6*0+s7*0+s0*40) + (e01*0+e02*0+e03*0+e04*0+e05*0+e06*0+e07*0+e08*0+e09*0+e10*0+e11*0+e12*0+e13*0+e14*0+e15*0);</v>
      </c>
      <c r="AI49" s="35" t="str">
        <f t="shared" si="5"/>
        <v>m047</v>
      </c>
      <c r="AJ49" s="37" t="str">
        <f t="shared" si="6"/>
        <v/>
      </c>
      <c r="AK49" s="23"/>
    </row>
    <row r="50" spans="1:37" s="3" customFormat="1" ht="37.049999999999997" customHeight="1" x14ac:dyDescent="0.3">
      <c r="A50" s="3" t="s">
        <v>134</v>
      </c>
      <c r="C50" s="6" t="s">
        <v>135</v>
      </c>
      <c r="D50" s="3">
        <v>3</v>
      </c>
      <c r="F50" s="16" t="s">
        <v>42</v>
      </c>
      <c r="G50" s="8" t="s">
        <v>107</v>
      </c>
      <c r="H50" s="4">
        <f t="shared" si="0"/>
        <v>0</v>
      </c>
      <c r="I50" s="2"/>
      <c r="J50" s="2"/>
      <c r="K50" s="2"/>
      <c r="L50" s="2">
        <f t="shared" si="7"/>
        <v>0</v>
      </c>
      <c r="M50" s="2"/>
      <c r="N50" s="2"/>
      <c r="O50" s="2"/>
      <c r="P50" s="2"/>
      <c r="Q50" s="7"/>
      <c r="U50" s="4"/>
      <c r="AD50" s="4">
        <f t="shared" si="8"/>
        <v>0</v>
      </c>
      <c r="AF50" s="23"/>
      <c r="AG50" s="31" t="str">
        <f t="shared" si="3"/>
        <v>&lt;tr&gt;&lt;td headers='icon'&gt;&lt;img src=resources/TS_ENVYRIA_PRISCILA_01.png&gt;&lt;/td&gt;&lt;td headers='name'&gt;戦場の手向けの花&lt;/td&gt;&lt;td headers='rank'&gt;3&lt;/td&gt;&lt;td headers='remark'&gt;&lt;/td&gt;&lt;td headers='origin'&gt;エンヴィリア
Envylia&lt;/td&gt;&lt;td headers='group'&gt;エンヴィリア王国騎士団&lt;/td&gt;&lt;td headers='score' id='m048'&gt;0&lt;/td&gt;&lt;td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50" s="31" t="str">
        <f t="shared" si="4"/>
        <v>document.getElementById('m048').innerHTML = (b1*0+b2*0+b0*0) + (s1*0+s2*0+s3*0+s4*0+s5*0+s6*0+s7*0+s0*0) + (e01*0+e02*0+e03*0+e04*0+e05*0+e06*0+e07*0+e08*0+e09*0+e10*0+e11*0+e12*0+e13*0+e14*0+e15*0);</v>
      </c>
      <c r="AI50" s="35" t="str">
        <f t="shared" si="5"/>
        <v>m048</v>
      </c>
      <c r="AJ50" s="37" t="str">
        <f t="shared" si="6"/>
        <v/>
      </c>
      <c r="AK50" s="23"/>
    </row>
    <row r="51" spans="1:37" s="3" customFormat="1" ht="37.049999999999997" customHeight="1" x14ac:dyDescent="0.3">
      <c r="A51" s="3" t="s">
        <v>136</v>
      </c>
      <c r="C51" s="6" t="s">
        <v>137</v>
      </c>
      <c r="D51" s="3">
        <v>3</v>
      </c>
      <c r="F51" s="16" t="s">
        <v>42</v>
      </c>
      <c r="G51" s="8"/>
      <c r="H51" s="4">
        <f t="shared" si="0"/>
        <v>0</v>
      </c>
      <c r="I51" s="2"/>
      <c r="J51" s="2"/>
      <c r="K51" s="2"/>
      <c r="L51" s="2">
        <f t="shared" si="7"/>
        <v>0</v>
      </c>
      <c r="M51" s="2"/>
      <c r="N51" s="2"/>
      <c r="O51" s="2"/>
      <c r="P51" s="2"/>
      <c r="Q51" s="7"/>
      <c r="U51" s="4"/>
      <c r="AD51" s="4">
        <f t="shared" si="8"/>
        <v>0</v>
      </c>
      <c r="AF51" s="23"/>
      <c r="AG51" s="31" t="str">
        <f t="shared" si="3"/>
        <v>&lt;tr&gt;&lt;td headers='icon'&gt;&lt;img src=resources/TS_ENVYRIA_ROTEN_01.png&gt;&lt;/td&gt;&lt;td headers='name'&gt;「買い物のススメ」&lt;/td&gt;&lt;td headers='rank'&gt;3&lt;/td&gt;&lt;td headers='remark'&gt;&lt;/td&gt;&lt;td headers='origin'&gt;エンヴィリア
Envylia&lt;/td&gt;&lt;td headers='group'&gt;&lt;/td&gt;&lt;td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51" s="31" t="str">
        <f t="shared" si="4"/>
        <v>document.getElementById('m049').innerHTML = (b1*0+b2*0+b0*0) + (s1*0+s2*0+s3*0+s4*0+s5*0+s6*0+s7*0+s0*0) + (e01*0+e02*0+e03*0+e04*0+e05*0+e06*0+e07*0+e08*0+e09*0+e10*0+e11*0+e12*0+e13*0+e14*0+e15*0);</v>
      </c>
      <c r="AI51" s="35" t="str">
        <f t="shared" si="5"/>
        <v>m049</v>
      </c>
      <c r="AJ51" s="37" t="str">
        <f t="shared" si="6"/>
        <v/>
      </c>
      <c r="AK51" s="23"/>
    </row>
    <row r="52" spans="1:37" s="3" customFormat="1" ht="37.049999999999997" customHeight="1" x14ac:dyDescent="0.3">
      <c r="A52" s="3" t="s">
        <v>138</v>
      </c>
      <c r="C52" s="6" t="s">
        <v>139</v>
      </c>
      <c r="D52" s="3">
        <v>4</v>
      </c>
      <c r="F52" s="16" t="s">
        <v>42</v>
      </c>
      <c r="G52" s="8"/>
      <c r="H52" s="4">
        <f t="shared" si="0"/>
        <v>0</v>
      </c>
      <c r="I52" s="2"/>
      <c r="J52" s="2"/>
      <c r="K52" s="2"/>
      <c r="L52" s="2">
        <f t="shared" si="7"/>
        <v>0</v>
      </c>
      <c r="M52" s="2"/>
      <c r="N52" s="2"/>
      <c r="O52" s="2"/>
      <c r="P52" s="2"/>
      <c r="Q52" s="7"/>
      <c r="U52" s="4"/>
      <c r="AD52" s="4">
        <f t="shared" si="8"/>
        <v>0</v>
      </c>
      <c r="AF52" s="23"/>
      <c r="AG52" s="31" t="str">
        <f t="shared" si="3"/>
        <v>&lt;tr&gt;&lt;td headers='icon'&gt;&lt;img src=resources/TS_ENVYRIA_RUNBELL_01.png&gt;&lt;/td&gt;&lt;td headers='name'&gt;「自由な傭兵の背中」&lt;/td&gt;&lt;td headers='rank'&gt;4&lt;/td&gt;&lt;td headers='remark'&gt;&lt;/td&gt;&lt;td headers='origin'&gt;エンヴィリア
Envylia&lt;/td&gt;&lt;td headers='group'&gt;&lt;/td&gt;&lt;td headers='score' id='m050'&gt;0&lt;/td&gt;&lt;td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52" s="31" t="str">
        <f t="shared" si="4"/>
        <v>document.getElementById('m050').innerHTML = (b1*0+b2*0+b0*0) + (s1*0+s2*0+s3*0+s4*0+s5*0+s6*0+s7*0+s0*0) + (e01*0+e02*0+e03*0+e04*0+e05*0+e06*0+e07*0+e08*0+e09*0+e10*0+e11*0+e12*0+e13*0+e14*0+e15*0);</v>
      </c>
      <c r="AI52" s="35" t="str">
        <f t="shared" si="5"/>
        <v>m050</v>
      </c>
      <c r="AJ52" s="37" t="str">
        <f t="shared" si="6"/>
        <v/>
      </c>
      <c r="AK52" s="23"/>
    </row>
    <row r="53" spans="1:37" s="3" customFormat="1" ht="37.049999999999997" customHeight="1" x14ac:dyDescent="0.3">
      <c r="A53" s="3" t="s">
        <v>140</v>
      </c>
      <c r="C53" s="6" t="s">
        <v>141</v>
      </c>
      <c r="D53" s="3">
        <v>4</v>
      </c>
      <c r="F53" s="16" t="s">
        <v>42</v>
      </c>
      <c r="G53" s="8" t="s">
        <v>91</v>
      </c>
      <c r="H53" s="4">
        <f t="shared" si="0"/>
        <v>40</v>
      </c>
      <c r="I53" s="2">
        <v>10</v>
      </c>
      <c r="J53" s="2"/>
      <c r="K53" s="2"/>
      <c r="L53" s="2">
        <f t="shared" si="7"/>
        <v>0</v>
      </c>
      <c r="M53" s="2"/>
      <c r="N53" s="2"/>
      <c r="O53" s="2"/>
      <c r="P53" s="2"/>
      <c r="Q53" s="7"/>
      <c r="R53" s="5" t="s">
        <v>16</v>
      </c>
      <c r="S53" s="3">
        <v>40</v>
      </c>
      <c r="U53" s="4"/>
      <c r="V53" s="3" t="s">
        <v>495</v>
      </c>
      <c r="AD53" s="4">
        <f t="shared" si="8"/>
        <v>0</v>
      </c>
      <c r="AF53" s="23"/>
      <c r="AG53" s="31" t="str">
        <f t="shared" si="3"/>
        <v>&lt;tr&gt;&lt;td headers='icon'&gt;&lt;img src=resources/TS_ENVYRIA_SHAYNA_01.png&gt;&lt;/td&gt;&lt;td headers='name'&gt;女子力の探求&lt;/td&gt;&lt;td headers='rank'&gt;4&lt;/td&gt;&lt;td headers='remark'&gt;&lt;/td&gt;&lt;td headers='origin'&gt;エンヴィリア
Envylia&lt;/td&gt;&lt;td headers='group'&gt;シャドウメサイヤ&lt;/td&gt;&lt;td headers='score' id='m051'&gt;40&lt;/td&gt;&lt;td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53" s="31" t="str">
        <f t="shared" si="4"/>
        <v>document.getElementById('m051').innerHTML = (b1*0+b2*0+b0*0) + (s1*0+s2*0+s3*0+s4*0+s5*0+s6*0+s7*0+s0*0) + (e01*0+e02*0+e03*40+e04*0+e05*0+e06*0+e07*0+e08*0+e09*0+e10*0+e11*0+e12*0+e13*0+e14*0+e15*0);</v>
      </c>
      <c r="AI53" s="35" t="str">
        <f t="shared" si="5"/>
        <v>m051</v>
      </c>
      <c r="AJ53" s="37" t="str">
        <f t="shared" si="6"/>
        <v/>
      </c>
      <c r="AK53" s="23"/>
    </row>
    <row r="54" spans="1:37" s="3" customFormat="1" ht="37.049999999999997" customHeight="1" x14ac:dyDescent="0.3">
      <c r="A54" s="3" t="s">
        <v>142</v>
      </c>
      <c r="C54" s="6" t="s">
        <v>459</v>
      </c>
      <c r="D54" s="3">
        <v>5</v>
      </c>
      <c r="E54" s="3" t="s">
        <v>39</v>
      </c>
      <c r="F54" s="16" t="s">
        <v>42</v>
      </c>
      <c r="G54" s="8"/>
      <c r="H54" s="4">
        <f t="shared" si="0"/>
        <v>0</v>
      </c>
      <c r="I54" s="2"/>
      <c r="J54" s="2"/>
      <c r="K54" s="2"/>
      <c r="L54" s="2">
        <f t="shared" si="7"/>
        <v>0</v>
      </c>
      <c r="M54" s="2"/>
      <c r="N54" s="2"/>
      <c r="O54" s="2"/>
      <c r="P54" s="2"/>
      <c r="Q54" s="7"/>
      <c r="U54" s="4"/>
      <c r="AD54" s="4">
        <f t="shared" si="8"/>
        <v>0</v>
      </c>
      <c r="AF54" s="23"/>
      <c r="AG54" s="31" t="str">
        <f t="shared" si="3"/>
        <v>&lt;tr&gt;&lt;td headers='icon'&gt;&lt;img src=resources/TS_ENVYRIA_SYARON_01.png&gt;&lt;/td&gt;&lt;td headers='name'&gt;溢れる夏の音色&lt;/td&gt;&lt;td headers='rank'&gt;5&lt;/td&gt;&lt;td headers='remark'&gt;&lt;span class='limited'&gt;限定&lt;/span&gt;&lt;/td&gt;&lt;td headers='origin'&gt;エンヴィリア
Envylia&lt;/td&gt;&lt;td headers='group'&gt;&lt;/td&gt;&lt;td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54" s="31" t="str">
        <f t="shared" si="4"/>
        <v>document.getElementById('m052').innerHTML = (b1*0+b2*0+b0*0) + (s1*0+s2*0+s3*0+s4*0+s5*0+s6*0+s7*0+s0*0) + (e01*0+e02*0+e03*0+e04*0+e05*0+e06*0+e07*0+e08*0+e09*0+e10*0+e11*0+e12*0+e13*0+e14*0+e15*0);</v>
      </c>
      <c r="AI54" s="35" t="str">
        <f t="shared" si="5"/>
        <v>m052</v>
      </c>
      <c r="AJ54" s="37" t="str">
        <f t="shared" si="6"/>
        <v/>
      </c>
      <c r="AK54" s="23"/>
    </row>
    <row r="55" spans="1:37" s="3" customFormat="1" ht="37.049999999999997" customHeight="1" x14ac:dyDescent="0.3">
      <c r="A55" s="3" t="s">
        <v>143</v>
      </c>
      <c r="C55" s="6" t="s">
        <v>144</v>
      </c>
      <c r="D55" s="3">
        <v>5</v>
      </c>
      <c r="F55" s="16" t="s">
        <v>42</v>
      </c>
      <c r="G55" s="8" t="s">
        <v>100</v>
      </c>
      <c r="H55" s="4">
        <f t="shared" si="0"/>
        <v>90</v>
      </c>
      <c r="I55" s="2">
        <v>40</v>
      </c>
      <c r="J55" s="2">
        <v>30</v>
      </c>
      <c r="K55" s="2">
        <v>30</v>
      </c>
      <c r="L55" s="2">
        <f t="shared" si="7"/>
        <v>30</v>
      </c>
      <c r="M55" s="2"/>
      <c r="N55" s="2"/>
      <c r="O55" s="2"/>
      <c r="P55" s="2"/>
      <c r="Q55" s="7"/>
      <c r="U55" s="4"/>
      <c r="AA55" s="3">
        <v>60</v>
      </c>
      <c r="AD55" s="4">
        <f t="shared" si="8"/>
        <v>60</v>
      </c>
      <c r="AF55" s="23"/>
      <c r="AG55" s="31" t="str">
        <f t="shared" si="3"/>
        <v>&lt;tr&gt;&lt;td headers='icon'&gt;&lt;img src=resources/TS_ENVYRIA_VETTEL_01.png&gt;&lt;/td&gt;&lt;td headers='name'&gt;在りし日の緋炎&lt;/td&gt;&lt;td headers='rank'&gt;5&lt;/td&gt;&lt;td headers='remark'&gt;&lt;/td&gt;&lt;td headers='origin'&gt;エンヴィリア
Envylia&lt;/td&gt;&lt;td headers='group'&gt;緋炎騎士団&lt;/td&gt;&lt;td headers='score' id='m053'&gt;90&lt;/td&gt;&lt;td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headers='憤怒'&gt;60&lt;/td&gt;&lt;td headers='強欲'&gt;&lt;/td&gt;&lt;td headers='傲慢'&gt;&lt;/td&gt;&lt;/tr&gt;</v>
      </c>
      <c r="AH55" s="31" t="str">
        <f t="shared" si="4"/>
        <v>document.getElementById('m053').innerHTML = (b1*30+b2*30+b0*30) + (s1*0+s2*0+s3*0+s4*0+s5*60+s6*0+s7*0+s0*60) + (e01*0+e02*0+e03*0+e04*0+e05*0+e06*0+e07*0+e08*0+e09*0+e10*0+e11*0+e12*0+e13*0+e14*0+e15*0);</v>
      </c>
      <c r="AI55" s="35" t="str">
        <f t="shared" si="5"/>
        <v>m053</v>
      </c>
      <c r="AJ55" s="37" t="str">
        <f t="shared" si="6"/>
        <v/>
      </c>
      <c r="AK55" s="23"/>
    </row>
    <row r="56" spans="1:37" s="3" customFormat="1" ht="37.049999999999997" customHeight="1" x14ac:dyDescent="0.3">
      <c r="A56" s="3" t="s">
        <v>145</v>
      </c>
      <c r="C56" s="6" t="s">
        <v>146</v>
      </c>
      <c r="D56" s="3">
        <v>5</v>
      </c>
      <c r="F56" s="16" t="s">
        <v>42</v>
      </c>
      <c r="G56" s="8" t="s">
        <v>100</v>
      </c>
      <c r="H56" s="4">
        <f t="shared" si="0"/>
        <v>60</v>
      </c>
      <c r="I56" s="2">
        <v>30</v>
      </c>
      <c r="J56" s="2">
        <v>30</v>
      </c>
      <c r="K56" s="2">
        <v>20</v>
      </c>
      <c r="L56" s="2">
        <f t="shared" si="7"/>
        <v>30</v>
      </c>
      <c r="M56" s="2"/>
      <c r="N56" s="2"/>
      <c r="O56" s="2"/>
      <c r="P56" s="2"/>
      <c r="Q56" s="7"/>
      <c r="U56" s="4"/>
      <c r="V56" s="3" t="s">
        <v>497</v>
      </c>
      <c r="AA56" s="3">
        <v>30</v>
      </c>
      <c r="AB56" s="3">
        <v>30</v>
      </c>
      <c r="AD56" s="4">
        <f t="shared" si="8"/>
        <v>30</v>
      </c>
      <c r="AF56" s="23"/>
      <c r="AG56" s="31" t="str">
        <f t="shared" si="3"/>
        <v>&lt;tr&gt;&lt;td headers='icon'&gt;&lt;img src=resources/TS_ENVYRIA_VICTOR_01.png&gt;&lt;/td&gt;&lt;td headers='name'&gt;スタディオーダー&lt;/td&gt;&lt;td headers='rank'&gt;5&lt;/td&gt;&lt;td headers='remark'&gt;&lt;/td&gt;&lt;td headers='origin'&gt;エンヴィリア
Envylia&lt;/td&gt;&lt;td headers='group'&gt;緋炎騎士団&lt;/td&gt;&lt;td headers='score' id='m054'&gt;60&lt;/td&gt;&lt;td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headers='others'&gt;回避+10&lt;/td&gt;&lt;td headers='嫉妬'&gt;&lt;/td&gt;&lt;td headers='怠惰'&gt;&lt;/td&gt;&lt;td headers='色欲'&gt;&lt;/td&gt;&lt;td headers='暴食'&gt;&lt;/td&gt;&lt;td headers='憤怒'&gt;30&lt;/td&gt;&lt;td headers='強欲'&gt;30&lt;/td&gt;&lt;td headers='傲慢'&gt;&lt;/td&gt;&lt;/tr&gt;</v>
      </c>
      <c r="AH56" s="31" t="str">
        <f t="shared" si="4"/>
        <v>document.getElementById('m054').innerHTML = (b1*30+b2*20+b0*30) + (s1*0+s2*0+s3*0+s4*0+s5*30+s6*30+s7*0+s0*30) + (e01*0+e02*0+e03*0+e04*0+e05*0+e06*0+e07*0+e08*0+e09*0+e10*0+e11*0+e12*0+e13*0+e14*0+e15*0);</v>
      </c>
      <c r="AI56" s="35" t="str">
        <f t="shared" si="5"/>
        <v>m054</v>
      </c>
      <c r="AJ56" s="37" t="str">
        <f t="shared" si="6"/>
        <v/>
      </c>
      <c r="AK56" s="23"/>
    </row>
    <row r="57" spans="1:37" s="3" customFormat="1" ht="37.049999999999997" customHeight="1" x14ac:dyDescent="0.3">
      <c r="A57" s="3" t="s">
        <v>147</v>
      </c>
      <c r="C57" s="6" t="s">
        <v>148</v>
      </c>
      <c r="D57" s="3">
        <v>5</v>
      </c>
      <c r="F57" s="16" t="s">
        <v>42</v>
      </c>
      <c r="G57" s="8" t="s">
        <v>68</v>
      </c>
      <c r="H57" s="4">
        <f t="shared" si="0"/>
        <v>90</v>
      </c>
      <c r="I57" s="2">
        <v>40</v>
      </c>
      <c r="J57" s="2">
        <v>30</v>
      </c>
      <c r="K57" s="2">
        <v>30</v>
      </c>
      <c r="L57" s="2">
        <f t="shared" si="7"/>
        <v>30</v>
      </c>
      <c r="M57" s="2"/>
      <c r="N57" s="2"/>
      <c r="O57" s="2"/>
      <c r="P57" s="2"/>
      <c r="Q57" s="7"/>
      <c r="U57" s="4"/>
      <c r="AB57" s="3">
        <v>60</v>
      </c>
      <c r="AD57" s="4">
        <f t="shared" si="8"/>
        <v>60</v>
      </c>
      <c r="AF57" s="23"/>
      <c r="AG57" s="31" t="str">
        <f t="shared" si="3"/>
        <v>&lt;tr&gt;&lt;td headers='icon'&gt;&lt;img src=resources/TS_ENVYRIA_ZAYIN_01.png&gt;&lt;/td&gt;&lt;td headers='name'&gt;大陸の正義、ここに在り&lt;/td&gt;&lt;td headers='rank'&gt;5&lt;/td&gt;&lt;td headers='remark'&gt;&lt;/td&gt;&lt;td headers='origin'&gt;エンヴィリア
Envylia&lt;/td&gt;&lt;td headers='group'&gt;聖教騎士団&lt;/td&gt;&lt;td headers='score' id='m055'&gt;90&lt;/td&gt;&lt;td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headers='強欲'&gt;60&lt;/td&gt;&lt;td headers='傲慢'&gt;&lt;/td&gt;&lt;/tr&gt;</v>
      </c>
      <c r="AH57" s="31" t="str">
        <f t="shared" si="4"/>
        <v>document.getElementById('m055').innerHTML = (b1*30+b2*30+b0*30) + (s1*0+s2*0+s3*0+s4*0+s5*0+s6*60+s7*0+s0*60) + (e01*0+e02*0+e03*0+e04*0+e05*0+e06*0+e07*0+e08*0+e09*0+e10*0+e11*0+e12*0+e13*0+e14*0+e15*0);</v>
      </c>
      <c r="AI57" s="35" t="str">
        <f t="shared" si="5"/>
        <v>m055</v>
      </c>
      <c r="AJ57" s="37" t="str">
        <f t="shared" si="6"/>
        <v/>
      </c>
      <c r="AK57" s="23"/>
    </row>
    <row r="58" spans="1:37" s="3" customFormat="1" ht="37.049999999999997" customHeight="1" x14ac:dyDescent="0.3">
      <c r="A58" s="3" t="s">
        <v>149</v>
      </c>
      <c r="C58" s="6" t="s">
        <v>150</v>
      </c>
      <c r="D58" s="3">
        <v>5</v>
      </c>
      <c r="E58" s="3" t="s">
        <v>39</v>
      </c>
      <c r="F58" s="16" t="s">
        <v>42</v>
      </c>
      <c r="G58" s="8" t="s">
        <v>68</v>
      </c>
      <c r="H58" s="4">
        <f t="shared" si="0"/>
        <v>80</v>
      </c>
      <c r="I58" s="2">
        <v>40</v>
      </c>
      <c r="J58" s="2">
        <v>50</v>
      </c>
      <c r="K58" s="2"/>
      <c r="L58" s="2">
        <f t="shared" si="7"/>
        <v>50</v>
      </c>
      <c r="M58" s="2">
        <v>25</v>
      </c>
      <c r="N58" s="2">
        <v>25</v>
      </c>
      <c r="O58" s="2"/>
      <c r="P58" s="2"/>
      <c r="Q58" s="7"/>
      <c r="U58" s="4"/>
      <c r="W58" s="3">
        <v>30</v>
      </c>
      <c r="AB58" s="3">
        <v>30</v>
      </c>
      <c r="AD58" s="4">
        <f t="shared" si="8"/>
        <v>30</v>
      </c>
      <c r="AF58" s="23"/>
      <c r="AG58" s="31" t="str">
        <f t="shared" si="3"/>
        <v>&lt;tr&gt;&lt;td headers='icon'&gt;&lt;img src=resources/TS_ENVYRIA_ZAYIN_02.png&gt;&lt;/td&gt;&lt;td headers='name'&gt;笑顔の先に望む世界&lt;/td&gt;&lt;td headers='rank'&gt;5&lt;/td&gt;&lt;td headers='remark'&gt;&lt;span class='limited'&gt;限定&lt;/span&gt;&lt;/td&gt;&lt;td headers='origin'&gt;エンヴィリア
Envylia&lt;/td&gt;&lt;td headers='group'&gt;聖教騎士団&lt;/td&gt;&lt;td headers='score' id='m056'&gt;80&lt;/td&gt;&lt;td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headers='嫉妬'&gt;30&lt;/td&gt;&lt;td headers='怠惰'&gt;&lt;/td&gt;&lt;td headers='色欲'&gt;&lt;/td&gt;&lt;td headers='暴食'&gt;&lt;/td&gt;&lt;td headers='憤怒'&gt;&lt;/td&gt;&lt;td headers='強欲'&gt;30&lt;/td&gt;&lt;td headers='傲慢'&gt;&lt;/td&gt;&lt;/tr&gt;</v>
      </c>
      <c r="AH58" s="31" t="str">
        <f t="shared" si="4"/>
        <v>document.getElementById('m056').innerHTML = (b1*50+b2*0+b0*50) + (s1*30+s2*0+s3*0+s4*0+s5*0+s6*30+s7*0+s0*30) + (e01*0+e02*0+e03*0+e04*0+e05*0+e06*0+e07*0+e08*0+e09*0+e10*0+e11*0+e12*0+e13*0+e14*0+e15*0);</v>
      </c>
      <c r="AI58" s="35" t="str">
        <f t="shared" si="5"/>
        <v>m056</v>
      </c>
      <c r="AJ58" s="37" t="str">
        <f t="shared" si="6"/>
        <v/>
      </c>
      <c r="AK58" s="23"/>
    </row>
    <row r="59" spans="1:37" s="3" customFormat="1" ht="37.049999999999997" customHeight="1" x14ac:dyDescent="0.3">
      <c r="A59" s="3" t="s">
        <v>151</v>
      </c>
      <c r="C59" s="6" t="s">
        <v>460</v>
      </c>
      <c r="D59" s="3">
        <v>5</v>
      </c>
      <c r="E59" s="3" t="s">
        <v>35</v>
      </c>
      <c r="F59" s="15" t="s">
        <v>36</v>
      </c>
      <c r="G59" s="8"/>
      <c r="H59" s="4">
        <f t="shared" si="0"/>
        <v>0</v>
      </c>
      <c r="I59" s="2"/>
      <c r="J59" s="2"/>
      <c r="K59" s="2"/>
      <c r="L59" s="2">
        <f t="shared" si="7"/>
        <v>0</v>
      </c>
      <c r="M59" s="2"/>
      <c r="N59" s="2"/>
      <c r="O59" s="2"/>
      <c r="P59" s="2"/>
      <c r="Q59" s="7"/>
      <c r="U59" s="4"/>
      <c r="AD59" s="4">
        <f t="shared" si="8"/>
        <v>0</v>
      </c>
      <c r="AF59" s="23"/>
      <c r="AG59" s="31" t="str">
        <f t="shared" si="3"/>
        <v>&lt;tr&gt;&lt;td headers='icon'&gt;&lt;img src=resources/TS_FA_01.png&gt;&lt;/td&gt;&lt;td headers='name'&gt;迫り来る約束の日&lt;/td&gt;&lt;td headers='rank'&gt;5&lt;/td&gt;&lt;td headers='remark'&gt;&lt;span class='event'&gt;活動&lt;/span&gt;&lt;/td&gt;&lt;td headers='origin'&gt;その他
Other&lt;/td&gt;&lt;td headers='group'&gt;&lt;/td&gt;&lt;td headers='score' id='m057'&gt;0&lt;/td&gt;&lt;td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59" s="31" t="str">
        <f t="shared" si="4"/>
        <v>document.getElementById('m057').innerHTML = (b1*0+b2*0+b0*0) + (s1*0+s2*0+s3*0+s4*0+s5*0+s6*0+s7*0+s0*0) + (e01*0+e02*0+e03*0+e04*0+e05*0+e06*0+e07*0+e08*0+e09*0+e10*0+e11*0+e12*0+e13*0+e14*0+e15*0);</v>
      </c>
      <c r="AI59" s="35" t="str">
        <f t="shared" si="5"/>
        <v>m057</v>
      </c>
      <c r="AJ59" s="37" t="str">
        <f t="shared" si="6"/>
        <v/>
      </c>
      <c r="AK59" s="23"/>
    </row>
    <row r="60" spans="1:37" s="3" customFormat="1" ht="37.049999999999997" customHeight="1" x14ac:dyDescent="0.3">
      <c r="A60" s="3" t="s">
        <v>152</v>
      </c>
      <c r="C60" s="6" t="s">
        <v>461</v>
      </c>
      <c r="D60" s="3">
        <v>5</v>
      </c>
      <c r="E60" s="3" t="s">
        <v>39</v>
      </c>
      <c r="F60" s="15" t="s">
        <v>36</v>
      </c>
      <c r="G60" s="8"/>
      <c r="H60" s="4">
        <f t="shared" si="0"/>
        <v>0</v>
      </c>
      <c r="I60" s="2"/>
      <c r="J60" s="2"/>
      <c r="K60" s="2"/>
      <c r="L60" s="2">
        <f t="shared" si="7"/>
        <v>0</v>
      </c>
      <c r="M60" s="2"/>
      <c r="N60" s="2"/>
      <c r="O60" s="2"/>
      <c r="P60" s="2"/>
      <c r="Q60" s="7"/>
      <c r="U60" s="4"/>
      <c r="AD60" s="4">
        <f t="shared" si="8"/>
        <v>0</v>
      </c>
      <c r="AF60" s="23"/>
      <c r="AG60" s="31" t="str">
        <f t="shared" si="3"/>
        <v>&lt;tr&gt;&lt;td headers='icon'&gt;&lt;img src=resources/TS_FA_02.png&gt;&lt;/td&gt;&lt;td headers='name'&gt;真理を追い求めて&lt;/td&gt;&lt;td headers='rank'&gt;5&lt;/td&gt;&lt;td headers='remark'&gt;&lt;span class='limited'&gt;限定&lt;/span&gt;&lt;/td&gt;&lt;td headers='origin'&gt;その他
Other&lt;/td&gt;&lt;td headers='group'&gt;&lt;/td&gt;&lt;td headers='score' id='m058'&gt;0&lt;/td&gt;&lt;td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0" s="31" t="str">
        <f t="shared" si="4"/>
        <v>document.getElementById('m058').innerHTML = (b1*0+b2*0+b0*0) + (s1*0+s2*0+s3*0+s4*0+s5*0+s6*0+s7*0+s0*0) + (e01*0+e02*0+e03*0+e04*0+e05*0+e06*0+e07*0+e08*0+e09*0+e10*0+e11*0+e12*0+e13*0+e14*0+e15*0);</v>
      </c>
      <c r="AI60" s="35" t="str">
        <f t="shared" si="5"/>
        <v>m058</v>
      </c>
      <c r="AJ60" s="37" t="str">
        <f t="shared" si="6"/>
        <v/>
      </c>
      <c r="AK60" s="23"/>
    </row>
    <row r="61" spans="1:37" s="3" customFormat="1" ht="37.049999999999997" customHeight="1" x14ac:dyDescent="0.3">
      <c r="A61" s="3" t="s">
        <v>153</v>
      </c>
      <c r="C61" s="6" t="s">
        <v>462</v>
      </c>
      <c r="D61" s="3">
        <v>5</v>
      </c>
      <c r="E61" s="3" t="s">
        <v>39</v>
      </c>
      <c r="F61" s="17" t="s">
        <v>154</v>
      </c>
      <c r="G61" s="8"/>
      <c r="H61" s="4">
        <f t="shared" si="0"/>
        <v>0</v>
      </c>
      <c r="I61" s="2"/>
      <c r="J61" s="2"/>
      <c r="K61" s="2"/>
      <c r="L61" s="2">
        <f t="shared" si="7"/>
        <v>0</v>
      </c>
      <c r="M61" s="2"/>
      <c r="N61" s="2"/>
      <c r="O61" s="2"/>
      <c r="P61" s="2"/>
      <c r="Q61" s="7"/>
      <c r="U61" s="4"/>
      <c r="AD61" s="4">
        <f t="shared" si="8"/>
        <v>0</v>
      </c>
      <c r="AF61" s="23"/>
      <c r="AG61" s="31" t="str">
        <f t="shared" si="3"/>
        <v>&lt;tr&gt;&lt;td headers='icon'&gt;&lt;img src=resources/TS_GLUTTONY_JUURIA_01.png&gt;&lt;/td&gt;&lt;td headers='name'&gt;手向け、願いを乗せて&lt;/td&gt;&lt;td headers='rank'&gt;5&lt;/td&gt;&lt;td headers='remark'&gt;&lt;span class='limited'&gt;限定&lt;/span&gt;&lt;/td&gt;&lt;td headers='origin'&gt;グラトニー＝フォス
Glttony Foss&lt;/td&gt;&lt;td headers='group'&gt;&lt;/td&gt;&lt;td headers='score' id='m059'&gt;0&lt;/td&gt;&lt;td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1" s="31" t="str">
        <f t="shared" si="4"/>
        <v>document.getElementById('m059').innerHTML = (b1*0+b2*0+b0*0) + (s1*0+s2*0+s3*0+s4*0+s5*0+s6*0+s7*0+s0*0) + (e01*0+e02*0+e03*0+e04*0+e05*0+e06*0+e07*0+e08*0+e09*0+e10*0+e11*0+e12*0+e13*0+e14*0+e15*0);</v>
      </c>
      <c r="AI61" s="35" t="str">
        <f t="shared" si="5"/>
        <v>m059</v>
      </c>
      <c r="AJ61" s="37" t="str">
        <f t="shared" si="6"/>
        <v/>
      </c>
      <c r="AK61" s="23"/>
    </row>
    <row r="62" spans="1:37" s="3" customFormat="1" ht="37.049999999999997" customHeight="1" x14ac:dyDescent="0.3">
      <c r="A62" s="3" t="s">
        <v>155</v>
      </c>
      <c r="C62" s="6" t="s">
        <v>463</v>
      </c>
      <c r="D62" s="3">
        <v>5</v>
      </c>
      <c r="E62" s="3" t="s">
        <v>35</v>
      </c>
      <c r="F62" s="17" t="s">
        <v>154</v>
      </c>
      <c r="G62" s="8"/>
      <c r="H62" s="4">
        <f t="shared" si="0"/>
        <v>0</v>
      </c>
      <c r="I62" s="2"/>
      <c r="J62" s="2"/>
      <c r="K62" s="2"/>
      <c r="L62" s="2">
        <f t="shared" si="7"/>
        <v>0</v>
      </c>
      <c r="M62" s="2"/>
      <c r="N62" s="2"/>
      <c r="O62" s="2"/>
      <c r="P62" s="2"/>
      <c r="Q62" s="7"/>
      <c r="U62" s="4"/>
      <c r="AD62" s="4">
        <f t="shared" si="8"/>
        <v>0</v>
      </c>
      <c r="AF62" s="23"/>
      <c r="AG62" s="31" t="str">
        <f t="shared" si="3"/>
        <v>&lt;tr&gt;&lt;td headers='icon'&gt;&lt;img src=resources/TS_GLUTTONY_LOTIA_01.png&gt;&lt;/td&gt;&lt;td headers='name'&gt;甘い宝石たち&lt;/td&gt;&lt;td headers='rank'&gt;5&lt;/td&gt;&lt;td headers='remark'&gt;&lt;span class='event'&gt;活動&lt;/span&gt;&lt;/td&gt;&lt;td headers='origin'&gt;グラトニー＝フォス
Glttony Foss&lt;/td&gt;&lt;td headers='group'&gt;&lt;/td&gt;&lt;td headers='score' id='m060'&gt;0&lt;/td&gt;&lt;td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2" s="31" t="str">
        <f t="shared" si="4"/>
        <v>document.getElementById('m060').innerHTML = (b1*0+b2*0+b0*0) + (s1*0+s2*0+s3*0+s4*0+s5*0+s6*0+s7*0+s0*0) + (e01*0+e02*0+e03*0+e04*0+e05*0+e06*0+e07*0+e08*0+e09*0+e10*0+e11*0+e12*0+e13*0+e14*0+e15*0);</v>
      </c>
      <c r="AI62" s="35" t="str">
        <f t="shared" si="5"/>
        <v>m060</v>
      </c>
      <c r="AJ62" s="37" t="str">
        <f t="shared" si="6"/>
        <v/>
      </c>
      <c r="AK62" s="23"/>
    </row>
    <row r="63" spans="1:37" s="3" customFormat="1" ht="37.049999999999997" customHeight="1" x14ac:dyDescent="0.3">
      <c r="A63" s="3" t="s">
        <v>156</v>
      </c>
      <c r="C63" s="6" t="s">
        <v>464</v>
      </c>
      <c r="D63" s="3">
        <v>5</v>
      </c>
      <c r="E63" s="3" t="s">
        <v>39</v>
      </c>
      <c r="F63" s="17" t="s">
        <v>154</v>
      </c>
      <c r="G63" s="8"/>
      <c r="H63" s="4">
        <f t="shared" si="0"/>
        <v>0</v>
      </c>
      <c r="I63" s="2"/>
      <c r="J63" s="2"/>
      <c r="K63" s="2"/>
      <c r="L63" s="2">
        <f t="shared" si="7"/>
        <v>0</v>
      </c>
      <c r="M63" s="2"/>
      <c r="N63" s="2"/>
      <c r="O63" s="2"/>
      <c r="P63" s="2"/>
      <c r="Q63" s="7"/>
      <c r="U63" s="4"/>
      <c r="AD63" s="4">
        <f t="shared" si="8"/>
        <v>0</v>
      </c>
      <c r="AF63" s="23"/>
      <c r="AG63" s="31" t="str">
        <f t="shared" si="3"/>
        <v>&lt;tr&gt;&lt;td headers='icon'&gt;&lt;img src=resources/TS_GLUTTONY_NEICA_01.png&gt;&lt;/td&gt;&lt;td headers='name'&gt;パニックイースター&lt;/td&gt;&lt;td headers='rank'&gt;5&lt;/td&gt;&lt;td headers='remark'&gt;&lt;span class='limited'&gt;限定&lt;/span&gt;&lt;/td&gt;&lt;td headers='origin'&gt;グラトニー＝フォス
Glttony Foss&lt;/td&gt;&lt;td headers='group'&gt;&lt;/td&gt;&lt;td headers='score' id='m061'&gt;0&lt;/td&gt;&lt;td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3" s="31" t="str">
        <f t="shared" si="4"/>
        <v>document.getElementById('m061').innerHTML = (b1*0+b2*0+b0*0) + (s1*0+s2*0+s3*0+s4*0+s5*0+s6*0+s7*0+s0*0) + (e01*0+e02*0+e03*0+e04*0+e05*0+e06*0+e07*0+e08*0+e09*0+e10*0+e11*0+e12*0+e13*0+e14*0+e15*0);</v>
      </c>
      <c r="AI63" s="35" t="str">
        <f t="shared" si="5"/>
        <v>m061</v>
      </c>
      <c r="AJ63" s="37" t="str">
        <f t="shared" si="6"/>
        <v/>
      </c>
      <c r="AK63" s="23"/>
    </row>
    <row r="64" spans="1:37" s="3" customFormat="1" ht="37.049999999999997" customHeight="1" x14ac:dyDescent="0.3">
      <c r="A64" s="3" t="s">
        <v>157</v>
      </c>
      <c r="C64" s="6" t="s">
        <v>158</v>
      </c>
      <c r="D64" s="3">
        <v>5</v>
      </c>
      <c r="F64" s="17" t="s">
        <v>154</v>
      </c>
      <c r="G64" s="8" t="s">
        <v>91</v>
      </c>
      <c r="H64" s="4">
        <f t="shared" si="0"/>
        <v>90</v>
      </c>
      <c r="I64" s="2"/>
      <c r="J64" s="2">
        <v>30</v>
      </c>
      <c r="K64" s="2">
        <v>30</v>
      </c>
      <c r="L64" s="2">
        <f t="shared" si="7"/>
        <v>30</v>
      </c>
      <c r="M64" s="2"/>
      <c r="N64" s="2"/>
      <c r="O64" s="2"/>
      <c r="P64" s="2">
        <v>10</v>
      </c>
      <c r="Q64" s="7"/>
      <c r="R64" s="5" t="s">
        <v>16</v>
      </c>
      <c r="S64" s="3">
        <v>30</v>
      </c>
      <c r="U64" s="4"/>
      <c r="W64" s="3">
        <v>30</v>
      </c>
      <c r="X64" s="3">
        <v>30</v>
      </c>
      <c r="AD64" s="4">
        <f t="shared" si="8"/>
        <v>30</v>
      </c>
      <c r="AF64" s="23"/>
      <c r="AG64" s="31" t="str">
        <f t="shared" si="3"/>
        <v>&lt;tr&gt;&lt;td headers='icon'&gt;&lt;img src=resources/TS_GLUTTONY_RAURA_01.png&gt;&lt;/td&gt;&lt;td headers='name'&gt;雷光よりも鮮烈な&lt;/td&gt;&lt;td headers='rank'&gt;5&lt;/td&gt;&lt;td headers='remark'&gt;&lt;/td&gt;&lt;td headers='origin'&gt;グラトニー＝フォス
Glttony Foss&lt;/td&gt;&lt;td headers='group'&gt;シャドウメサイヤ&lt;/td&gt;&lt;td headers='score' id='m062'&gt;90&lt;/td&gt;&lt;td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headers='嫉妬'&gt;30&lt;/td&gt;&lt;td headers='怠惰'&gt;30&lt;/td&gt;&lt;td headers='色欲'&gt;&lt;/td&gt;&lt;td headers='暴食'&gt;&lt;/td&gt;&lt;td headers='憤怒'&gt;&lt;/td&gt;&lt;td headers='強欲'&gt;&lt;/td&gt;&lt;td headers='傲慢'&gt;&lt;/td&gt;&lt;/tr&gt;</v>
      </c>
      <c r="AH64" s="31" t="str">
        <f t="shared" si="4"/>
        <v>document.getElementById('m062').innerHTML = (b1*30+b2*30+b0*30) + (s1*30+s2*30+s3*0+s4*0+s5*0+s6*0+s7*0+s0*30) + (e01*0+e02*0+e03*30+e04*0+e05*0+e06*0+e07*0+e08*0+e09*0+e10*0+e11*0+e12*0+e13*0+e14*0+e15*0);</v>
      </c>
      <c r="AI64" s="35" t="str">
        <f t="shared" si="5"/>
        <v>m062</v>
      </c>
      <c r="AJ64" s="37" t="str">
        <f t="shared" si="6"/>
        <v/>
      </c>
      <c r="AK64" s="23"/>
    </row>
    <row r="65" spans="1:37" s="3" customFormat="1" ht="37.049999999999997" customHeight="1" x14ac:dyDescent="0.3">
      <c r="A65" s="3" t="s">
        <v>159</v>
      </c>
      <c r="C65" s="6" t="s">
        <v>465</v>
      </c>
      <c r="D65" s="3">
        <v>5</v>
      </c>
      <c r="F65" s="17" t="s">
        <v>154</v>
      </c>
      <c r="G65" s="8"/>
      <c r="H65" s="4">
        <f t="shared" si="0"/>
        <v>0</v>
      </c>
      <c r="I65" s="2"/>
      <c r="J65" s="2"/>
      <c r="K65" s="2"/>
      <c r="L65" s="2">
        <f t="shared" si="7"/>
        <v>0</v>
      </c>
      <c r="M65" s="2"/>
      <c r="N65" s="2"/>
      <c r="O65" s="2"/>
      <c r="P65" s="2"/>
      <c r="Q65" s="7"/>
      <c r="U65" s="4"/>
      <c r="AD65" s="4">
        <f t="shared" si="8"/>
        <v>0</v>
      </c>
      <c r="AF65" s="23"/>
      <c r="AG65" s="31" t="str">
        <f t="shared" si="3"/>
        <v>&lt;tr&gt;&lt;td headers='icon'&gt;&lt;img src=resources/TS_GLUTTONY_TEONA_01.png&gt;&lt;/td&gt;&lt;td headers='name'&gt;栄光の欠片、煌めき&lt;/td&gt;&lt;td headers='rank'&gt;5&lt;/td&gt;&lt;td headers='remark'&gt;&lt;/td&gt;&lt;td headers='origin'&gt;グラトニー＝フォス
Glttony Foss&lt;/td&gt;&lt;td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5" s="31" t="str">
        <f t="shared" si="4"/>
        <v>document.getElementById('m063').innerHTML = (b1*0+b2*0+b0*0) + (s1*0+s2*0+s3*0+s4*0+s5*0+s6*0+s7*0+s0*0) + (e01*0+e02*0+e03*0+e04*0+e05*0+e06*0+e07*0+e08*0+e09*0+e10*0+e11*0+e12*0+e13*0+e14*0+e15*0);</v>
      </c>
      <c r="AI65" s="35" t="str">
        <f t="shared" si="5"/>
        <v>m063</v>
      </c>
      <c r="AJ65" s="37" t="str">
        <f t="shared" si="6"/>
        <v/>
      </c>
      <c r="AK65" s="23"/>
    </row>
    <row r="66" spans="1:37" s="3" customFormat="1" ht="37.049999999999997" customHeight="1" x14ac:dyDescent="0.3">
      <c r="A66" s="3" t="s">
        <v>160</v>
      </c>
      <c r="C66" s="6" t="s">
        <v>466</v>
      </c>
      <c r="D66" s="3">
        <v>5</v>
      </c>
      <c r="E66" s="3" t="s">
        <v>39</v>
      </c>
      <c r="F66" s="17" t="s">
        <v>154</v>
      </c>
      <c r="G66" s="8"/>
      <c r="H66" s="4">
        <f t="shared" si="0"/>
        <v>0</v>
      </c>
      <c r="I66" s="2"/>
      <c r="J66" s="2"/>
      <c r="K66" s="2"/>
      <c r="L66" s="2">
        <f t="shared" si="7"/>
        <v>0</v>
      </c>
      <c r="M66" s="2"/>
      <c r="N66" s="2"/>
      <c r="O66" s="2"/>
      <c r="P66" s="2"/>
      <c r="Q66" s="7"/>
      <c r="U66" s="4"/>
      <c r="AD66" s="4">
        <f t="shared" si="8"/>
        <v>0</v>
      </c>
      <c r="AF66" s="23"/>
      <c r="AG66" s="31" t="str">
        <f t="shared" si="3"/>
        <v>&lt;tr&gt;&lt;td headers='icon'&gt;&lt;img src=resources/TS_GREED_EMMEL_01.png&gt;&lt;/td&gt;&lt;td headers='name'&gt;慈しむ愛、ゆえに&lt;/td&gt;&lt;td headers='rank'&gt;5&lt;/td&gt;&lt;td headers='remark'&gt;&lt;span class='limited'&gt;限定&lt;/span&gt;&lt;/td&gt;&lt;td headers='origin'&gt;グラトニー＝フォス
Glttony Foss&lt;/td&gt;&lt;td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6" s="31" t="str">
        <f t="shared" si="4"/>
        <v>document.getElementById('m064').innerHTML = (b1*0+b2*0+b0*0) + (s1*0+s2*0+s3*0+s4*0+s5*0+s6*0+s7*0+s0*0) + (e01*0+e02*0+e03*0+e04*0+e05*0+e06*0+e07*0+e08*0+e09*0+e10*0+e11*0+e12*0+e13*0+e14*0+e15*0);</v>
      </c>
      <c r="AI66" s="35" t="str">
        <f t="shared" si="5"/>
        <v>m064</v>
      </c>
      <c r="AJ66" s="37" t="str">
        <f t="shared" si="6"/>
        <v/>
      </c>
      <c r="AK66" s="23"/>
    </row>
    <row r="67" spans="1:37" s="3" customFormat="1" ht="37.049999999999997" customHeight="1" x14ac:dyDescent="0.3">
      <c r="A67" s="3" t="s">
        <v>473</v>
      </c>
      <c r="C67" s="6" t="s">
        <v>472</v>
      </c>
      <c r="D67" s="3">
        <v>5</v>
      </c>
      <c r="E67" s="3" t="s">
        <v>39</v>
      </c>
      <c r="F67" s="17" t="s">
        <v>154</v>
      </c>
      <c r="G67" s="8"/>
      <c r="H67" s="4">
        <f t="shared" si="0"/>
        <v>0</v>
      </c>
      <c r="I67" s="2"/>
      <c r="J67" s="2"/>
      <c r="K67" s="2"/>
      <c r="L67" s="2"/>
      <c r="M67" s="2"/>
      <c r="N67" s="2"/>
      <c r="O67" s="2"/>
      <c r="P67" s="2"/>
      <c r="Q67" s="7"/>
      <c r="U67" s="4"/>
      <c r="AD67" s="4"/>
      <c r="AF67" s="23"/>
      <c r="AG67" s="31" t="str">
        <f t="shared" si="3"/>
        <v>&lt;tr&gt;&lt;td headers='icon'&gt;&lt;img src=resources/TS_GREED_EMMEL_02.png&gt;&lt;/td&gt;&lt;td headers='name'&gt;願い、光の風に吹かれて&lt;/td&gt;&lt;td headers='rank'&gt;5&lt;/td&gt;&lt;td headers='remark'&gt;&lt;span class='limited'&gt;限定&lt;/span&gt;&lt;/td&gt;&lt;td headers='origin'&gt;グラトニー＝フォス
Glttony Foss&lt;/td&gt;&lt;td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7" s="31" t="str">
        <f t="shared" si="4"/>
        <v>document.getElementById('m065').innerHTML = (b1*0+b2*0+b0*0) + (s1*0+s2*0+s3*0+s4*0+s5*0+s6*0+s7*0+s0*0) + (e01*0+e02*0+e03*0+e04*0+e05*0+e06*0+e07*0+e08*0+e09*0+e10*0+e11*0+e12*0+e13*0+e14*0+e15*0);</v>
      </c>
      <c r="AI67" s="35" t="str">
        <f t="shared" si="5"/>
        <v>m065</v>
      </c>
      <c r="AJ67" s="37" t="str">
        <f t="shared" si="6"/>
        <v/>
      </c>
      <c r="AK67" s="23"/>
    </row>
    <row r="68" spans="1:37" s="3" customFormat="1" ht="37.049999999999997" customHeight="1" x14ac:dyDescent="0.3">
      <c r="A68" s="3" t="s">
        <v>161</v>
      </c>
      <c r="C68" s="6" t="s">
        <v>467</v>
      </c>
      <c r="D68" s="3">
        <v>5</v>
      </c>
      <c r="E68" s="3" t="s">
        <v>39</v>
      </c>
      <c r="F68" s="20" t="s">
        <v>162</v>
      </c>
      <c r="G68" s="8"/>
      <c r="H68" s="4">
        <f t="shared" si="0"/>
        <v>0</v>
      </c>
      <c r="I68" s="2"/>
      <c r="J68" s="2"/>
      <c r="K68" s="2"/>
      <c r="L68" s="2">
        <f t="shared" ref="L68:L92" si="9">MAX(J68:K68)</f>
        <v>0</v>
      </c>
      <c r="M68" s="2"/>
      <c r="N68" s="2"/>
      <c r="O68" s="2"/>
      <c r="P68" s="2"/>
      <c r="Q68" s="7"/>
      <c r="U68" s="4"/>
      <c r="AD68" s="4">
        <f t="shared" ref="AD68:AD92" si="10">MAX(W68:AC68)</f>
        <v>0</v>
      </c>
      <c r="AF68" s="23"/>
      <c r="AG68" s="31" t="str">
        <f t="shared" ref="AG68:AG133" si="11">"&lt;tr&gt;&lt;td headers='icon'&gt;&lt;img src=resources/"&amp;A68&amp;"&gt;&lt;/td&gt;&lt;td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headers='origin'&gt;"&amp;F68&amp;"&lt;/td&gt;&lt;td headers='group'&gt;"&amp;G68&amp;"&lt;/td&gt;&lt;td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headers='嫉妬'&gt;"&amp;W68&amp;"&lt;/td&gt;&lt;td headers='怠惰'&gt;"&amp;X68&amp;"&lt;/td&gt;&lt;td headers='色欲'&gt;"&amp;Y68&amp;"&lt;/td&gt;&lt;td headers='暴食'&gt;"&amp;Z68&amp;"&lt;/td&gt;&lt;td headers='憤怒'&gt;"&amp;AA68&amp;"&lt;/td&gt;&lt;td headers='強欲'&gt;"&amp;AB68&amp;"&lt;/td&gt;&lt;td headers='傲慢'&gt;"&amp;AC68&amp;"&lt;/td&gt;&lt;/tr&gt;"</f>
        <v>&lt;tr&gt;&lt;td headers='icon'&gt;&lt;img src=resources/TS_GREED_KU_IENA_01.png&gt;&lt;/td&gt;&lt;td headers='name'&gt;練磨、創造、その果て&lt;/td&gt;&lt;td headers='rank'&gt;5&lt;/td&gt;&lt;td headers='remark'&gt;&lt;span class='limited'&gt;限定&lt;/span&gt;&lt;/td&gt;&lt;td headers='origin'&gt;グリードダイク
Greed Dike&lt;/td&gt;&lt;td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8" s="31" t="str">
        <f t="shared" ref="AH68:AH133" si="12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R68="斬撃",S68,0)&amp;"+e02*"&amp;IF(R68="刺突",S68,0)&amp;"+e03*"&amp;IF(R68="打撃",S68,0)&amp;"+e04*"&amp;IF(R68="射撃",S68,0)&amp;"+e05*"&amp;IF(R68="魔法",S68,0)&amp;"+e06*"&amp;IF(R68="無区分",S68,0)&amp;"+e07*"&amp;IF(T68="反撃",U68,0)&amp;"+e08*"&amp;IF(T68="風属性",U68,0)&amp;"+e09*"&amp;IF(T68="闇属性",U68,0)&amp;"+e10*"&amp;IF(T68="単体",U68,0)&amp;"+e11*"&amp;IF(T68="範囲",U68,0)&amp;"+e12*"&amp;IF(T68="人",U68,0)&amp;"+e13*"&amp;IF(T68="異族",U68,0)&amp;"+e14*"&amp;IF(T68="バジュラ",U68,0)&amp;"+e15*"&amp;IF(T68="魔動人形",U68,0)&amp;");"</f>
        <v>document.getElementById('m066').innerHTML = (b1*0+b2*0+b0*0) + (s1*0+s2*0+s3*0+s4*0+s5*0+s6*0+s7*0+s0*0) + (e01*0+e02*0+e03*0+e04*0+e05*0+e06*0+e07*0+e08*0+e09*0+e10*0+e11*0+e12*0+e13*0+e14*0+e15*0);</v>
      </c>
      <c r="AI68" s="35" t="str">
        <f t="shared" ref="AI68:AI133" si="13">"m"&amp;TEXT(ROW()-2,"000")</f>
        <v>m066</v>
      </c>
      <c r="AJ68" s="37" t="str">
        <f t="shared" ref="AJ68:AJ81" si="14">IF(LEN(R68)&gt;3,"Special","")</f>
        <v/>
      </c>
      <c r="AK68" s="23"/>
    </row>
    <row r="69" spans="1:37" s="3" customFormat="1" ht="37.049999999999997" customHeight="1" x14ac:dyDescent="0.3">
      <c r="A69" s="3" t="s">
        <v>517</v>
      </c>
      <c r="C69" s="6" t="s">
        <v>518</v>
      </c>
      <c r="D69" s="3">
        <v>5</v>
      </c>
      <c r="E69" s="3" t="s">
        <v>39</v>
      </c>
      <c r="F69" s="39" t="s">
        <v>162</v>
      </c>
      <c r="G69" s="8"/>
      <c r="H69" s="4">
        <f t="shared" si="0"/>
        <v>0</v>
      </c>
      <c r="I69" s="2"/>
      <c r="J69" s="2"/>
      <c r="K69" s="2"/>
      <c r="L69" s="2"/>
      <c r="M69" s="2"/>
      <c r="N69" s="2"/>
      <c r="O69" s="2"/>
      <c r="P69" s="2"/>
      <c r="Q69" s="7"/>
      <c r="U69" s="4"/>
      <c r="AD69" s="4"/>
      <c r="AF69" s="23"/>
      <c r="AG69" s="31" t="str">
        <f t="shared" ref="AG69" si="15">"&lt;tr&gt;&lt;td headers='icon'&gt;&lt;img src=resources/"&amp;A69&amp;"&gt;&lt;/td&gt;&lt;td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headers='origin'&gt;"&amp;F69&amp;"&lt;/td&gt;&lt;td headers='group'&gt;"&amp;G69&amp;"&lt;/td&gt;&lt;td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headers='嫉妬'&gt;"&amp;W69&amp;"&lt;/td&gt;&lt;td headers='怠惰'&gt;"&amp;X69&amp;"&lt;/td&gt;&lt;td headers='色欲'&gt;"&amp;Y69&amp;"&lt;/td&gt;&lt;td headers='暴食'&gt;"&amp;Z69&amp;"&lt;/td&gt;&lt;td headers='憤怒'&gt;"&amp;AA69&amp;"&lt;/td&gt;&lt;td headers='強欲'&gt;"&amp;AB69&amp;"&lt;/td&gt;&lt;td headers='傲慢'&gt;"&amp;AC69&amp;"&lt;/td&gt;&lt;/tr&gt;"</f>
        <v>&lt;tr&gt;&lt;td headers='icon'&gt;&lt;img src=resources/TS_GREED_LEAFA_01.png&gt;&lt;/td&gt;&lt;td headers='name'&gt;将軍の誇りチョコ&lt;/td&gt;&lt;td headers='rank'&gt;5&lt;/td&gt;&lt;td headers='remark'&gt;&lt;span class='limited'&gt;限定&lt;/span&gt;&lt;/td&gt;&lt;td headers='origin'&gt;グリードダイク
Greed Dike&lt;/td&gt;&lt;td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9" s="31" t="str">
        <f t="shared" ref="AH69" si="16">"document.getElementById('"&amp;AI69&amp;"').innerHTML = (b1*"&amp;TEXT(J69,0)&amp;"+b2*"&amp;TEXT(K69,0)&amp;"+b0*"&amp;TEXT(L69,0)&amp;") + (s1*"&amp;TEXT(W69,0)&amp;"+s2*"&amp;TEXT(X69,0)&amp;"+s3*"&amp;TEXT(Y69,0)&amp;"+s4*"&amp;TEXT(Z69,0)&amp;"+s5*"&amp;TEXT(AA69,0)&amp;"+s6*"&amp;TEXT(AB69,0)&amp;"+s7*"&amp;TEXT(AC69,0)&amp;"+s0*"&amp;TEXT(AD69,0)&amp;") + (e01*"&amp;IF(R69="斬撃",S69,0)&amp;"+e02*"&amp;IF(R69="刺突",S69,0)&amp;"+e03*"&amp;IF(R69="打撃",S69,0)&amp;"+e04*"&amp;IF(R69="射撃",S69,0)&amp;"+e05*"&amp;IF(R69="魔法",S69,0)&amp;"+e06*"&amp;IF(R69="無区分",S69,0)&amp;"+e07*"&amp;IF(T69="反撃",U69,0)&amp;"+e08*"&amp;IF(T69="風属性",U69,0)&amp;"+e09*"&amp;IF(T69="闇属性",U69,0)&amp;"+e10*"&amp;IF(T69="単体",U69,0)&amp;"+e11*"&amp;IF(T69="範囲",U69,0)&amp;"+e12*"&amp;IF(T69="人",U69,0)&amp;"+e13*"&amp;IF(T69="異族",U69,0)&amp;"+e14*"&amp;IF(T69="バジュラ",U69,0)&amp;"+e15*"&amp;IF(T69="魔動人形",U69,0)&amp;");"</f>
        <v>document.getElementById('m067').innerHTML = (b1*0+b2*0+b0*0) + (s1*0+s2*0+s3*0+s4*0+s5*0+s6*0+s7*0+s0*0) + (e01*0+e02*0+e03*0+e04*0+e05*0+e06*0+e07*0+e08*0+e09*0+e10*0+e11*0+e12*0+e13*0+e14*0+e15*0);</v>
      </c>
      <c r="AI69" s="35" t="str">
        <f t="shared" si="13"/>
        <v>m067</v>
      </c>
      <c r="AJ69" s="37"/>
      <c r="AK69" s="23"/>
    </row>
    <row r="70" spans="1:37" s="3" customFormat="1" ht="37.049999999999997" customHeight="1" x14ac:dyDescent="0.3">
      <c r="A70" s="3" t="s">
        <v>163</v>
      </c>
      <c r="C70" s="6" t="s">
        <v>468</v>
      </c>
      <c r="D70" s="3">
        <v>5</v>
      </c>
      <c r="F70" s="20" t="s">
        <v>162</v>
      </c>
      <c r="G70" s="8"/>
      <c r="H70" s="4">
        <f t="shared" si="0"/>
        <v>0</v>
      </c>
      <c r="I70" s="2"/>
      <c r="J70" s="2"/>
      <c r="K70" s="2"/>
      <c r="L70" s="2">
        <f t="shared" si="9"/>
        <v>0</v>
      </c>
      <c r="M70" s="2"/>
      <c r="N70" s="2"/>
      <c r="O70" s="2"/>
      <c r="P70" s="2"/>
      <c r="Q70" s="7"/>
      <c r="U70" s="4"/>
      <c r="AD70" s="4">
        <f t="shared" si="10"/>
        <v>0</v>
      </c>
      <c r="AF70" s="23"/>
      <c r="AG70" s="31" t="str">
        <f t="shared" si="11"/>
        <v>&lt;tr&gt;&lt;td headers='icon'&gt;&lt;img src=resources/TS_GREED_LUCILLE_01.png&gt;&lt;/td&gt;&lt;td headers='name'&gt;尽きる、その日まで&lt;/td&gt;&lt;td headers='rank'&gt;5&lt;/td&gt;&lt;td headers='remark'&gt;&lt;/td&gt;&lt;td headers='origin'&gt;グリードダイク
Greed Dike&lt;/td&gt;&lt;td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70" s="31" t="str">
        <f t="shared" si="12"/>
        <v>document.getElementById('m068').innerHTML = (b1*0+b2*0+b0*0) + (s1*0+s2*0+s3*0+s4*0+s5*0+s6*0+s7*0+s0*0) + (e01*0+e02*0+e03*0+e04*0+e05*0+e06*0+e07*0+e08*0+e09*0+e10*0+e11*0+e12*0+e13*0+e14*0+e15*0);</v>
      </c>
      <c r="AI70" s="35" t="str">
        <f t="shared" si="13"/>
        <v>m068</v>
      </c>
      <c r="AJ70" s="37" t="str">
        <f t="shared" si="14"/>
        <v/>
      </c>
      <c r="AK70" s="23"/>
    </row>
    <row r="71" spans="1:37" s="3" customFormat="1" ht="37.049999999999997" customHeight="1" x14ac:dyDescent="0.3">
      <c r="A71" s="3" t="s">
        <v>164</v>
      </c>
      <c r="C71" s="6" t="s">
        <v>469</v>
      </c>
      <c r="D71" s="3">
        <v>5</v>
      </c>
      <c r="E71" s="3" t="s">
        <v>39</v>
      </c>
      <c r="F71" s="20" t="s">
        <v>162</v>
      </c>
      <c r="G71" s="8"/>
      <c r="H71" s="4">
        <f t="shared" ref="H71:H134" si="17">SUMPRODUCT(I$1:AD$1,I71:AD71)</f>
        <v>0</v>
      </c>
      <c r="I71" s="2"/>
      <c r="J71" s="2"/>
      <c r="K71" s="2"/>
      <c r="L71" s="2">
        <f t="shared" si="9"/>
        <v>0</v>
      </c>
      <c r="M71" s="2"/>
      <c r="N71" s="2"/>
      <c r="O71" s="2"/>
      <c r="P71" s="2"/>
      <c r="Q71" s="7"/>
      <c r="U71" s="4"/>
      <c r="AD71" s="4">
        <f t="shared" si="10"/>
        <v>0</v>
      </c>
      <c r="AF71" s="23"/>
      <c r="AG71" s="31" t="str">
        <f t="shared" si="11"/>
        <v>&lt;tr&gt;&lt;td headers='icon'&gt;&lt;img src=resources/TS_GREED_MEIFAN_01.png&gt;&lt;/td&gt;&lt;td headers='name'&gt;パニックハロウィン&lt;/td&gt;&lt;td headers='rank'&gt;5&lt;/td&gt;&lt;td headers='remark'&gt;&lt;span class='limited'&gt;限定&lt;/span&gt;&lt;/td&gt;&lt;td headers='origin'&gt;グリードダイク
Greed Dike&lt;/td&gt;&lt;td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71" s="31" t="str">
        <f t="shared" si="12"/>
        <v>document.getElementById('m069').innerHTML = (b1*0+b2*0+b0*0) + (s1*0+s2*0+s3*0+s4*0+s5*0+s6*0+s7*0+s0*0) + (e01*0+e02*0+e03*0+e04*0+e05*0+e06*0+e07*0+e08*0+e09*0+e10*0+e11*0+e12*0+e13*0+e14*0+e15*0);</v>
      </c>
      <c r="AI71" s="35" t="str">
        <f t="shared" si="13"/>
        <v>m069</v>
      </c>
      <c r="AJ71" s="37" t="str">
        <f t="shared" si="14"/>
        <v/>
      </c>
      <c r="AK71" s="23"/>
    </row>
    <row r="72" spans="1:37" s="3" customFormat="1" ht="37.049999999999997" customHeight="1" x14ac:dyDescent="0.3">
      <c r="A72" s="3" t="s">
        <v>165</v>
      </c>
      <c r="C72" s="6" t="s">
        <v>470</v>
      </c>
      <c r="D72" s="3">
        <v>5</v>
      </c>
      <c r="F72" s="20" t="s">
        <v>162</v>
      </c>
      <c r="G72" s="8"/>
      <c r="H72" s="4">
        <f t="shared" si="17"/>
        <v>0</v>
      </c>
      <c r="I72" s="2"/>
      <c r="J72" s="2"/>
      <c r="K72" s="2"/>
      <c r="L72" s="2">
        <f t="shared" si="9"/>
        <v>0</v>
      </c>
      <c r="M72" s="2"/>
      <c r="N72" s="2"/>
      <c r="O72" s="2"/>
      <c r="P72" s="2"/>
      <c r="Q72" s="7"/>
      <c r="U72" s="4"/>
      <c r="AD72" s="4">
        <f t="shared" si="10"/>
        <v>0</v>
      </c>
      <c r="AF72" s="23"/>
      <c r="AG72" s="31" t="str">
        <f t="shared" si="11"/>
        <v>&lt;tr&gt;&lt;td headers='icon'&gt;&lt;img src=resources/TS_GREED_ORION_01.png&gt;&lt;/td&gt;&lt;td headers='name'&gt;覇道を征く者&lt;/td&gt;&lt;td headers='rank'&gt;5&lt;/td&gt;&lt;td headers='remark'&gt;&lt;/td&gt;&lt;td headers='origin'&gt;グリードダイク
Greed Dike&lt;/td&gt;&lt;td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72" s="31" t="str">
        <f t="shared" si="12"/>
        <v>document.getElementById('m070').innerHTML = (b1*0+b2*0+b0*0) + (s1*0+s2*0+s3*0+s4*0+s5*0+s6*0+s7*0+s0*0) + (e01*0+e02*0+e03*0+e04*0+e05*0+e06*0+e07*0+e08*0+e09*0+e10*0+e11*0+e12*0+e13*0+e14*0+e15*0);</v>
      </c>
      <c r="AI72" s="35" t="str">
        <f t="shared" si="13"/>
        <v>m070</v>
      </c>
      <c r="AJ72" s="37" t="str">
        <f t="shared" si="14"/>
        <v/>
      </c>
      <c r="AK72" s="23"/>
    </row>
    <row r="73" spans="1:37" s="3" customFormat="1" ht="37.049999999999997" customHeight="1" x14ac:dyDescent="0.3">
      <c r="A73" s="3" t="s">
        <v>166</v>
      </c>
      <c r="C73" s="6" t="s">
        <v>167</v>
      </c>
      <c r="D73" s="3">
        <v>5</v>
      </c>
      <c r="E73" s="3" t="s">
        <v>35</v>
      </c>
      <c r="F73" s="20" t="s">
        <v>162</v>
      </c>
      <c r="G73" s="8" t="s">
        <v>168</v>
      </c>
      <c r="H73" s="4">
        <f t="shared" si="17"/>
        <v>50</v>
      </c>
      <c r="I73" s="2">
        <v>30</v>
      </c>
      <c r="J73" s="2">
        <v>20</v>
      </c>
      <c r="K73" s="2"/>
      <c r="L73" s="2">
        <f t="shared" si="9"/>
        <v>20</v>
      </c>
      <c r="M73" s="2"/>
      <c r="N73" s="2"/>
      <c r="O73" s="2"/>
      <c r="P73" s="2"/>
      <c r="Q73" s="7"/>
      <c r="U73" s="4"/>
      <c r="V73" s="3" t="s">
        <v>484</v>
      </c>
      <c r="X73" s="3">
        <v>30</v>
      </c>
      <c r="AD73" s="4">
        <f t="shared" si="10"/>
        <v>30</v>
      </c>
      <c r="AF73" s="23"/>
      <c r="AG73" s="31" t="str">
        <f t="shared" si="11"/>
        <v>&lt;tr&gt;&lt;td headers='icon'&gt;&lt;img src=resources/TS_GREED_RISHEN_01.png&gt;&lt;/td&gt;&lt;td headers='name'&gt;船上の厄膳料理&lt;/td&gt;&lt;td headers='rank'&gt;5&lt;/td&gt;&lt;td headers='remark'&gt;&lt;span class='event'&gt;活動&lt;/span&gt;&lt;/td&gt;&lt;td headers='origin'&gt;グリードダイク
Greed Dike&lt;/td&gt;&lt;td headers='group'&gt;海賊団&lt;/td&gt;&lt;td headers='score' id='m071'&gt;50&lt;/td&gt;&lt;td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headers='嫉妬'&gt;&lt;/td&gt;&lt;td headers='怠惰'&gt;30&lt;/td&gt;&lt;td headers='色欲'&gt;&lt;/td&gt;&lt;td headers='暴食'&gt;&lt;/td&gt;&lt;td headers='憤怒'&gt;&lt;/td&gt;&lt;td headers='強欲'&gt;&lt;/td&gt;&lt;td headers='傲慢'&gt;&lt;/td&gt;&lt;/tr&gt;</v>
      </c>
      <c r="AH73" s="31" t="str">
        <f t="shared" si="12"/>
        <v>document.getElementById('m071').innerHTML = (b1*20+b2*0+b0*20) + (s1*0+s2*30+s3*0+s4*0+s5*0+s6*0+s7*0+s0*30) + (e01*0+e02*0+e03*0+e04*0+e05*0+e06*0+e07*0+e08*0+e09*0+e10*0+e11*0+e12*0+e13*0+e14*0+e15*0);</v>
      </c>
      <c r="AI73" s="35" t="str">
        <f t="shared" si="13"/>
        <v>m071</v>
      </c>
      <c r="AJ73" s="37" t="str">
        <f t="shared" si="14"/>
        <v/>
      </c>
      <c r="AK73" s="23"/>
    </row>
    <row r="74" spans="1:37" s="3" customFormat="1" ht="37.049999999999997" customHeight="1" x14ac:dyDescent="0.3">
      <c r="A74" s="3" t="s">
        <v>169</v>
      </c>
      <c r="C74" s="6" t="s">
        <v>170</v>
      </c>
      <c r="D74" s="3">
        <v>5</v>
      </c>
      <c r="F74" s="20" t="s">
        <v>162</v>
      </c>
      <c r="G74" s="8" t="s">
        <v>168</v>
      </c>
      <c r="H74" s="4">
        <f t="shared" si="17"/>
        <v>110</v>
      </c>
      <c r="I74" s="2"/>
      <c r="J74" s="2">
        <v>40</v>
      </c>
      <c r="K74" s="2"/>
      <c r="L74" s="2">
        <f t="shared" si="9"/>
        <v>40</v>
      </c>
      <c r="M74" s="2"/>
      <c r="N74" s="2"/>
      <c r="O74" s="2">
        <v>30</v>
      </c>
      <c r="P74" s="2">
        <v>10</v>
      </c>
      <c r="Q74" s="7"/>
      <c r="R74" s="3" t="s">
        <v>19</v>
      </c>
      <c r="S74" s="3">
        <v>30</v>
      </c>
      <c r="U74" s="4"/>
      <c r="X74" s="3">
        <v>40</v>
      </c>
      <c r="AB74" s="3">
        <v>20</v>
      </c>
      <c r="AD74" s="4">
        <f t="shared" si="10"/>
        <v>40</v>
      </c>
      <c r="AF74" s="23"/>
      <c r="AG74" s="31" t="str">
        <f t="shared" si="11"/>
        <v>&lt;tr&gt;&lt;td headers='icon'&gt;&lt;img src=resources/TS_GREED_SHENMEI_01.png&gt;&lt;/td&gt;&lt;td headers='name'&gt;お宝は海図のその先に&lt;/td&gt;&lt;td headers='rank'&gt;5&lt;/td&gt;&lt;td headers='remark'&gt;&lt;/td&gt;&lt;td headers='origin'&gt;グリードダイク
Greed Dike&lt;/td&gt;&lt;td headers='group'&gt;海賊団&lt;/td&gt;&lt;td headers='score' id='m072'&gt;110&lt;/td&gt;&lt;td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headers='嫉妬'&gt;&lt;/td&gt;&lt;td headers='怠惰'&gt;40&lt;/td&gt;&lt;td headers='色欲'&gt;&lt;/td&gt;&lt;td headers='暴食'&gt;&lt;/td&gt;&lt;td headers='憤怒'&gt;&lt;/td&gt;&lt;td headers='強欲'&gt;20&lt;/td&gt;&lt;td headers='傲慢'&gt;&lt;/td&gt;&lt;/tr&gt;</v>
      </c>
      <c r="AH74" s="31" t="str">
        <f t="shared" si="12"/>
        <v>document.getElementById('m072').innerHTML = (b1*40+b2*0+b0*40) + (s1*0+s2*40+s3*0+s4*0+s5*0+s6*20+s7*0+s0*40) + (e01*0+e02*0+e03*0+e04*0+e05*0+e06*30+e07*0+e08*0+e09*0+e10*0+e11*0+e12*0+e13*0+e14*0+e15*0);</v>
      </c>
      <c r="AI74" s="35" t="str">
        <f t="shared" si="13"/>
        <v>m072</v>
      </c>
      <c r="AJ74" s="37" t="str">
        <f t="shared" si="14"/>
        <v/>
      </c>
      <c r="AK74" s="23"/>
    </row>
    <row r="75" spans="1:37" s="3" customFormat="1" ht="37.049999999999997" customHeight="1" x14ac:dyDescent="0.3">
      <c r="A75" s="3" t="s">
        <v>171</v>
      </c>
      <c r="C75" s="6" t="s">
        <v>211</v>
      </c>
      <c r="D75" s="3">
        <v>5</v>
      </c>
      <c r="F75" s="17" t="s">
        <v>48</v>
      </c>
      <c r="G75" s="8"/>
      <c r="H75" s="4">
        <f t="shared" si="17"/>
        <v>0</v>
      </c>
      <c r="I75" s="2"/>
      <c r="J75" s="2"/>
      <c r="K75" s="2"/>
      <c r="L75" s="2">
        <f t="shared" si="9"/>
        <v>0</v>
      </c>
      <c r="M75" s="2"/>
      <c r="N75" s="2"/>
      <c r="O75" s="2"/>
      <c r="P75" s="2"/>
      <c r="Q75" s="7"/>
      <c r="U75" s="4"/>
      <c r="AD75" s="4">
        <f t="shared" si="10"/>
        <v>0</v>
      </c>
      <c r="AF75" s="23"/>
      <c r="AG75" s="31" t="str">
        <f t="shared" si="11"/>
        <v>&lt;tr&gt;&lt;td headers='icon'&gt;&lt;img src=resources/TS_LIESBET_EDGAR_01.png&gt;&lt;/td&gt;&lt;td headers='name'&gt;雪上に刻まれた希望&lt;/td&gt;&lt;td headers='rank'&gt;5&lt;/td&gt;&lt;td headers='remark'&gt;&lt;/td&gt;&lt;td headers='origin'&gt;ルストブルグ
Lustburg&lt;/td&gt;&lt;td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75" s="31" t="str">
        <f t="shared" si="12"/>
        <v>document.getElementById('m073').innerHTML = (b1*0+b2*0+b0*0) + (s1*0+s2*0+s3*0+s4*0+s5*0+s6*0+s7*0+s0*0) + (e01*0+e02*0+e03*0+e04*0+e05*0+e06*0+e07*0+e08*0+e09*0+e10*0+e11*0+e12*0+e13*0+e14*0+e15*0);</v>
      </c>
      <c r="AI75" s="35" t="str">
        <f t="shared" si="13"/>
        <v>m073</v>
      </c>
      <c r="AJ75" s="37" t="str">
        <f t="shared" si="14"/>
        <v/>
      </c>
      <c r="AK75" s="23"/>
    </row>
    <row r="76" spans="1:37" s="3" customFormat="1" ht="37.049999999999997" customHeight="1" x14ac:dyDescent="0.3">
      <c r="A76" s="3" t="s">
        <v>172</v>
      </c>
      <c r="C76" s="6" t="s">
        <v>173</v>
      </c>
      <c r="D76" s="3">
        <v>5</v>
      </c>
      <c r="F76" s="17" t="s">
        <v>174</v>
      </c>
      <c r="G76" s="8" t="s">
        <v>175</v>
      </c>
      <c r="H76" s="4">
        <f t="shared" si="17"/>
        <v>50</v>
      </c>
      <c r="I76" s="2">
        <v>30</v>
      </c>
      <c r="J76" s="2"/>
      <c r="K76" s="2"/>
      <c r="L76" s="2">
        <f t="shared" si="9"/>
        <v>0</v>
      </c>
      <c r="M76" s="2">
        <v>50</v>
      </c>
      <c r="N76" s="2"/>
      <c r="O76" s="2"/>
      <c r="P76" s="2"/>
      <c r="Q76" s="7"/>
      <c r="R76" s="5" t="s">
        <v>16</v>
      </c>
      <c r="S76" s="3">
        <v>20</v>
      </c>
      <c r="U76" s="4"/>
      <c r="Y76" s="3">
        <v>30</v>
      </c>
      <c r="AC76" s="3">
        <v>30</v>
      </c>
      <c r="AD76" s="4">
        <f t="shared" si="10"/>
        <v>30</v>
      </c>
      <c r="AF76" s="23"/>
      <c r="AG76" s="31" t="str">
        <f t="shared" si="11"/>
        <v>&lt;tr&gt;&lt;td headers='icon'&gt;&lt;img src=resources/TS_LOST_ACHAD_01.png&gt;&lt;/td&gt;&lt;td headers='name'&gt;私が見つけた太陽&lt;/td&gt;&lt;td headers='rank'&gt;5&lt;/td&gt;&lt;td headers='remark'&gt;&lt;/td&gt;&lt;td headers='origin'&gt;ロストブルー
Lost Blue&lt;/td&gt;&lt;td headers='group'&gt;十戒衆&lt;/td&gt;&lt;td headers='score' id='m074'&gt;50&lt;/td&gt;&lt;td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headers='嫉妬'&gt;&lt;/td&gt;&lt;td headers='怠惰'&gt;&lt;/td&gt;&lt;td headers='色欲'&gt;30&lt;/td&gt;&lt;td headers='暴食'&gt;&lt;/td&gt;&lt;td headers='憤怒'&gt;&lt;/td&gt;&lt;td headers='強欲'&gt;&lt;/td&gt;&lt;td headers='傲慢'&gt;30&lt;/td&gt;&lt;/tr&gt;</v>
      </c>
      <c r="AH76" s="31" t="str">
        <f t="shared" si="12"/>
        <v>document.getElementById('m074').innerHTML = (b1*0+b2*0+b0*0) + (s1*0+s2*0+s3*30+s4*0+s5*0+s6*0+s7*30+s0*30) + (e01*0+e02*0+e03*20+e04*0+e05*0+e06*0+e07*0+e08*0+e09*0+e10*0+e11*0+e12*0+e13*0+e14*0+e15*0);</v>
      </c>
      <c r="AI76" s="35" t="str">
        <f t="shared" si="13"/>
        <v>m074</v>
      </c>
      <c r="AJ76" s="37" t="str">
        <f t="shared" si="14"/>
        <v/>
      </c>
      <c r="AK76" s="23"/>
    </row>
    <row r="77" spans="1:37" s="3" customFormat="1" ht="37.049999999999997" customHeight="1" x14ac:dyDescent="0.3">
      <c r="A77" s="3" t="s">
        <v>176</v>
      </c>
      <c r="C77" s="6" t="s">
        <v>177</v>
      </c>
      <c r="D77" s="3">
        <v>5</v>
      </c>
      <c r="E77" s="3" t="s">
        <v>39</v>
      </c>
      <c r="F77" s="17" t="s">
        <v>174</v>
      </c>
      <c r="G77" s="8" t="s">
        <v>175</v>
      </c>
      <c r="H77" s="4">
        <f t="shared" si="17"/>
        <v>90</v>
      </c>
      <c r="I77" s="2">
        <v>30</v>
      </c>
      <c r="J77" s="2">
        <v>50</v>
      </c>
      <c r="K77" s="2"/>
      <c r="L77" s="2">
        <f t="shared" si="9"/>
        <v>50</v>
      </c>
      <c r="M77" s="2"/>
      <c r="N77" s="2"/>
      <c r="O77" s="2"/>
      <c r="P77" s="2"/>
      <c r="Q77" s="7"/>
      <c r="U77" s="4"/>
      <c r="V77" s="5" t="s">
        <v>501</v>
      </c>
      <c r="AB77" s="3">
        <v>20</v>
      </c>
      <c r="AC77" s="3">
        <v>40</v>
      </c>
      <c r="AD77" s="4">
        <f t="shared" si="10"/>
        <v>40</v>
      </c>
      <c r="AF77" s="23"/>
      <c r="AG77" s="31" t="str">
        <f t="shared" si="11"/>
        <v>&lt;tr&gt;&lt;td headers='icon'&gt;&lt;img src=resources/TS_LOST_ACHAD_02.png&gt;&lt;/td&gt;&lt;td headers='name'&gt;戒めなき青に包まれて&lt;/td&gt;&lt;td headers='rank'&gt;5&lt;/td&gt;&lt;td headers='remark'&gt;&lt;span class='limited'&gt;限定&lt;/span&gt;&lt;/td&gt;&lt;td headers='origin'&gt;ロストブルー
Lost Blue&lt;/td&gt;&lt;td headers='group'&gt;十戒衆&lt;/td&gt;&lt;td headers='score' id='m075'&gt;90&lt;/td&gt;&lt;td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headers='嫉妬'&gt;&lt;/td&gt;&lt;td headers='怠惰'&gt;&lt;/td&gt;&lt;td headers='色欲'&gt;&lt;/td&gt;&lt;td headers='暴食'&gt;&lt;/td&gt;&lt;td headers='憤怒'&gt;&lt;/td&gt;&lt;td headers='強欲'&gt;20&lt;/td&gt;&lt;td headers='傲慢'&gt;40&lt;/td&gt;&lt;/tr&gt;</v>
      </c>
      <c r="AH77" s="31" t="str">
        <f t="shared" si="12"/>
        <v>document.getElementById('m075').innerHTML = (b1*50+b2*0+b0*50) + (s1*0+s2*0+s3*0+s4*0+s5*0+s6*20+s7*40+s0*40) + (e01*0+e02*0+e03*0+e04*0+e05*0+e06*0+e07*0+e08*0+e09*0+e10*0+e11*0+e12*0+e13*0+e14*0+e15*0);</v>
      </c>
      <c r="AI77" s="35" t="str">
        <f t="shared" si="13"/>
        <v>m075</v>
      </c>
      <c r="AJ77" s="37" t="str">
        <f t="shared" si="14"/>
        <v/>
      </c>
      <c r="AK77" s="23"/>
    </row>
    <row r="78" spans="1:37" s="3" customFormat="1" ht="37.049999999999997" customHeight="1" x14ac:dyDescent="0.3">
      <c r="A78" s="3" t="s">
        <v>178</v>
      </c>
      <c r="C78" s="6" t="s">
        <v>179</v>
      </c>
      <c r="D78" s="3">
        <v>5</v>
      </c>
      <c r="E78" s="3" t="s">
        <v>39</v>
      </c>
      <c r="F78" s="17" t="s">
        <v>174</v>
      </c>
      <c r="G78" s="8" t="s">
        <v>175</v>
      </c>
      <c r="H78" s="4">
        <f t="shared" si="17"/>
        <v>70</v>
      </c>
      <c r="I78" s="2">
        <v>60</v>
      </c>
      <c r="J78" s="2">
        <v>20</v>
      </c>
      <c r="K78" s="2"/>
      <c r="L78" s="2">
        <f t="shared" si="9"/>
        <v>20</v>
      </c>
      <c r="M78" s="2"/>
      <c r="N78" s="2"/>
      <c r="O78" s="2"/>
      <c r="P78" s="2"/>
      <c r="Q78" s="7"/>
      <c r="R78" s="5" t="s">
        <v>16</v>
      </c>
      <c r="S78" s="3">
        <v>20</v>
      </c>
      <c r="U78" s="4"/>
      <c r="Y78" s="3">
        <v>30</v>
      </c>
      <c r="AC78" s="3">
        <v>30</v>
      </c>
      <c r="AD78" s="4">
        <f t="shared" si="10"/>
        <v>30</v>
      </c>
      <c r="AF78" s="23"/>
      <c r="AG78" s="31" t="str">
        <f t="shared" si="11"/>
        <v>&lt;tr&gt;&lt;td headers='icon'&gt;&lt;img src=resources/TS_LOST_ACHAD_03.png&gt;&lt;/td&gt;&lt;td headers='name'&gt;ひとり、じゃなくて&lt;/td&gt;&lt;td headers='rank'&gt;5&lt;/td&gt;&lt;td headers='remark'&gt;&lt;span class='limited'&gt;限定&lt;/span&gt;&lt;/td&gt;&lt;td headers='origin'&gt;ロストブルー
Lost Blue&lt;/td&gt;&lt;td headers='group'&gt;十戒衆&lt;/td&gt;&lt;td headers='score' id='m076'&gt;70&lt;/td&gt;&lt;td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headers='嫉妬'&gt;&lt;/td&gt;&lt;td headers='怠惰'&gt;&lt;/td&gt;&lt;td headers='色欲'&gt;30&lt;/td&gt;&lt;td headers='暴食'&gt;&lt;/td&gt;&lt;td headers='憤怒'&gt;&lt;/td&gt;&lt;td headers='強欲'&gt;&lt;/td&gt;&lt;td headers='傲慢'&gt;30&lt;/td&gt;&lt;/tr&gt;</v>
      </c>
      <c r="AH78" s="31" t="str">
        <f t="shared" si="12"/>
        <v>document.getElementById('m076').innerHTML = (b1*20+b2*0+b0*20) + (s1*0+s2*0+s3*30+s4*0+s5*0+s6*0+s7*30+s0*30) + (e01*0+e02*0+e03*20+e04*0+e05*0+e06*0+e07*0+e08*0+e09*0+e10*0+e11*0+e12*0+e13*0+e14*0+e15*0);</v>
      </c>
      <c r="AI78" s="35" t="str">
        <f t="shared" si="13"/>
        <v>m076</v>
      </c>
      <c r="AJ78" s="37" t="str">
        <f t="shared" si="14"/>
        <v/>
      </c>
      <c r="AK78" s="23"/>
    </row>
    <row r="79" spans="1:37" s="3" customFormat="1" ht="37.049999999999997" customHeight="1" x14ac:dyDescent="0.3">
      <c r="A79" s="3" t="s">
        <v>180</v>
      </c>
      <c r="C79" s="6" t="s">
        <v>181</v>
      </c>
      <c r="D79" s="3">
        <v>5</v>
      </c>
      <c r="F79" s="17" t="s">
        <v>174</v>
      </c>
      <c r="G79" s="8" t="s">
        <v>175</v>
      </c>
      <c r="H79" s="4">
        <f t="shared" si="17"/>
        <v>90</v>
      </c>
      <c r="I79" s="2">
        <v>50</v>
      </c>
      <c r="J79" s="2"/>
      <c r="K79" s="2">
        <v>20</v>
      </c>
      <c r="L79" s="2">
        <f t="shared" si="9"/>
        <v>20</v>
      </c>
      <c r="M79" s="2"/>
      <c r="N79" s="2"/>
      <c r="O79" s="2"/>
      <c r="P79" s="2"/>
      <c r="Q79" s="7"/>
      <c r="R79" s="3" t="s">
        <v>14</v>
      </c>
      <c r="S79" s="3">
        <v>30</v>
      </c>
      <c r="U79" s="4"/>
      <c r="AB79" s="3">
        <v>20</v>
      </c>
      <c r="AC79" s="3">
        <v>40</v>
      </c>
      <c r="AD79" s="4">
        <f t="shared" si="10"/>
        <v>40</v>
      </c>
      <c r="AF79" s="23"/>
      <c r="AG79" s="31" t="str">
        <f t="shared" si="11"/>
        <v>&lt;tr&gt;&lt;td headers='icon'&gt;&lt;img src=resources/TS_LOST_DREI_01.png&gt;&lt;/td&gt;&lt;td headers='name'&gt;剪定、収穫、その開花&lt;/td&gt;&lt;td headers='rank'&gt;5&lt;/td&gt;&lt;td headers='remark'&gt;&lt;/td&gt;&lt;td headers='origin'&gt;ロストブルー
Lost Blue&lt;/td&gt;&lt;td headers='group'&gt;十戒衆&lt;/td&gt;&lt;td headers='score' id='m077'&gt;90&lt;/td&gt;&lt;td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headers='強欲'&gt;20&lt;/td&gt;&lt;td headers='傲慢'&gt;40&lt;/td&gt;&lt;/tr&gt;</v>
      </c>
      <c r="AH79" s="31" t="str">
        <f t="shared" si="12"/>
        <v>document.getElementById('m077').innerHTML = (b1*0+b2*20+b0*20) + (s1*0+s2*0+s3*0+s4*0+s5*0+s6*20+s7*40+s0*40) + (e01*30+e02*0+e03*0+e04*0+e05*0+e06*0+e07*0+e08*0+e09*0+e10*0+e11*0+e12*0+e13*0+e14*0+e15*0);</v>
      </c>
      <c r="AI79" s="35" t="str">
        <f t="shared" si="13"/>
        <v>m077</v>
      </c>
      <c r="AJ79" s="37" t="str">
        <f t="shared" si="14"/>
        <v/>
      </c>
      <c r="AK79" s="23"/>
    </row>
    <row r="80" spans="1:37" s="3" customFormat="1" ht="37.049999999999997" customHeight="1" x14ac:dyDescent="0.3">
      <c r="A80" s="3" t="s">
        <v>510</v>
      </c>
      <c r="C80" s="6" t="s">
        <v>511</v>
      </c>
      <c r="D80" s="3">
        <v>5</v>
      </c>
      <c r="E80" s="3" t="s">
        <v>39</v>
      </c>
      <c r="F80" s="17" t="s">
        <v>174</v>
      </c>
      <c r="G80" s="8" t="s">
        <v>175</v>
      </c>
      <c r="H80" s="4">
        <f t="shared" si="17"/>
        <v>100</v>
      </c>
      <c r="I80" s="2">
        <v>30</v>
      </c>
      <c r="J80" s="2"/>
      <c r="K80" s="2"/>
      <c r="L80" s="2"/>
      <c r="M80" s="2"/>
      <c r="N80" s="2"/>
      <c r="O80" s="2"/>
      <c r="P80" s="2"/>
      <c r="Q80" s="7"/>
      <c r="R80" s="3" t="s">
        <v>14</v>
      </c>
      <c r="S80" s="3">
        <v>40</v>
      </c>
      <c r="T80" s="3" t="s">
        <v>20</v>
      </c>
      <c r="U80" s="4">
        <v>20</v>
      </c>
      <c r="V80" s="3" t="s">
        <v>512</v>
      </c>
      <c r="AB80" s="3">
        <v>20</v>
      </c>
      <c r="AC80" s="3">
        <v>40</v>
      </c>
      <c r="AD80" s="4">
        <f t="shared" si="10"/>
        <v>40</v>
      </c>
      <c r="AF80" s="23"/>
      <c r="AG80" s="31" t="str">
        <f t="shared" si="11"/>
        <v>&lt;tr&gt;&lt;td headers='icon'&gt;&lt;img src=resources/TS_LOST_EINZ_01.png&gt;&lt;/td&gt;&lt;td headers='name'&gt;世界を壊す、先駆けに&lt;/td&gt;&lt;td headers='rank'&gt;5&lt;/td&gt;&lt;td headers='remark'&gt;&lt;span class='limited'&gt;限定&lt;/span&gt;&lt;/td&gt;&lt;td headers='origin'&gt;ロストブルー
Lost Blue&lt;/td&gt;&lt;td headers='group'&gt;十戒衆&lt;/td&gt;&lt;td headers='score' id='m078'&gt;100&lt;/td&gt;&lt;td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headers='嫉妬'&gt;&lt;/td&gt;&lt;td headers='怠惰'&gt;&lt;/td&gt;&lt;td headers='色欲'&gt;&lt;/td&gt;&lt;td headers='暴食'&gt;&lt;/td&gt;&lt;td headers='憤怒'&gt;&lt;/td&gt;&lt;td headers='強欲'&gt;20&lt;/td&gt;&lt;td headers='傲慢'&gt;40&lt;/td&gt;&lt;/tr&gt;</v>
      </c>
      <c r="AH80" s="31" t="str">
        <f t="shared" si="12"/>
        <v>document.getElementById('m078').innerHTML = (b1*0+b2*0+b0*0) + (s1*0+s2*0+s3*0+s4*0+s5*0+s6*20+s7*40+s0*40) + (e01*40+e02*0+e03*0+e04*0+e05*0+e06*0+e07*0+e08*0+e09*0+e10*20+e11*0+e12*0+e13*0+e14*0+e15*0);</v>
      </c>
      <c r="AI80" s="35" t="str">
        <f t="shared" si="13"/>
        <v>m078</v>
      </c>
      <c r="AJ80" s="37" t="str">
        <f t="shared" si="14"/>
        <v/>
      </c>
      <c r="AK80" s="23"/>
    </row>
    <row r="81" spans="1:37" s="3" customFormat="1" ht="37.049999999999997" customHeight="1" x14ac:dyDescent="0.3">
      <c r="A81" s="3" t="s">
        <v>182</v>
      </c>
      <c r="C81" s="6" t="s">
        <v>183</v>
      </c>
      <c r="D81" s="3">
        <v>5</v>
      </c>
      <c r="F81" s="17" t="s">
        <v>174</v>
      </c>
      <c r="G81" s="8" t="s">
        <v>175</v>
      </c>
      <c r="H81" s="4">
        <f t="shared" si="17"/>
        <v>90</v>
      </c>
      <c r="I81" s="2">
        <v>30</v>
      </c>
      <c r="J81" s="2"/>
      <c r="K81" s="2">
        <v>30</v>
      </c>
      <c r="L81" s="2">
        <f t="shared" si="9"/>
        <v>30</v>
      </c>
      <c r="M81" s="2"/>
      <c r="N81" s="2"/>
      <c r="O81" s="2"/>
      <c r="P81" s="2"/>
      <c r="Q81" s="7"/>
      <c r="R81" s="3" t="s">
        <v>18</v>
      </c>
      <c r="S81" s="3">
        <v>20</v>
      </c>
      <c r="U81" s="4"/>
      <c r="V81" s="5" t="s">
        <v>488</v>
      </c>
      <c r="Y81" s="3">
        <v>20</v>
      </c>
      <c r="AC81" s="3">
        <v>40</v>
      </c>
      <c r="AD81" s="4">
        <f t="shared" si="10"/>
        <v>40</v>
      </c>
      <c r="AF81" s="23"/>
      <c r="AG81" s="31" t="str">
        <f t="shared" si="11"/>
        <v>&lt;tr&gt;&lt;td headers='icon'&gt;&lt;img src=resources/TS_LOST_FURY_01.png&gt;&lt;/td&gt;&lt;td headers='name'&gt;理想の行き着いた果て&lt;/td&gt;&lt;td headers='rank'&gt;5&lt;/td&gt;&lt;td headers='remark'&gt;&lt;/td&gt;&lt;td headers='origin'&gt;ロストブルー
Lost Blue&lt;/td&gt;&lt;td headers='group'&gt;十戒衆&lt;/td&gt;&lt;td headers='score' id='m079'&gt;90&lt;/td&gt;&lt;td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headers='嫉妬'&gt;&lt;/td&gt;&lt;td headers='怠惰'&gt;&lt;/td&gt;&lt;td headers='色欲'&gt;20&lt;/td&gt;&lt;td headers='暴食'&gt;&lt;/td&gt;&lt;td headers='憤怒'&gt;&lt;/td&gt;&lt;td headers='強欲'&gt;&lt;/td&gt;&lt;td headers='傲慢'&gt;40&lt;/td&gt;&lt;/tr&gt;</v>
      </c>
      <c r="AH81" s="31" t="str">
        <f t="shared" si="12"/>
        <v>document.getElementById('m079').innerHTML = (b1*0+b2*30+b0*30) + (s1*0+s2*0+s3*20+s4*0+s5*0+s6*0+s7*40+s0*40) + (e01*0+e02*0+e03*0+e04*0+e05*20+e06*0+e07*0+e08*0+e09*0+e10*0+e11*0+e12*0+e13*0+e14*0+e15*0);</v>
      </c>
      <c r="AI81" s="35" t="str">
        <f t="shared" si="13"/>
        <v>m079</v>
      </c>
      <c r="AJ81" s="37" t="str">
        <f t="shared" si="14"/>
        <v/>
      </c>
      <c r="AK81" s="23"/>
    </row>
    <row r="82" spans="1:37" s="3" customFormat="1" ht="37.049999999999997" customHeight="1" x14ac:dyDescent="0.3">
      <c r="A82" s="3" t="s">
        <v>184</v>
      </c>
      <c r="C82" s="6" t="s">
        <v>185</v>
      </c>
      <c r="D82" s="3">
        <v>5</v>
      </c>
      <c r="F82" s="17" t="s">
        <v>174</v>
      </c>
      <c r="G82" s="8" t="s">
        <v>175</v>
      </c>
      <c r="H82" s="4">
        <f t="shared" si="17"/>
        <v>60</v>
      </c>
      <c r="I82" s="2">
        <v>70</v>
      </c>
      <c r="J82" s="2"/>
      <c r="K82" s="2"/>
      <c r="L82" s="2">
        <f t="shared" si="9"/>
        <v>0</v>
      </c>
      <c r="M82" s="2"/>
      <c r="N82" s="2"/>
      <c r="O82" s="2"/>
      <c r="P82" s="2">
        <v>5</v>
      </c>
      <c r="Q82" s="7"/>
      <c r="R82" s="5" t="s">
        <v>16</v>
      </c>
      <c r="S82" s="3">
        <v>20</v>
      </c>
      <c r="U82" s="4"/>
      <c r="Z82" s="3">
        <v>20</v>
      </c>
      <c r="AC82" s="3">
        <v>40</v>
      </c>
      <c r="AD82" s="4">
        <f t="shared" si="10"/>
        <v>40</v>
      </c>
      <c r="AF82" s="23"/>
      <c r="AG82" s="31" t="str">
        <f t="shared" si="11"/>
        <v>&lt;tr&gt;&lt;td headers='icon'&gt;&lt;img src=resources/TS_LOST_NOIN_01.png&gt;&lt;/td&gt;&lt;td headers='name'&gt;一夜の生き血を喰らい&lt;/td&gt;&lt;td headers='rank'&gt;5&lt;/td&gt;&lt;td headers='remark'&gt;&lt;/td&gt;&lt;td headers='origin'&gt;ロストブルー
Lost Blue&lt;/td&gt;&lt;td headers='group'&gt;十戒衆&lt;/td&gt;&lt;td headers='score' id='m080'&gt;60&lt;/td&gt;&lt;td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headers='嫉妬'&gt;&lt;/td&gt;&lt;td headers='怠惰'&gt;&lt;/td&gt;&lt;td headers='色欲'&gt;&lt;/td&gt;&lt;td headers='暴食'&gt;20&lt;/td&gt;&lt;td headers='憤怒'&gt;&lt;/td&gt;&lt;td headers='強欲'&gt;&lt;/td&gt;&lt;td headers='傲慢'&gt;40&lt;/td&gt;&lt;/tr&gt;</v>
      </c>
      <c r="AH82" s="31" t="str">
        <f t="shared" si="12"/>
        <v>document.getElementById('m080').innerHTML = (b1*0+b2*0+b0*0) + (s1*0+s2*0+s3*0+s4*20+s5*0+s6*0+s7*40+s0*40) + (e01*0+e02*0+e03*20+e04*0+e05*0+e06*0+e07*0+e08*0+e09*0+e10*0+e11*0+e12*0+e13*0+e14*0+e15*0);</v>
      </c>
      <c r="AI82" s="35" t="str">
        <f t="shared" si="13"/>
        <v>m080</v>
      </c>
      <c r="AJ82" s="37" t="str">
        <f>IF(LEN(R82)&gt;3,"Special","")</f>
        <v/>
      </c>
      <c r="AK82" s="23"/>
    </row>
    <row r="83" spans="1:37" s="3" customFormat="1" ht="37.049999999999997" customHeight="1" x14ac:dyDescent="0.3">
      <c r="A83" s="3" t="s">
        <v>186</v>
      </c>
      <c r="C83" s="6" t="s">
        <v>187</v>
      </c>
      <c r="D83" s="3">
        <v>5</v>
      </c>
      <c r="E83" s="3" t="s">
        <v>39</v>
      </c>
      <c r="F83" s="17" t="s">
        <v>174</v>
      </c>
      <c r="G83" s="8" t="s">
        <v>175</v>
      </c>
      <c r="H83" s="4">
        <f t="shared" si="17"/>
        <v>90</v>
      </c>
      <c r="I83" s="2">
        <v>40</v>
      </c>
      <c r="J83" s="2">
        <v>30</v>
      </c>
      <c r="K83" s="2">
        <v>30</v>
      </c>
      <c r="L83" s="2">
        <f t="shared" si="9"/>
        <v>30</v>
      </c>
      <c r="M83" s="2"/>
      <c r="N83" s="2"/>
      <c r="O83" s="2"/>
      <c r="P83" s="2"/>
      <c r="Q83" s="7"/>
      <c r="U83" s="4"/>
      <c r="AC83" s="3">
        <v>60</v>
      </c>
      <c r="AD83" s="4">
        <f t="shared" si="10"/>
        <v>60</v>
      </c>
      <c r="AF83" s="23"/>
      <c r="AG83" s="31" t="str">
        <f t="shared" si="11"/>
        <v>&lt;tr&gt;&lt;td headers='icon'&gt;&lt;img src=resources/TS_LOST_THOL_01.png&gt;&lt;/td&gt;&lt;td headers='name'&gt;真理への戒めと記録&lt;/td&gt;&lt;td headers='rank'&gt;5&lt;/td&gt;&lt;td headers='remark'&gt;&lt;span class='limited'&gt;限定&lt;/span&gt;&lt;/td&gt;&lt;td headers='origin'&gt;ロストブルー
Lost Blue&lt;/td&gt;&lt;td headers='group'&gt;十戒衆&lt;/td&gt;&lt;td headers='score' id='m081'&gt;90&lt;/td&gt;&lt;td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headers='傲慢'&gt;60&lt;/td&gt;&lt;/tr&gt;</v>
      </c>
      <c r="AH83" s="31" t="str">
        <f t="shared" si="12"/>
        <v>document.getElementById('m081').innerHTML = (b1*30+b2*30+b0*30) + (s1*0+s2*0+s3*0+s4*0+s5*0+s6*0+s7*60+s0*60) + (e01*0+e02*0+e03*0+e04*0+e05*0+e06*0+e07*0+e08*0+e09*0+e10*0+e11*0+e12*0+e13*0+e14*0+e15*0);</v>
      </c>
      <c r="AI83" s="35" t="str">
        <f t="shared" si="13"/>
        <v>m081</v>
      </c>
      <c r="AJ83" s="37" t="str">
        <f>IF(LEN(R83)&gt;3,"Special","")</f>
        <v/>
      </c>
      <c r="AK83" s="23"/>
    </row>
    <row r="84" spans="1:37" s="3" customFormat="1" ht="37.049999999999997" customHeight="1" x14ac:dyDescent="0.3">
      <c r="A84" s="3" t="s">
        <v>508</v>
      </c>
      <c r="C84" s="6" t="s">
        <v>509</v>
      </c>
      <c r="D84" s="3">
        <v>5</v>
      </c>
      <c r="E84" s="3" t="s">
        <v>39</v>
      </c>
      <c r="F84" s="17" t="s">
        <v>174</v>
      </c>
      <c r="G84" s="8" t="s">
        <v>175</v>
      </c>
      <c r="H84" s="4">
        <f t="shared" si="17"/>
        <v>110</v>
      </c>
      <c r="I84" s="2"/>
      <c r="J84" s="2"/>
      <c r="K84" s="2"/>
      <c r="L84" s="2">
        <f t="shared" si="9"/>
        <v>0</v>
      </c>
      <c r="M84" s="2"/>
      <c r="N84" s="2"/>
      <c r="O84" s="2"/>
      <c r="P84" s="2">
        <v>10</v>
      </c>
      <c r="Q84" s="7"/>
      <c r="R84" s="5" t="s">
        <v>506</v>
      </c>
      <c r="S84" s="3">
        <v>40</v>
      </c>
      <c r="T84" s="3" t="s">
        <v>23</v>
      </c>
      <c r="U84" s="4">
        <v>10</v>
      </c>
      <c r="AC84" s="3">
        <v>60</v>
      </c>
      <c r="AD84" s="4">
        <f t="shared" si="10"/>
        <v>60</v>
      </c>
      <c r="AF84" s="23"/>
      <c r="AG84" s="31" t="str">
        <f t="shared" si="11"/>
        <v>&lt;tr&gt;&lt;td headers='icon'&gt;&lt;img src=resources/TS_LOST_THOL_02.png&gt;&lt;/td&gt;&lt;td headers='name'&gt;追いかけるは好奇心&lt;/td&gt;&lt;td headers='rank'&gt;5&lt;/td&gt;&lt;td headers='remark'&gt;&lt;span class='limited'&gt;限定&lt;/span&gt;&lt;/td&gt;&lt;td headers='origin'&gt;ロストブルー
Lost Blue&lt;/td&gt;&lt;td headers='group'&gt;十戒衆&lt;/td&gt;&lt;td headers='score' id='m082'&gt;110&lt;/td&gt;&lt;td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headers='傲慢'&gt;60&lt;/td&gt;&lt;/tr&gt;</v>
      </c>
      <c r="AH84" s="31" t="str">
        <f>"document.getElementById('"&amp;AI84&amp;"').innerHTML = (b1*"&amp;TEXT(J84,0)&amp;"+b2*"&amp;TEXT(K84,0)&amp;"+b0*"&amp;TEXT(L84,0)&amp;") + (s1*"&amp;TEXT(W84,0)&amp;"+s2*"&amp;TEXT(X84,0)&amp;"+s3*"&amp;TEXT(Y84,0)&amp;"+s4*"&amp;TEXT(Z84,0)&amp;"+s5*"&amp;TEXT(AA84,0)&amp;"+s6*"&amp;TEXT(AB84,0)&amp;"+s7*"&amp;TEXT(AC84,0)&amp;"+s0*"&amp;TEXT(AD84,0)&amp;") + (e01*"&amp;IF(R84="斬撃",S84,0)&amp;"+e02*"&amp;IF(R84="刺突",S84,0)&amp;"+e03*"&amp;IF(R84="打撃",S84,0)&amp;"+e04*"&amp;IF(R84="射撃",S84,40)&amp;"+e05*"&amp;IF(R84="魔法",S84,40)&amp;"+e06*"&amp;IF(R84="無区分",S84,0)&amp;"+e07*"&amp;IF(T84="反撃",U84,0)&amp;"+e08*"&amp;IF(T84="風属性",U84,0)&amp;"+e09*"&amp;IF(T84="闇属性",U84,0)&amp;"+e10*"&amp;IF(T84="単体",U84,0)&amp;"+e11*"&amp;IF(T84="範囲",U84,0)&amp;"+e12*"&amp;IF(T84="人",U84,0)&amp;"+e13*"&amp;IF(T84="異族",U84,0)&amp;"+e14*"&amp;IF(T84="バジュラ",U84,0)&amp;"+e15*"&amp;IF(T84="魔動人形",U84,0)&amp;");"</f>
        <v>document.getElementById('m082').innerHTML = (b1*0+b2*0+b0*0) + (s1*0+s2*0+s3*0+s4*0+s5*0+s6*0+s7*60+s0*60) + (e01*0+e02*0+e03*0+e04*40+e05*40+e06*0+e07*0+e08*0+e09*0+e10*0+e11*0+e12*10+e13*0+e14*0+e15*0);</v>
      </c>
      <c r="AI84" s="35" t="str">
        <f t="shared" si="13"/>
        <v>m082</v>
      </c>
      <c r="AJ84" s="37" t="str">
        <f>IF(LEN(R84)&gt;3,"Special","")</f>
        <v>Special</v>
      </c>
      <c r="AK84" s="23"/>
    </row>
    <row r="85" spans="1:37" s="3" customFormat="1" ht="37.049999999999997" customHeight="1" x14ac:dyDescent="0.3">
      <c r="A85" s="3" t="s">
        <v>188</v>
      </c>
      <c r="C85" s="6" t="s">
        <v>189</v>
      </c>
      <c r="D85" s="3">
        <v>5</v>
      </c>
      <c r="F85" s="17" t="s">
        <v>174</v>
      </c>
      <c r="G85" s="8" t="s">
        <v>175</v>
      </c>
      <c r="H85" s="4">
        <f t="shared" si="17"/>
        <v>90</v>
      </c>
      <c r="I85" s="2">
        <v>30</v>
      </c>
      <c r="J85" s="2"/>
      <c r="K85" s="2">
        <v>50</v>
      </c>
      <c r="L85" s="2">
        <f t="shared" si="9"/>
        <v>50</v>
      </c>
      <c r="M85" s="2"/>
      <c r="N85" s="2"/>
      <c r="O85" s="2"/>
      <c r="P85" s="2">
        <v>5</v>
      </c>
      <c r="Q85" s="7"/>
      <c r="U85" s="4"/>
      <c r="V85" s="5" t="s">
        <v>493</v>
      </c>
      <c r="W85" s="3">
        <v>20</v>
      </c>
      <c r="AC85" s="3">
        <v>40</v>
      </c>
      <c r="AD85" s="4">
        <f t="shared" si="10"/>
        <v>40</v>
      </c>
      <c r="AF85" s="23"/>
      <c r="AG85" s="31" t="str">
        <f t="shared" si="11"/>
        <v>&lt;tr&gt;&lt;td headers='icon'&gt;&lt;img src=resources/TS_LOST_VIER_01.png&gt;&lt;/td&gt;&lt;td headers='name'&gt;空腹アンサンブル&lt;/td&gt;&lt;td headers='rank'&gt;5&lt;/td&gt;&lt;td headers='remark'&gt;&lt;/td&gt;&lt;td headers='origin'&gt;ロストブルー
Lost Blue&lt;/td&gt;&lt;td headers='group'&gt;十戒衆&lt;/td&gt;&lt;td headers='score' id='m083'&gt;90&lt;/td&gt;&lt;td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headers='嫉妬'&gt;20&lt;/td&gt;&lt;td headers='怠惰'&gt;&lt;/td&gt;&lt;td headers='色欲'&gt;&lt;/td&gt;&lt;td headers='暴食'&gt;&lt;/td&gt;&lt;td headers='憤怒'&gt;&lt;/td&gt;&lt;td headers='強欲'&gt;&lt;/td&gt;&lt;td headers='傲慢'&gt;40&lt;/td&gt;&lt;/tr&gt;</v>
      </c>
      <c r="AH85" s="31" t="str">
        <f t="shared" si="12"/>
        <v>document.getElementById('m083').innerHTML = (b1*0+b2*50+b0*50) + (s1*20+s2*0+s3*0+s4*0+s5*0+s6*0+s7*40+s0*40) + (e01*0+e02*0+e03*0+e04*0+e05*0+e06*0+e07*0+e08*0+e09*0+e10*0+e11*0+e12*0+e13*0+e14*0+e15*0);</v>
      </c>
      <c r="AI85" s="35" t="str">
        <f t="shared" si="13"/>
        <v>m083</v>
      </c>
      <c r="AJ85" s="37" t="str">
        <f t="shared" ref="AJ85:AJ149" si="18">IF(LEN(R85)&gt;3,"Special","")</f>
        <v/>
      </c>
      <c r="AK85" s="23"/>
    </row>
    <row r="86" spans="1:37" s="3" customFormat="1" ht="37.049999999999997" customHeight="1" x14ac:dyDescent="0.3">
      <c r="A86" s="3" t="s">
        <v>190</v>
      </c>
      <c r="C86" s="6" t="s">
        <v>191</v>
      </c>
      <c r="D86" s="3">
        <v>5</v>
      </c>
      <c r="F86" s="17" t="s">
        <v>174</v>
      </c>
      <c r="G86" s="8" t="s">
        <v>175</v>
      </c>
      <c r="H86" s="4">
        <f t="shared" si="17"/>
        <v>70</v>
      </c>
      <c r="I86" s="2">
        <v>40</v>
      </c>
      <c r="J86" s="2">
        <v>20</v>
      </c>
      <c r="K86" s="2"/>
      <c r="L86" s="2">
        <f t="shared" si="9"/>
        <v>20</v>
      </c>
      <c r="M86" s="2"/>
      <c r="N86" s="2"/>
      <c r="O86" s="2"/>
      <c r="P86" s="2"/>
      <c r="Q86" s="7"/>
      <c r="R86" s="3" t="s">
        <v>14</v>
      </c>
      <c r="S86" s="3">
        <v>20</v>
      </c>
      <c r="U86" s="4"/>
      <c r="V86" s="3" t="s">
        <v>497</v>
      </c>
      <c r="AA86" s="3">
        <v>30</v>
      </c>
      <c r="AC86" s="3">
        <v>30</v>
      </c>
      <c r="AD86" s="4">
        <f t="shared" si="10"/>
        <v>30</v>
      </c>
      <c r="AF86" s="23"/>
      <c r="AG86" s="31" t="str">
        <f t="shared" si="11"/>
        <v>&lt;tr&gt;&lt;td headers='icon'&gt;&lt;img src=resources/TS_LOST_ZENN_01.png&gt;&lt;/td&gt;&lt;td headers='name'&gt;鏡に映る隔絶の灯火&lt;/td&gt;&lt;td headers='rank'&gt;5&lt;/td&gt;&lt;td headers='remark'&gt;&lt;/td&gt;&lt;td headers='origin'&gt;ロストブルー
Lost Blue&lt;/td&gt;&lt;td headers='group'&gt;十戒衆&lt;/td&gt;&lt;td headers='score' id='m084'&gt;70&lt;/td&gt;&lt;td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headers='others'&gt;回避+10&lt;/td&gt;&lt;td headers='嫉妬'&gt;&lt;/td&gt;&lt;td headers='怠惰'&gt;&lt;/td&gt;&lt;td headers='色欲'&gt;&lt;/td&gt;&lt;td headers='暴食'&gt;&lt;/td&gt;&lt;td headers='憤怒'&gt;30&lt;/td&gt;&lt;td headers='強欲'&gt;&lt;/td&gt;&lt;td headers='傲慢'&gt;30&lt;/td&gt;&lt;/tr&gt;</v>
      </c>
      <c r="AH86" s="31" t="str">
        <f t="shared" si="12"/>
        <v>document.getElementById('m084').innerHTML = (b1*20+b2*0+b0*20) + (s1*0+s2*0+s3*0+s4*0+s5*30+s6*0+s7*30+s0*30) + (e01*20+e02*0+e03*0+e04*0+e05*0+e06*0+e07*0+e08*0+e09*0+e10*0+e11*0+e12*0+e13*0+e14*0+e15*0);</v>
      </c>
      <c r="AI86" s="35" t="str">
        <f t="shared" si="13"/>
        <v>m084</v>
      </c>
      <c r="AJ86" s="37" t="str">
        <f t="shared" si="18"/>
        <v/>
      </c>
      <c r="AK86" s="23"/>
    </row>
    <row r="87" spans="1:37" s="3" customFormat="1" ht="37.049999999999997" customHeight="1" x14ac:dyDescent="0.3">
      <c r="A87" s="3" t="s">
        <v>192</v>
      </c>
      <c r="C87" s="6" t="s">
        <v>193</v>
      </c>
      <c r="D87" s="3">
        <v>5</v>
      </c>
      <c r="F87" s="17" t="s">
        <v>174</v>
      </c>
      <c r="G87" s="8" t="s">
        <v>175</v>
      </c>
      <c r="H87" s="4">
        <f t="shared" si="17"/>
        <v>80</v>
      </c>
      <c r="I87" s="2">
        <v>20</v>
      </c>
      <c r="J87" s="2"/>
      <c r="K87" s="2">
        <v>40</v>
      </c>
      <c r="L87" s="2">
        <f t="shared" si="9"/>
        <v>40</v>
      </c>
      <c r="M87" s="2"/>
      <c r="N87" s="2"/>
      <c r="O87" s="2"/>
      <c r="P87" s="2"/>
      <c r="Q87" s="7"/>
      <c r="U87" s="4"/>
      <c r="V87" s="5" t="s">
        <v>502</v>
      </c>
      <c r="AB87" s="3">
        <v>20</v>
      </c>
      <c r="AC87" s="3">
        <v>40</v>
      </c>
      <c r="AD87" s="4">
        <f t="shared" si="10"/>
        <v>40</v>
      </c>
      <c r="AF87" s="23"/>
      <c r="AG87" s="31" t="str">
        <f t="shared" si="11"/>
        <v>&lt;tr&gt;&lt;td headers='icon'&gt;&lt;img src=resources/TS_LOST_ZWEI_01.png&gt;&lt;/td&gt;&lt;td headers='name'&gt;九杯分の命&lt;/td&gt;&lt;td headers='rank'&gt;5&lt;/td&gt;&lt;td headers='remark'&gt;&lt;/td&gt;&lt;td headers='origin'&gt;ロストブルー
Lost Blue&lt;/td&gt;&lt;td headers='group'&gt;十戒衆&lt;/td&gt;&lt;td headers='score' id='m085'&gt;80&lt;/td&gt;&lt;td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回避+10&lt;/td&gt;&lt;td headers='嫉妬'&gt;&lt;/td&gt;&lt;td headers='怠惰'&gt;&lt;/td&gt;&lt;td headers='色欲'&gt;&lt;/td&gt;&lt;td headers='暴食'&gt;&lt;/td&gt;&lt;td headers='憤怒'&gt;&lt;/td&gt;&lt;td headers='強欲'&gt;20&lt;/td&gt;&lt;td headers='傲慢'&gt;40&lt;/td&gt;&lt;/tr&gt;</v>
      </c>
      <c r="AH87" s="31" t="str">
        <f t="shared" si="12"/>
        <v>document.getElementById('m085').innerHTML = (b1*0+b2*40+b0*40) + (s1*0+s2*0+s3*0+s4*0+s5*0+s6*20+s7*40+s0*40) + (e01*0+e02*0+e03*0+e04*0+e05*0+e06*0+e07*0+e08*0+e09*0+e10*0+e11*0+e12*0+e13*0+e14*0+e15*0);</v>
      </c>
      <c r="AI87" s="35" t="str">
        <f t="shared" si="13"/>
        <v>m085</v>
      </c>
      <c r="AJ87" s="37" t="str">
        <f t="shared" si="18"/>
        <v/>
      </c>
      <c r="AK87" s="23"/>
    </row>
    <row r="88" spans="1:37" s="3" customFormat="1" ht="37.049999999999997" customHeight="1" x14ac:dyDescent="0.3">
      <c r="A88" s="3" t="s">
        <v>194</v>
      </c>
      <c r="C88" s="6" t="s">
        <v>195</v>
      </c>
      <c r="D88" s="3">
        <v>5</v>
      </c>
      <c r="F88" s="17" t="s">
        <v>174</v>
      </c>
      <c r="G88" s="8" t="s">
        <v>175</v>
      </c>
      <c r="H88" s="4">
        <f t="shared" si="17"/>
        <v>90</v>
      </c>
      <c r="I88" s="2"/>
      <c r="J88" s="2">
        <v>30</v>
      </c>
      <c r="K88" s="2"/>
      <c r="L88" s="2">
        <f t="shared" si="9"/>
        <v>30</v>
      </c>
      <c r="M88" s="2"/>
      <c r="N88" s="2"/>
      <c r="O88" s="2"/>
      <c r="P88" s="2">
        <v>10</v>
      </c>
      <c r="Q88" s="7"/>
      <c r="R88" s="3" t="s">
        <v>14</v>
      </c>
      <c r="S88" s="3">
        <v>40</v>
      </c>
      <c r="U88" s="4"/>
      <c r="V88" s="3" t="s">
        <v>497</v>
      </c>
      <c r="Y88" s="3">
        <v>20</v>
      </c>
      <c r="AA88" s="3">
        <v>20</v>
      </c>
      <c r="AC88" s="3">
        <v>20</v>
      </c>
      <c r="AD88" s="4">
        <f t="shared" si="10"/>
        <v>20</v>
      </c>
      <c r="AF88" s="23"/>
      <c r="AG88" s="31" t="str">
        <f t="shared" si="11"/>
        <v>&lt;tr&gt;&lt;td headers='icon'&gt;&lt;img src=resources/TS_LOST_ZYVA_01.png&gt;&lt;/td&gt;&lt;td headers='name'&gt;白き花、黒き花&lt;/td&gt;&lt;td headers='rank'&gt;5&lt;/td&gt;&lt;td headers='remark'&gt;&lt;/td&gt;&lt;td headers='origin'&gt;ロストブルー
Lost Blue&lt;/td&gt;&lt;td headers='group'&gt;十戒衆&lt;/td&gt;&lt;td headers='score' id='m086'&gt;90&lt;/td&gt;&lt;td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headers='others'&gt;回避+10&lt;/td&gt;&lt;td headers='嫉妬'&gt;&lt;/td&gt;&lt;td headers='怠惰'&gt;&lt;/td&gt;&lt;td headers='色欲'&gt;20&lt;/td&gt;&lt;td headers='暴食'&gt;&lt;/td&gt;&lt;td headers='憤怒'&gt;20&lt;/td&gt;&lt;td headers='強欲'&gt;&lt;/td&gt;&lt;td headers='傲慢'&gt;20&lt;/td&gt;&lt;/tr&gt;</v>
      </c>
      <c r="AH88" s="31" t="str">
        <f t="shared" si="12"/>
        <v>document.getElementById('m086').innerHTML = (b1*30+b2*0+b0*30) + (s1*0+s2*0+s3*20+s4*0+s5*20+s6*0+s7*20+s0*20) + (e01*40+e02*0+e03*0+e04*0+e05*0+e06*0+e07*0+e08*0+e09*0+e10*0+e11*0+e12*0+e13*0+e14*0+e15*0);</v>
      </c>
      <c r="AI88" s="35" t="str">
        <f t="shared" si="13"/>
        <v>m086</v>
      </c>
      <c r="AJ88" s="37" t="str">
        <f t="shared" si="18"/>
        <v/>
      </c>
      <c r="AK88" s="23"/>
    </row>
    <row r="89" spans="1:37" s="3" customFormat="1" ht="37.049999999999997" customHeight="1" x14ac:dyDescent="0.3">
      <c r="A89" s="3" t="s">
        <v>196</v>
      </c>
      <c r="C89" s="6" t="s">
        <v>197</v>
      </c>
      <c r="D89" s="3">
        <v>5</v>
      </c>
      <c r="E89" s="3" t="s">
        <v>39</v>
      </c>
      <c r="F89" s="17" t="s">
        <v>48</v>
      </c>
      <c r="G89" s="8"/>
      <c r="H89" s="4">
        <f t="shared" si="17"/>
        <v>0</v>
      </c>
      <c r="I89" s="2"/>
      <c r="J89" s="2"/>
      <c r="K89" s="2"/>
      <c r="L89" s="2">
        <f t="shared" si="9"/>
        <v>0</v>
      </c>
      <c r="M89" s="2"/>
      <c r="N89" s="2"/>
      <c r="O89" s="2"/>
      <c r="P89" s="2"/>
      <c r="Q89" s="7"/>
      <c r="U89" s="4"/>
      <c r="AD89" s="4">
        <f t="shared" si="10"/>
        <v>0</v>
      </c>
      <c r="AF89" s="23"/>
      <c r="AG89" s="31" t="str">
        <f t="shared" si="11"/>
        <v>&lt;tr&gt;&lt;td headers='icon'&gt;&lt;img src=resources/TS_LUST_ALMA_01.png&gt;&lt;/td&gt;&lt;td headers='name'&gt;アルマは楽しそう、でも…&lt;/td&gt;&lt;td headers='rank'&gt;5&lt;/td&gt;&lt;td headers='remark'&gt;&lt;span class='limited'&gt;限定&lt;/span&gt;&lt;/td&gt;&lt;td headers='origin'&gt;ルストブルグ
Lustburg&lt;/td&gt;&lt;td headers='group'&gt;&lt;/td&gt;&lt;td headers='score' id='m087'&gt;0&lt;/td&gt;&lt;td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89" s="31" t="str">
        <f t="shared" si="12"/>
        <v>document.getElementById('m087').innerHTML = (b1*0+b2*0+b0*0) + (s1*0+s2*0+s3*0+s4*0+s5*0+s6*0+s7*0+s0*0) + (e01*0+e02*0+e03*0+e04*0+e05*0+e06*0+e07*0+e08*0+e09*0+e10*0+e11*0+e12*0+e13*0+e14*0+e15*0);</v>
      </c>
      <c r="AI89" s="35" t="str">
        <f t="shared" si="13"/>
        <v>m087</v>
      </c>
      <c r="AJ89" s="37" t="str">
        <f t="shared" si="18"/>
        <v/>
      </c>
      <c r="AK89" s="23"/>
    </row>
    <row r="90" spans="1:37" s="3" customFormat="1" ht="37.049999999999997" customHeight="1" x14ac:dyDescent="0.3">
      <c r="A90" s="3" t="s">
        <v>198</v>
      </c>
      <c r="C90" s="6" t="s">
        <v>199</v>
      </c>
      <c r="D90" s="3">
        <v>5</v>
      </c>
      <c r="E90" s="3" t="s">
        <v>39</v>
      </c>
      <c r="F90" s="17" t="s">
        <v>48</v>
      </c>
      <c r="G90" s="8"/>
      <c r="H90" s="4">
        <f t="shared" si="17"/>
        <v>0</v>
      </c>
      <c r="I90" s="2"/>
      <c r="J90" s="2"/>
      <c r="K90" s="2"/>
      <c r="L90" s="2">
        <f t="shared" si="9"/>
        <v>0</v>
      </c>
      <c r="M90" s="2"/>
      <c r="N90" s="2"/>
      <c r="O90" s="2"/>
      <c r="P90" s="2"/>
      <c r="Q90" s="7"/>
      <c r="U90" s="4"/>
      <c r="AD90" s="4">
        <f t="shared" si="10"/>
        <v>0</v>
      </c>
      <c r="AF90" s="23"/>
      <c r="AG90" s="31" t="str">
        <f t="shared" si="11"/>
        <v>&lt;tr&gt;&lt;td headers='icon'&gt;&lt;img src=resources/TS_LUST_ALMA_02.png&gt;&lt;/td&gt;&lt;td headers='name'&gt;特訓サマービーチ&lt;/td&gt;&lt;td headers='rank'&gt;5&lt;/td&gt;&lt;td headers='remark'&gt;&lt;span class='limited'&gt;限定&lt;/span&gt;&lt;/td&gt;&lt;td headers='origin'&gt;ルストブルグ
Lustburg&lt;/td&gt;&lt;td headers='group'&gt;&lt;/td&gt;&lt;td headers='score' id='m088'&gt;0&lt;/td&gt;&lt;td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0" s="31" t="str">
        <f t="shared" si="12"/>
        <v>document.getElementById('m088').innerHTML = (b1*0+b2*0+b0*0) + (s1*0+s2*0+s3*0+s4*0+s5*0+s6*0+s7*0+s0*0) + (e01*0+e02*0+e03*0+e04*0+e05*0+e06*0+e07*0+e08*0+e09*0+e10*0+e11*0+e12*0+e13*0+e14*0+e15*0);</v>
      </c>
      <c r="AI90" s="35" t="str">
        <f t="shared" si="13"/>
        <v>m088</v>
      </c>
      <c r="AJ90" s="37" t="str">
        <f t="shared" si="18"/>
        <v/>
      </c>
      <c r="AK90" s="23"/>
    </row>
    <row r="91" spans="1:37" s="3" customFormat="1" ht="37.049999999999997" customHeight="1" x14ac:dyDescent="0.3">
      <c r="A91" s="3" t="s">
        <v>200</v>
      </c>
      <c r="C91" s="6" t="s">
        <v>201</v>
      </c>
      <c r="D91" s="3">
        <v>5</v>
      </c>
      <c r="E91" s="3" t="s">
        <v>39</v>
      </c>
      <c r="F91" s="17" t="s">
        <v>48</v>
      </c>
      <c r="G91" s="8"/>
      <c r="H91" s="4">
        <f t="shared" si="17"/>
        <v>0</v>
      </c>
      <c r="I91" s="2"/>
      <c r="J91" s="2"/>
      <c r="K91" s="2"/>
      <c r="L91" s="2">
        <f t="shared" si="9"/>
        <v>0</v>
      </c>
      <c r="M91" s="2"/>
      <c r="N91" s="2"/>
      <c r="O91" s="2"/>
      <c r="P91" s="2"/>
      <c r="Q91" s="7"/>
      <c r="U91" s="4"/>
      <c r="AD91" s="4">
        <f t="shared" si="10"/>
        <v>0</v>
      </c>
      <c r="AF91" s="23"/>
      <c r="AG91" s="31" t="str">
        <f t="shared" si="11"/>
        <v>&lt;tr&gt;&lt;td headers='icon'&gt;&lt;img src=resources/TS_LUST_AMBROSIA_01.png&gt;&lt;/td&gt;&lt;td headers='name'&gt;罪、その地に積もりて&lt;/td&gt;&lt;td headers='rank'&gt;5&lt;/td&gt;&lt;td headers='remark'&gt;&lt;span class='limited'&gt;限定&lt;/span&gt;&lt;/td&gt;&lt;td headers='origin'&gt;ルストブルグ
Lustburg&lt;/td&gt;&lt;td headers='group'&gt;&lt;/td&gt;&lt;td headers='score' id='m089'&gt;0&lt;/td&gt;&lt;td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1" s="31" t="str">
        <f t="shared" si="12"/>
        <v>document.getElementById('m089').innerHTML = (b1*0+b2*0+b0*0) + (s1*0+s2*0+s3*0+s4*0+s5*0+s6*0+s7*0+s0*0) + (e01*0+e02*0+e03*0+e04*0+e05*0+e06*0+e07*0+e08*0+e09*0+e10*0+e11*0+e12*0+e13*0+e14*0+e15*0);</v>
      </c>
      <c r="AI91" s="35" t="str">
        <f t="shared" si="13"/>
        <v>m089</v>
      </c>
      <c r="AJ91" s="37" t="str">
        <f t="shared" si="18"/>
        <v/>
      </c>
      <c r="AK91" s="23"/>
    </row>
    <row r="92" spans="1:37" s="3" customFormat="1" ht="37.049999999999997" customHeight="1" x14ac:dyDescent="0.3">
      <c r="A92" s="3" t="s">
        <v>202</v>
      </c>
      <c r="C92" s="6" t="s">
        <v>203</v>
      </c>
      <c r="D92" s="3">
        <v>5</v>
      </c>
      <c r="F92" s="17" t="s">
        <v>48</v>
      </c>
      <c r="G92" s="8"/>
      <c r="H92" s="4">
        <f t="shared" si="17"/>
        <v>0</v>
      </c>
      <c r="I92" s="2"/>
      <c r="J92" s="2"/>
      <c r="K92" s="2"/>
      <c r="L92" s="2">
        <f t="shared" si="9"/>
        <v>0</v>
      </c>
      <c r="M92" s="2"/>
      <c r="N92" s="2"/>
      <c r="O92" s="2"/>
      <c r="P92" s="2"/>
      <c r="Q92" s="7"/>
      <c r="U92" s="4"/>
      <c r="AD92" s="4">
        <f t="shared" si="10"/>
        <v>0</v>
      </c>
      <c r="AF92" s="23"/>
      <c r="AG92" s="31" t="str">
        <f t="shared" si="11"/>
        <v>&lt;tr&gt;&lt;td headers='icon'&gt;&lt;img src=resources/TS_LUST_EMA_01.png&gt;&lt;/td&gt;&lt;td headers='name'&gt;魔法少女のランチタイム&lt;/td&gt;&lt;td headers='rank'&gt;5&lt;/td&gt;&lt;td headers='remark'&gt;&lt;/td&gt;&lt;td headers='origin'&gt;ルストブルグ
Lustburg&lt;/td&gt;&lt;td headers='group'&gt;&lt;/td&gt;&lt;td headers='score' id='m090'&gt;0&lt;/td&gt;&lt;td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2" s="31" t="str">
        <f t="shared" si="12"/>
        <v>document.getElementById('m090').innerHTML = (b1*0+b2*0+b0*0) + (s1*0+s2*0+s3*0+s4*0+s5*0+s6*0+s7*0+s0*0) + (e01*0+e02*0+e03*0+e04*0+e05*0+e06*0+e07*0+e08*0+e09*0+e10*0+e11*0+e12*0+e13*0+e14*0+e15*0);</v>
      </c>
      <c r="AI92" s="35" t="str">
        <f t="shared" si="13"/>
        <v>m090</v>
      </c>
      <c r="AJ92" s="37" t="str">
        <f t="shared" si="18"/>
        <v/>
      </c>
      <c r="AK92" s="23"/>
    </row>
    <row r="93" spans="1:37" s="3" customFormat="1" ht="37.049999999999997" customHeight="1" x14ac:dyDescent="0.3">
      <c r="A93" s="3" t="s">
        <v>454</v>
      </c>
      <c r="C93" s="6" t="s">
        <v>471</v>
      </c>
      <c r="D93" s="3">
        <v>5</v>
      </c>
      <c r="E93" s="3" t="s">
        <v>39</v>
      </c>
      <c r="F93" s="17" t="s">
        <v>48</v>
      </c>
      <c r="G93" s="8"/>
      <c r="H93" s="4">
        <f t="shared" si="17"/>
        <v>0</v>
      </c>
      <c r="I93" s="2"/>
      <c r="J93" s="2"/>
      <c r="K93" s="2"/>
      <c r="L93" s="2"/>
      <c r="M93" s="2"/>
      <c r="N93" s="2"/>
      <c r="O93" s="2"/>
      <c r="P93" s="2"/>
      <c r="Q93" s="7"/>
      <c r="U93" s="4"/>
      <c r="AD93" s="4"/>
      <c r="AF93" s="23"/>
      <c r="AG93" s="31" t="str">
        <f t="shared" si="11"/>
        <v>&lt;tr&gt;&lt;td headers='icon'&gt;&lt;img src=resources/TS_LUST_EMA_02.png&gt;&lt;/td&gt;&lt;td headers='name'&gt;幸運な春の一片&lt;/td&gt;&lt;td headers='rank'&gt;5&lt;/td&gt;&lt;td headers='remark'&gt;&lt;span class='limited'&gt;限定&lt;/span&gt;&lt;/td&gt;&lt;td headers='origin'&gt;ルストブルグ
Lustburg&lt;/td&gt;&lt;td headers='group'&gt;&lt;/td&gt;&lt;td headers='score' id='m091'&gt;0&lt;/td&gt;&lt;td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3" s="31" t="str">
        <f t="shared" si="12"/>
        <v>document.getElementById('m091').innerHTML = (b1*0+b2*0+b0*0) + (s1*0+s2*0+s3*0+s4*0+s5*0+s6*0+s7*0+s0*0) + (e01*0+e02*0+e03*0+e04*0+e05*0+e06*0+e07*0+e08*0+e09*0+e10*0+e11*0+e12*0+e13*0+e14*0+e15*0);</v>
      </c>
      <c r="AI93" s="35" t="str">
        <f t="shared" si="13"/>
        <v>m091</v>
      </c>
      <c r="AJ93" s="37" t="str">
        <f t="shared" si="18"/>
        <v/>
      </c>
      <c r="AK93" s="23"/>
    </row>
    <row r="94" spans="1:37" s="3" customFormat="1" ht="37.049999999999997" customHeight="1" x14ac:dyDescent="0.3">
      <c r="A94" s="3" t="s">
        <v>204</v>
      </c>
      <c r="C94" s="6" t="s">
        <v>205</v>
      </c>
      <c r="D94" s="3">
        <v>5</v>
      </c>
      <c r="F94" s="17" t="s">
        <v>48</v>
      </c>
      <c r="G94" s="8"/>
      <c r="H94" s="4">
        <f t="shared" si="17"/>
        <v>0</v>
      </c>
      <c r="I94" s="2"/>
      <c r="J94" s="2"/>
      <c r="K94" s="2"/>
      <c r="L94" s="2">
        <f t="shared" ref="L94:L129" si="19">MAX(J94:K94)</f>
        <v>0</v>
      </c>
      <c r="M94" s="2"/>
      <c r="N94" s="2"/>
      <c r="O94" s="2"/>
      <c r="P94" s="2"/>
      <c r="Q94" s="7"/>
      <c r="U94" s="4"/>
      <c r="AD94" s="4">
        <f t="shared" ref="AD94:AD129" si="20">MAX(W94:AC94)</f>
        <v>0</v>
      </c>
      <c r="AF94" s="23"/>
      <c r="AG94" s="31" t="str">
        <f t="shared" si="11"/>
        <v>&lt;tr&gt;&lt;td headers='icon'&gt;&lt;img src=resources/TS_LUST_LAVINA_01.png&gt;&lt;/td&gt;&lt;td headers='name'&gt;甘くて、あたたかくて。&lt;/td&gt;&lt;td headers='rank'&gt;5&lt;/td&gt;&lt;td headers='remark'&gt;&lt;/td&gt;&lt;td headers='origin'&gt;ルストブルグ
Lustburg&lt;/td&gt;&lt;td headers='group'&gt;&lt;/td&gt;&lt;td headers='score' id='m092'&gt;0&lt;/td&gt;&lt;td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4" s="31" t="str">
        <f t="shared" si="12"/>
        <v>document.getElementById('m092').innerHTML = (b1*0+b2*0+b0*0) + (s1*0+s2*0+s3*0+s4*0+s5*0+s6*0+s7*0+s0*0) + (e01*0+e02*0+e03*0+e04*0+e05*0+e06*0+e07*0+e08*0+e09*0+e10*0+e11*0+e12*0+e13*0+e14*0+e15*0);</v>
      </c>
      <c r="AI94" s="35" t="str">
        <f t="shared" si="13"/>
        <v>m092</v>
      </c>
      <c r="AJ94" s="37" t="str">
        <f t="shared" si="18"/>
        <v/>
      </c>
      <c r="AK94" s="23"/>
    </row>
    <row r="95" spans="1:37" s="3" customFormat="1" ht="37.049999999999997" customHeight="1" x14ac:dyDescent="0.3">
      <c r="A95" s="3" t="s">
        <v>206</v>
      </c>
      <c r="C95" s="6" t="s">
        <v>207</v>
      </c>
      <c r="D95" s="3">
        <v>5</v>
      </c>
      <c r="E95" s="3" t="s">
        <v>39</v>
      </c>
      <c r="F95" s="17" t="s">
        <v>48</v>
      </c>
      <c r="G95" s="8"/>
      <c r="H95" s="4">
        <f t="shared" si="17"/>
        <v>0</v>
      </c>
      <c r="I95" s="2"/>
      <c r="J95" s="2"/>
      <c r="K95" s="2"/>
      <c r="L95" s="2">
        <f t="shared" si="19"/>
        <v>0</v>
      </c>
      <c r="M95" s="2"/>
      <c r="N95" s="2"/>
      <c r="O95" s="2"/>
      <c r="P95" s="2"/>
      <c r="Q95" s="7"/>
      <c r="U95" s="4"/>
      <c r="AD95" s="4">
        <f t="shared" si="20"/>
        <v>0</v>
      </c>
      <c r="AF95" s="23"/>
      <c r="AG95" s="31" t="str">
        <f t="shared" si="11"/>
        <v>&lt;tr&gt;&lt;td headers='icon'&gt;&lt;img src=resources/TS_LUST_LAVINA_02.png&gt;&lt;/td&gt;&lt;td headers='name'&gt;パーティは雪解けの後に&lt;/td&gt;&lt;td headers='rank'&gt;5&lt;/td&gt;&lt;td headers='remark'&gt;&lt;span class='limited'&gt;限定&lt;/span&gt;&lt;/td&gt;&lt;td headers='origin'&gt;ルストブルグ
Lustburg&lt;/td&gt;&lt;td headers='group'&gt;&lt;/td&gt;&lt;td headers='score' id='m093'&gt;0&lt;/td&gt;&lt;td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5" s="31" t="str">
        <f t="shared" si="12"/>
        <v>document.getElementById('m093').innerHTML = (b1*0+b2*0+b0*0) + (s1*0+s2*0+s3*0+s4*0+s5*0+s6*0+s7*0+s0*0) + (e01*0+e02*0+e03*0+e04*0+e05*0+e06*0+e07*0+e08*0+e09*0+e10*0+e11*0+e12*0+e13*0+e14*0+e15*0);</v>
      </c>
      <c r="AI95" s="35" t="str">
        <f t="shared" si="13"/>
        <v>m093</v>
      </c>
      <c r="AJ95" s="37" t="str">
        <f t="shared" si="18"/>
        <v/>
      </c>
      <c r="AK95" s="23"/>
    </row>
    <row r="96" spans="1:37" s="3" customFormat="1" ht="37.049999999999997" customHeight="1" x14ac:dyDescent="0.3">
      <c r="A96" s="3" t="s">
        <v>208</v>
      </c>
      <c r="C96" s="6" t="s">
        <v>209</v>
      </c>
      <c r="D96" s="3">
        <v>5</v>
      </c>
      <c r="E96" s="3" t="s">
        <v>39</v>
      </c>
      <c r="F96" s="17" t="s">
        <v>48</v>
      </c>
      <c r="G96" s="8"/>
      <c r="H96" s="4">
        <f t="shared" si="17"/>
        <v>0</v>
      </c>
      <c r="I96" s="2"/>
      <c r="J96" s="2"/>
      <c r="K96" s="2"/>
      <c r="L96" s="2">
        <f t="shared" si="19"/>
        <v>0</v>
      </c>
      <c r="M96" s="2"/>
      <c r="N96" s="2"/>
      <c r="O96" s="2"/>
      <c r="P96" s="2"/>
      <c r="Q96" s="7"/>
      <c r="U96" s="4"/>
      <c r="AD96" s="4">
        <f t="shared" si="20"/>
        <v>0</v>
      </c>
      <c r="AF96" s="23"/>
      <c r="AG96" s="31" t="str">
        <f t="shared" si="11"/>
        <v>&lt;tr&gt;&lt;td headers='icon'&gt;&lt;img src=resources/TS_LUST_MORE_01.png&gt;&lt;/td&gt;&lt;td headers='name'&gt;出撃、狂気のキューピッド&lt;/td&gt;&lt;td headers='rank'&gt;5&lt;/td&gt;&lt;td headers='remark'&gt;&lt;span class='limited'&gt;限定&lt;/span&gt;&lt;/td&gt;&lt;td headers='origin'&gt;ルストブルグ
Lustburg&lt;/td&gt;&lt;td headers='group'&gt;&lt;/td&gt;&lt;td headers='score' id='m094'&gt;0&lt;/td&gt;&lt;td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6" s="31" t="str">
        <f t="shared" si="12"/>
        <v>document.getElementById('m094').innerHTML = (b1*0+b2*0+b0*0) + (s1*0+s2*0+s3*0+s4*0+s5*0+s6*0+s7*0+s0*0) + (e01*0+e02*0+e03*0+e04*0+e05*0+e06*0+e07*0+e08*0+e09*0+e10*0+e11*0+e12*0+e13*0+e14*0+e15*0);</v>
      </c>
      <c r="AI96" s="35" t="str">
        <f t="shared" si="13"/>
        <v>m094</v>
      </c>
      <c r="AJ96" s="37" t="str">
        <f t="shared" si="18"/>
        <v/>
      </c>
      <c r="AK96" s="23"/>
    </row>
    <row r="97" spans="1:37" s="3" customFormat="1" ht="37.049999999999997" customHeight="1" x14ac:dyDescent="0.3">
      <c r="A97" s="3" t="s">
        <v>210</v>
      </c>
      <c r="C97" s="6" t="s">
        <v>211</v>
      </c>
      <c r="D97" s="3">
        <v>5</v>
      </c>
      <c r="E97" s="3" t="s">
        <v>39</v>
      </c>
      <c r="F97" s="17" t="s">
        <v>48</v>
      </c>
      <c r="G97" s="8"/>
      <c r="H97" s="4">
        <f t="shared" si="17"/>
        <v>0</v>
      </c>
      <c r="I97" s="2"/>
      <c r="J97" s="2"/>
      <c r="K97" s="2"/>
      <c r="L97" s="2">
        <f t="shared" si="19"/>
        <v>0</v>
      </c>
      <c r="M97" s="2"/>
      <c r="N97" s="2"/>
      <c r="O97" s="2"/>
      <c r="P97" s="2"/>
      <c r="Q97" s="7"/>
      <c r="U97" s="4"/>
      <c r="AD97" s="4">
        <f t="shared" si="20"/>
        <v>0</v>
      </c>
      <c r="AF97" s="23"/>
      <c r="AG97" s="31" t="str">
        <f t="shared" si="11"/>
        <v>&lt;tr&gt;&lt;td headers='icon'&gt;&lt;img src=resources/TS_LUST_NIKUSU_01.png&gt;&lt;/td&gt;&lt;td headers='name'&gt;雪上に刻まれた希望&lt;/td&gt;&lt;td headers='rank'&gt;5&lt;/td&gt;&lt;td headers='remark'&gt;&lt;span class='limited'&gt;限定&lt;/span&gt;&lt;/td&gt;&lt;td headers='origin'&gt;ルストブルグ
Lustburg&lt;/td&gt;&lt;td headers='group'&gt;&lt;/td&gt;&lt;td headers='score' id='m095'&gt;0&lt;/td&gt;&lt;td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7" s="31" t="str">
        <f t="shared" si="12"/>
        <v>document.getElementById('m095').innerHTML = (b1*0+b2*0+b0*0) + (s1*0+s2*0+s3*0+s4*0+s5*0+s6*0+s7*0+s0*0) + (e01*0+e02*0+e03*0+e04*0+e05*0+e06*0+e07*0+e08*0+e09*0+e10*0+e11*0+e12*0+e13*0+e14*0+e15*0);</v>
      </c>
      <c r="AI97" s="35" t="str">
        <f t="shared" si="13"/>
        <v>m095</v>
      </c>
      <c r="AJ97" s="37" t="str">
        <f t="shared" si="18"/>
        <v/>
      </c>
      <c r="AK97" s="23"/>
    </row>
    <row r="98" spans="1:37" s="3" customFormat="1" ht="37.049999999999997" customHeight="1" x14ac:dyDescent="0.3">
      <c r="A98" s="3" t="s">
        <v>212</v>
      </c>
      <c r="C98" s="6" t="s">
        <v>213</v>
      </c>
      <c r="D98" s="3">
        <v>5</v>
      </c>
      <c r="E98" s="3" t="s">
        <v>39</v>
      </c>
      <c r="F98" s="17" t="s">
        <v>48</v>
      </c>
      <c r="G98" s="8" t="s">
        <v>68</v>
      </c>
      <c r="H98" s="4">
        <f t="shared" si="17"/>
        <v>60</v>
      </c>
      <c r="I98" s="2">
        <v>60</v>
      </c>
      <c r="J98" s="2"/>
      <c r="K98" s="2">
        <v>30</v>
      </c>
      <c r="L98" s="2">
        <f t="shared" si="19"/>
        <v>30</v>
      </c>
      <c r="M98" s="2"/>
      <c r="N98" s="2"/>
      <c r="O98" s="2"/>
      <c r="P98" s="2"/>
      <c r="Q98" s="7"/>
      <c r="U98" s="4"/>
      <c r="V98" s="3" t="s">
        <v>498</v>
      </c>
      <c r="Y98" s="3">
        <v>30</v>
      </c>
      <c r="AB98" s="3">
        <v>30</v>
      </c>
      <c r="AD98" s="4">
        <f t="shared" si="20"/>
        <v>30</v>
      </c>
      <c r="AF98" s="23"/>
      <c r="AG98" s="31" t="str">
        <f t="shared" si="11"/>
        <v>&lt;tr&gt;&lt;td headers='icon'&gt;&lt;img src=resources/TS_LUST_OTHIMA_01.png&gt;&lt;/td&gt;&lt;td headers='name'&gt;終わりない宴&lt;/td&gt;&lt;td headers='rank'&gt;5&lt;/td&gt;&lt;td headers='remark'&gt;&lt;span class='limited'&gt;限定&lt;/span&gt;&lt;/td&gt;&lt;td headers='origin'&gt;ルストブルグ
Lustburg&lt;/td&gt;&lt;td headers='group'&gt;聖教騎士団&lt;/td&gt;&lt;td headers='score' id='m096'&gt;60&lt;/td&gt;&lt;td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headers='others'&gt;回避+5&lt;/td&gt;&lt;td headers='嫉妬'&gt;&lt;/td&gt;&lt;td headers='怠惰'&gt;&lt;/td&gt;&lt;td headers='色欲'&gt;30&lt;/td&gt;&lt;td headers='暴食'&gt;&lt;/td&gt;&lt;td headers='憤怒'&gt;&lt;/td&gt;&lt;td headers='強欲'&gt;30&lt;/td&gt;&lt;td headers='傲慢'&gt;&lt;/td&gt;&lt;/tr&gt;</v>
      </c>
      <c r="AH98" s="31" t="str">
        <f t="shared" si="12"/>
        <v>document.getElementById('m096').innerHTML = (b1*0+b2*30+b0*30) + (s1*0+s2*0+s3*30+s4*0+s5*0+s6*30+s7*0+s0*30) + (e01*0+e02*0+e03*0+e04*0+e05*0+e06*0+e07*0+e08*0+e09*0+e10*0+e11*0+e12*0+e13*0+e14*0+e15*0);</v>
      </c>
      <c r="AI98" s="35" t="str">
        <f t="shared" si="13"/>
        <v>m096</v>
      </c>
      <c r="AJ98" s="37" t="str">
        <f t="shared" si="18"/>
        <v/>
      </c>
      <c r="AK98" s="23"/>
    </row>
    <row r="99" spans="1:37" s="3" customFormat="1" ht="37.049999999999997" customHeight="1" x14ac:dyDescent="0.3">
      <c r="A99" s="3" t="s">
        <v>214</v>
      </c>
      <c r="C99" s="6" t="s">
        <v>215</v>
      </c>
      <c r="D99" s="3">
        <v>5</v>
      </c>
      <c r="E99" s="3" t="s">
        <v>35</v>
      </c>
      <c r="F99" s="17" t="s">
        <v>48</v>
      </c>
      <c r="G99" s="8"/>
      <c r="H99" s="4">
        <f t="shared" si="17"/>
        <v>0</v>
      </c>
      <c r="I99" s="2"/>
      <c r="J99" s="2"/>
      <c r="K99" s="2"/>
      <c r="L99" s="2">
        <f t="shared" si="19"/>
        <v>0</v>
      </c>
      <c r="M99" s="2"/>
      <c r="N99" s="2"/>
      <c r="O99" s="2"/>
      <c r="P99" s="2"/>
      <c r="Q99" s="7"/>
      <c r="U99" s="4"/>
      <c r="AD99" s="4">
        <f t="shared" si="20"/>
        <v>0</v>
      </c>
      <c r="AF99" s="23"/>
      <c r="AG99" s="31" t="str">
        <f t="shared" si="11"/>
        <v>&lt;tr&gt;&lt;td headers='icon'&gt;&lt;img src=resources/TS_LUST_REBECCA_01.png&gt;&lt;/td&gt;&lt;td headers='name'&gt;レベッカは完璧、でも…&lt;/td&gt;&lt;td headers='rank'&gt;5&lt;/td&gt;&lt;td headers='remark'&gt;&lt;span class='event'&gt;活動&lt;/span&gt;&lt;/td&gt;&lt;td headers='origin'&gt;ルストブルグ
Lustburg&lt;/td&gt;&lt;td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9" s="31" t="str">
        <f t="shared" si="12"/>
        <v>document.getElementById('m097').innerHTML = (b1*0+b2*0+b0*0) + (s1*0+s2*0+s3*0+s4*0+s5*0+s6*0+s7*0+s0*0) + (e01*0+e02*0+e03*0+e04*0+e05*0+e06*0+e07*0+e08*0+e09*0+e10*0+e11*0+e12*0+e13*0+e14*0+e15*0);</v>
      </c>
      <c r="AI99" s="35" t="str">
        <f t="shared" si="13"/>
        <v>m097</v>
      </c>
      <c r="AJ99" s="37" t="str">
        <f t="shared" si="18"/>
        <v/>
      </c>
      <c r="AK99" s="23"/>
    </row>
    <row r="100" spans="1:37" s="3" customFormat="1" ht="37.049999999999997" customHeight="1" x14ac:dyDescent="0.3">
      <c r="A100" s="3" t="s">
        <v>216</v>
      </c>
      <c r="C100" s="6" t="s">
        <v>217</v>
      </c>
      <c r="D100" s="3">
        <v>5</v>
      </c>
      <c r="E100" s="3" t="s">
        <v>39</v>
      </c>
      <c r="F100" s="17" t="s">
        <v>48</v>
      </c>
      <c r="G100" s="8"/>
      <c r="H100" s="4">
        <f t="shared" si="17"/>
        <v>0</v>
      </c>
      <c r="I100" s="2"/>
      <c r="J100" s="2"/>
      <c r="K100" s="2"/>
      <c r="L100" s="2">
        <f t="shared" si="19"/>
        <v>0</v>
      </c>
      <c r="M100" s="2"/>
      <c r="N100" s="2"/>
      <c r="O100" s="2"/>
      <c r="P100" s="2"/>
      <c r="Q100" s="7"/>
      <c r="U100" s="4"/>
      <c r="AD100" s="4">
        <f t="shared" si="20"/>
        <v>0</v>
      </c>
      <c r="AF100" s="23"/>
      <c r="AG100" s="31" t="str">
        <f t="shared" si="11"/>
        <v>&lt;tr&gt;&lt;td headers='icon'&gt;&lt;img src=resources/TS_LUST_REBECCA_02.png&gt;&lt;/td&gt;&lt;td headers='name'&gt;特訓サマーシュート&lt;/td&gt;&lt;td headers='rank'&gt;5&lt;/td&gt;&lt;td headers='remark'&gt;&lt;span class='limited'&gt;限定&lt;/span&gt;&lt;/td&gt;&lt;td headers='origin'&gt;ルストブルグ
Lustburg&lt;/td&gt;&lt;td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00" s="31" t="str">
        <f t="shared" si="12"/>
        <v>document.getElementById('m098').innerHTML = (b1*0+b2*0+b0*0) + (s1*0+s2*0+s3*0+s4*0+s5*0+s6*0+s7*0+s0*0) + (e01*0+e02*0+e03*0+e04*0+e05*0+e06*0+e07*0+e08*0+e09*0+e10*0+e11*0+e12*0+e13*0+e14*0+e15*0);</v>
      </c>
      <c r="AI100" s="35" t="str">
        <f t="shared" si="13"/>
        <v>m098</v>
      </c>
      <c r="AJ100" s="37" t="str">
        <f t="shared" si="18"/>
        <v/>
      </c>
      <c r="AK100" s="23"/>
    </row>
    <row r="101" spans="1:37" s="3" customFormat="1" ht="37.049999999999997" customHeight="1" x14ac:dyDescent="0.3">
      <c r="A101" s="3" t="s">
        <v>218</v>
      </c>
      <c r="C101" s="6" t="s">
        <v>219</v>
      </c>
      <c r="D101" s="3">
        <v>5</v>
      </c>
      <c r="F101" s="17" t="s">
        <v>48</v>
      </c>
      <c r="G101" s="8"/>
      <c r="H101" s="4">
        <f t="shared" si="17"/>
        <v>0</v>
      </c>
      <c r="I101" s="2"/>
      <c r="J101" s="2"/>
      <c r="K101" s="2"/>
      <c r="L101" s="2">
        <f t="shared" si="19"/>
        <v>0</v>
      </c>
      <c r="M101" s="2"/>
      <c r="N101" s="2"/>
      <c r="O101" s="2"/>
      <c r="P101" s="2"/>
      <c r="Q101" s="7"/>
      <c r="U101" s="4"/>
      <c r="AD101" s="4">
        <f t="shared" si="20"/>
        <v>0</v>
      </c>
      <c r="AF101" s="23"/>
      <c r="AG101" s="31" t="str">
        <f t="shared" si="11"/>
        <v>&lt;tr&gt;&lt;td headers='icon'&gt;&lt;img src=resources/TS_LUST_ROFIA_01.png&gt;&lt;/td&gt;&lt;td headers='name'&gt;凍れる決意で手を伸ばし&lt;/td&gt;&lt;td headers='rank'&gt;5&lt;/td&gt;&lt;td headers='remark'&gt;&lt;/td&gt;&lt;td headers='origin'&gt;ルストブルグ
Lustburg&lt;/td&gt;&lt;td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01" s="31" t="str">
        <f t="shared" si="12"/>
        <v>document.getElementById('m099').innerHTML = (b1*0+b2*0+b0*0) + (s1*0+s2*0+s3*0+s4*0+s5*0+s6*0+s7*0+s0*0) + (e01*0+e02*0+e03*0+e04*0+e05*0+e06*0+e07*0+e08*0+e09*0+e10*0+e11*0+e12*0+e13*0+e14*0+e15*0);</v>
      </c>
      <c r="AI101" s="35" t="str">
        <f t="shared" si="13"/>
        <v>m099</v>
      </c>
      <c r="AJ101" s="37" t="str">
        <f t="shared" si="18"/>
        <v/>
      </c>
      <c r="AK101" s="23"/>
    </row>
    <row r="102" spans="1:37" s="3" customFormat="1" ht="37.049999999999997" customHeight="1" x14ac:dyDescent="0.3">
      <c r="A102" s="3" t="s">
        <v>220</v>
      </c>
      <c r="C102" s="6" t="s">
        <v>221</v>
      </c>
      <c r="D102" s="3">
        <v>5</v>
      </c>
      <c r="F102" s="17" t="s">
        <v>48</v>
      </c>
      <c r="G102" s="8"/>
      <c r="H102" s="4">
        <f t="shared" si="17"/>
        <v>0</v>
      </c>
      <c r="I102" s="2"/>
      <c r="J102" s="2"/>
      <c r="K102" s="2"/>
      <c r="L102" s="2">
        <f t="shared" si="19"/>
        <v>0</v>
      </c>
      <c r="M102" s="2"/>
      <c r="N102" s="2"/>
      <c r="O102" s="2"/>
      <c r="P102" s="2"/>
      <c r="Q102" s="7"/>
      <c r="U102" s="4"/>
      <c r="AD102" s="4">
        <f t="shared" si="20"/>
        <v>0</v>
      </c>
      <c r="AF102" s="23"/>
      <c r="AG102" s="31" t="str">
        <f t="shared" si="11"/>
        <v>&lt;tr&gt;&lt;td headers='icon'&gt;&lt;img src=resources/TS_LUST_SOPHIA_01.png&gt;&lt;/td&gt;&lt;td headers='name'&gt;とあるエルフの素顔&lt;/td&gt;&lt;td headers='rank'&gt;5&lt;/td&gt;&lt;td headers='remark'&gt;&lt;/td&gt;&lt;td headers='origin'&gt;ルストブルグ
Lustburg&lt;/td&gt;&lt;td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02" s="31" t="str">
        <f t="shared" si="12"/>
        <v>document.getElementById('m100').innerHTML = (b1*0+b2*0+b0*0) + (s1*0+s2*0+s3*0+s4*0+s5*0+s6*0+s7*0+s0*0) + (e01*0+e02*0+e03*0+e04*0+e05*0+e06*0+e07*0+e08*0+e09*0+e10*0+e11*0+e12*0+e13*0+e14*0+e15*0);</v>
      </c>
      <c r="AI102" s="35" t="str">
        <f t="shared" si="13"/>
        <v>m100</v>
      </c>
      <c r="AJ102" s="37" t="str">
        <f t="shared" si="18"/>
        <v/>
      </c>
      <c r="AK102" s="23"/>
    </row>
    <row r="103" spans="1:37" s="3" customFormat="1" ht="37.049999999999997" customHeight="1" x14ac:dyDescent="0.3">
      <c r="A103" s="3" t="s">
        <v>222</v>
      </c>
      <c r="C103" s="6" t="s">
        <v>223</v>
      </c>
      <c r="D103" s="3">
        <v>5</v>
      </c>
      <c r="E103" s="3" t="s">
        <v>39</v>
      </c>
      <c r="F103" s="17" t="s">
        <v>48</v>
      </c>
      <c r="G103" s="8"/>
      <c r="H103" s="4">
        <f t="shared" si="17"/>
        <v>0</v>
      </c>
      <c r="I103" s="2"/>
      <c r="J103" s="2"/>
      <c r="K103" s="2"/>
      <c r="L103" s="2">
        <f t="shared" si="19"/>
        <v>0</v>
      </c>
      <c r="M103" s="2"/>
      <c r="N103" s="2"/>
      <c r="O103" s="2"/>
      <c r="P103" s="2"/>
      <c r="Q103" s="7"/>
      <c r="U103" s="4"/>
      <c r="AD103" s="4">
        <f t="shared" si="20"/>
        <v>0</v>
      </c>
      <c r="AF103" s="23"/>
      <c r="AG103" s="31" t="str">
        <f t="shared" si="11"/>
        <v>&lt;tr&gt;&lt;td headers='icon'&gt;&lt;img src=resources/TS_LUST_ST_MELA_01.png&gt;&lt;/td&gt;&lt;td headers='name'&gt;刻の架け橋&lt;/td&gt;&lt;td headers='rank'&gt;5&lt;/td&gt;&lt;td headers='remark'&gt;&lt;span class='limited'&gt;限定&lt;/span&gt;&lt;/td&gt;&lt;td headers='origin'&gt;ルストブルグ
Lustburg&lt;/td&gt;&lt;td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03" s="31" t="str">
        <f t="shared" si="12"/>
        <v>document.getElementById('m101').innerHTML = (b1*0+b2*0+b0*0) + (s1*0+s2*0+s3*0+s4*0+s5*0+s6*0+s7*0+s0*0) + (e01*0+e02*0+e03*0+e04*0+e05*0+e06*0+e07*0+e08*0+e09*0+e10*0+e11*0+e12*0+e13*0+e14*0+e15*0);</v>
      </c>
      <c r="AI103" s="35" t="str">
        <f t="shared" si="13"/>
        <v>m101</v>
      </c>
      <c r="AJ103" s="37" t="str">
        <f t="shared" si="18"/>
        <v/>
      </c>
      <c r="AK103" s="23"/>
    </row>
    <row r="104" spans="1:37" s="3" customFormat="1" ht="37.049999999999997" customHeight="1" x14ac:dyDescent="0.3">
      <c r="A104" s="3" t="s">
        <v>224</v>
      </c>
      <c r="C104" s="6" t="s">
        <v>225</v>
      </c>
      <c r="D104" s="3">
        <v>5</v>
      </c>
      <c r="E104" s="3" t="s">
        <v>39</v>
      </c>
      <c r="F104" s="17" t="s">
        <v>48</v>
      </c>
      <c r="G104" s="8"/>
      <c r="H104" s="4">
        <f t="shared" si="17"/>
        <v>0</v>
      </c>
      <c r="I104" s="2"/>
      <c r="J104" s="2"/>
      <c r="K104" s="2"/>
      <c r="L104" s="2">
        <f t="shared" si="19"/>
        <v>0</v>
      </c>
      <c r="M104" s="2"/>
      <c r="N104" s="2"/>
      <c r="O104" s="2"/>
      <c r="P104" s="2"/>
      <c r="Q104" s="7"/>
      <c r="U104" s="4"/>
      <c r="AD104" s="4">
        <f t="shared" si="20"/>
        <v>0</v>
      </c>
      <c r="AF104" s="23"/>
      <c r="AG104" s="31" t="str">
        <f t="shared" si="11"/>
        <v>&lt;tr&gt;&lt;td headers='icon'&gt;&lt;img src=resources/TS_LUST_ST_MELA_DARK_01.png&gt;&lt;/td&gt;&lt;td headers='name'&gt;無限の罪、その身に&lt;/td&gt;&lt;td headers='rank'&gt;5&lt;/td&gt;&lt;td headers='remark'&gt;&lt;span class='limited'&gt;限定&lt;/span&gt;&lt;/td&gt;&lt;td headers='origin'&gt;ルストブルグ
Lustburg&lt;/td&gt;&lt;td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04" s="31" t="str">
        <f t="shared" si="12"/>
        <v>document.getElementById('m102').innerHTML = (b1*0+b2*0+b0*0) + (s1*0+s2*0+s3*0+s4*0+s5*0+s6*0+s7*0+s0*0) + (e01*0+e02*0+e03*0+e04*0+e05*0+e06*0+e07*0+e08*0+e09*0+e10*0+e11*0+e12*0+e13*0+e14*0+e15*0);</v>
      </c>
      <c r="AI104" s="35" t="str">
        <f t="shared" si="13"/>
        <v>m102</v>
      </c>
      <c r="AJ104" s="37" t="str">
        <f t="shared" si="18"/>
        <v/>
      </c>
      <c r="AK104" s="23"/>
    </row>
    <row r="105" spans="1:37" s="3" customFormat="1" ht="37.049999999999997" customHeight="1" x14ac:dyDescent="0.3">
      <c r="A105" s="3" t="s">
        <v>226</v>
      </c>
      <c r="C105" s="6" t="s">
        <v>227</v>
      </c>
      <c r="D105" s="3">
        <v>5</v>
      </c>
      <c r="E105" s="3" t="s">
        <v>39</v>
      </c>
      <c r="F105" s="17" t="s">
        <v>48</v>
      </c>
      <c r="G105" s="8"/>
      <c r="H105" s="4">
        <f t="shared" si="17"/>
        <v>0</v>
      </c>
      <c r="I105" s="2"/>
      <c r="J105" s="2"/>
      <c r="K105" s="2"/>
      <c r="L105" s="2">
        <f t="shared" si="19"/>
        <v>0</v>
      </c>
      <c r="M105" s="2"/>
      <c r="N105" s="2"/>
      <c r="O105" s="2"/>
      <c r="P105" s="2"/>
      <c r="Q105" s="7"/>
      <c r="U105" s="4"/>
      <c r="AD105" s="4">
        <f t="shared" si="20"/>
        <v>0</v>
      </c>
      <c r="AF105" s="23"/>
      <c r="AG105" s="31" t="str">
        <f t="shared" si="11"/>
        <v>&lt;tr&gt;&lt;td headers='icon'&gt;&lt;img src=resources/TS_LUST_ST_NIKUSU_DARK_01.png&gt;&lt;/td&gt;&lt;td headers='name'&gt;歪な刻は氷の檻に沈んで&lt;/td&gt;&lt;td headers='rank'&gt;5&lt;/td&gt;&lt;td headers='remark'&gt;&lt;span class='limited'&gt;限定&lt;/span&gt;&lt;/td&gt;&lt;td headers='origin'&gt;ルストブルグ
Lustburg&lt;/td&gt;&lt;td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05" s="31" t="str">
        <f t="shared" si="12"/>
        <v>document.getElementById('m103').innerHTML = (b1*0+b2*0+b0*0) + (s1*0+s2*0+s3*0+s4*0+s5*0+s6*0+s7*0+s0*0) + (e01*0+e02*0+e03*0+e04*0+e05*0+e06*0+e07*0+e08*0+e09*0+e10*0+e11*0+e12*0+e13*0+e14*0+e15*0);</v>
      </c>
      <c r="AI105" s="35" t="str">
        <f t="shared" si="13"/>
        <v>m103</v>
      </c>
      <c r="AJ105" s="37" t="str">
        <f t="shared" si="18"/>
        <v/>
      </c>
      <c r="AK105" s="23"/>
    </row>
    <row r="106" spans="1:37" s="3" customFormat="1" ht="37.049999999999997" customHeight="1" x14ac:dyDescent="0.3">
      <c r="A106" s="3" t="s">
        <v>228</v>
      </c>
      <c r="C106" s="6" t="s">
        <v>229</v>
      </c>
      <c r="D106" s="3">
        <v>5</v>
      </c>
      <c r="F106" s="17" t="s">
        <v>48</v>
      </c>
      <c r="G106" s="8" t="s">
        <v>68</v>
      </c>
      <c r="H106" s="4">
        <f t="shared" si="17"/>
        <v>90</v>
      </c>
      <c r="I106" s="2"/>
      <c r="J106" s="2">
        <v>30</v>
      </c>
      <c r="K106" s="2"/>
      <c r="L106" s="2">
        <f t="shared" si="19"/>
        <v>30</v>
      </c>
      <c r="M106" s="2"/>
      <c r="N106" s="2"/>
      <c r="O106" s="2"/>
      <c r="P106" s="2">
        <v>10</v>
      </c>
      <c r="Q106" s="7"/>
      <c r="R106" s="3" t="s">
        <v>14</v>
      </c>
      <c r="S106" s="3">
        <v>40</v>
      </c>
      <c r="U106" s="4"/>
      <c r="V106" s="3" t="s">
        <v>497</v>
      </c>
      <c r="W106" s="3">
        <v>20</v>
      </c>
      <c r="Y106" s="3">
        <v>20</v>
      </c>
      <c r="AB106" s="3">
        <v>20</v>
      </c>
      <c r="AD106" s="4">
        <f t="shared" si="20"/>
        <v>20</v>
      </c>
      <c r="AF106" s="23"/>
      <c r="AG106" s="31" t="str">
        <f t="shared" si="11"/>
        <v>&lt;tr&gt;&lt;td headers='icon'&gt;&lt;img src=resources/TS_LUST_YAULAS_01.png&gt;&lt;/td&gt;&lt;td headers='name'&gt;華麗じゃない剣&lt;/td&gt;&lt;td headers='rank'&gt;5&lt;/td&gt;&lt;td headers='remark'&gt;&lt;/td&gt;&lt;td headers='origin'&gt;ルストブルグ
Lustburg&lt;/td&gt;&lt;td headers='group'&gt;聖教騎士団&lt;/td&gt;&lt;td headers='score' id='m104'&gt;90&lt;/td&gt;&lt;td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headers='others'&gt;回避+10&lt;/td&gt;&lt;td headers='嫉妬'&gt;20&lt;/td&gt;&lt;td headers='怠惰'&gt;&lt;/td&gt;&lt;td headers='色欲'&gt;20&lt;/td&gt;&lt;td headers='暴食'&gt;&lt;/td&gt;&lt;td headers='憤怒'&gt;&lt;/td&gt;&lt;td headers='強欲'&gt;20&lt;/td&gt;&lt;td headers='傲慢'&gt;&lt;/td&gt;&lt;/tr&gt;</v>
      </c>
      <c r="AH106" s="31" t="str">
        <f t="shared" si="12"/>
        <v>document.getElementById('m104').innerHTML = (b1*30+b2*0+b0*30) + (s1*20+s2*0+s3*20+s4*0+s5*0+s6*20+s7*0+s0*20) + (e01*40+e02*0+e03*0+e04*0+e05*0+e06*0+e07*0+e08*0+e09*0+e10*0+e11*0+e12*0+e13*0+e14*0+e15*0);</v>
      </c>
      <c r="AI106" s="35" t="str">
        <f t="shared" si="13"/>
        <v>m104</v>
      </c>
      <c r="AJ106" s="37" t="str">
        <f t="shared" si="18"/>
        <v/>
      </c>
      <c r="AK106" s="23"/>
    </row>
    <row r="107" spans="1:37" s="3" customFormat="1" ht="37.049999999999997" customHeight="1" x14ac:dyDescent="0.3">
      <c r="A107" s="3" t="s">
        <v>230</v>
      </c>
      <c r="C107" s="6" t="s">
        <v>231</v>
      </c>
      <c r="D107" s="3">
        <v>5</v>
      </c>
      <c r="E107" s="3" t="s">
        <v>35</v>
      </c>
      <c r="F107" s="15" t="s">
        <v>36</v>
      </c>
      <c r="G107" s="8" t="s">
        <v>232</v>
      </c>
      <c r="H107" s="4">
        <f t="shared" si="17"/>
        <v>50</v>
      </c>
      <c r="I107" s="2">
        <v>20</v>
      </c>
      <c r="J107" s="2">
        <v>30</v>
      </c>
      <c r="K107" s="2"/>
      <c r="L107" s="2">
        <f t="shared" si="19"/>
        <v>30</v>
      </c>
      <c r="M107" s="2"/>
      <c r="N107" s="2"/>
      <c r="O107" s="2"/>
      <c r="P107" s="2"/>
      <c r="Q107" s="7"/>
      <c r="U107" s="4"/>
      <c r="Y107" s="3">
        <v>10</v>
      </c>
      <c r="AA107" s="3">
        <v>20</v>
      </c>
      <c r="AD107" s="4">
        <f t="shared" si="20"/>
        <v>20</v>
      </c>
      <c r="AF107" s="23"/>
      <c r="AG107" s="31" t="str">
        <f t="shared" si="11"/>
        <v>&lt;tr&gt;&lt;td headers='icon'&gt;&lt;img src=resources/TS_MCF_ALTO_01.png&gt;&lt;/td&gt;&lt;td headers='name'&gt;トライアングラー&lt;/td&gt;&lt;td headers='rank'&gt;5&lt;/td&gt;&lt;td headers='remark'&gt;&lt;span class='event'&gt;活動&lt;/span&gt;&lt;/td&gt;&lt;td headers='origin'&gt;その他
Other&lt;/td&gt;&lt;td headers='group'&gt;マクロスフロンティア&lt;/td&gt;&lt;td headers='score' id='m105'&gt;50&lt;/td&gt;&lt;td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headers='色欲'&gt;10&lt;/td&gt;&lt;td headers='暴食'&gt;&lt;/td&gt;&lt;td headers='憤怒'&gt;20&lt;/td&gt;&lt;td headers='強欲'&gt;&lt;/td&gt;&lt;td headers='傲慢'&gt;&lt;/td&gt;&lt;/tr&gt;</v>
      </c>
      <c r="AH107" s="31" t="str">
        <f t="shared" si="12"/>
        <v>document.getElementById('m105').innerHTML = (b1*30+b2*0+b0*30) + (s1*0+s2*0+s3*10+s4*0+s5*20+s6*0+s7*0+s0*20) + (e01*0+e02*0+e03*0+e04*0+e05*0+e06*0+e07*0+e08*0+e09*0+e10*0+e11*0+e12*0+e13*0+e14*0+e15*0);</v>
      </c>
      <c r="AI107" s="35" t="str">
        <f t="shared" si="13"/>
        <v>m105</v>
      </c>
      <c r="AJ107" s="37" t="str">
        <f t="shared" si="18"/>
        <v/>
      </c>
      <c r="AK107" s="23"/>
    </row>
    <row r="108" spans="1:37" s="3" customFormat="1" ht="37.049999999999997" customHeight="1" x14ac:dyDescent="0.3">
      <c r="A108" s="3" t="s">
        <v>233</v>
      </c>
      <c r="C108" s="6" t="s">
        <v>234</v>
      </c>
      <c r="D108" s="3">
        <v>5</v>
      </c>
      <c r="E108" s="3" t="s">
        <v>39</v>
      </c>
      <c r="F108" s="15" t="s">
        <v>36</v>
      </c>
      <c r="G108" s="8" t="s">
        <v>232</v>
      </c>
      <c r="H108" s="4">
        <f t="shared" si="17"/>
        <v>130</v>
      </c>
      <c r="I108" s="2"/>
      <c r="J108" s="2">
        <v>30</v>
      </c>
      <c r="K108" s="2">
        <v>30</v>
      </c>
      <c r="L108" s="2">
        <f t="shared" si="19"/>
        <v>30</v>
      </c>
      <c r="M108" s="2"/>
      <c r="N108" s="2"/>
      <c r="O108" s="2"/>
      <c r="P108" s="2"/>
      <c r="Q108" s="7"/>
      <c r="T108" s="3" t="s">
        <v>25</v>
      </c>
      <c r="U108" s="4">
        <v>40</v>
      </c>
      <c r="Y108" s="3">
        <v>60</v>
      </c>
      <c r="AD108" s="4">
        <f t="shared" si="20"/>
        <v>60</v>
      </c>
      <c r="AF108" s="23"/>
      <c r="AG108" s="31" t="str">
        <f t="shared" si="11"/>
        <v>&lt;tr&gt;&lt;td headers='icon'&gt;&lt;img src=resources/TS_MCF_RANKA_01.png&gt;&lt;/td&gt;&lt;td headers='name'&gt;夢追う歌姫&lt;/td&gt;&lt;td headers='rank'&gt;5&lt;/td&gt;&lt;td headers='remark'&gt;&lt;span class='limited'&gt;限定&lt;/span&gt;&lt;/td&gt;&lt;td headers='origin'&gt;その他
Other&lt;/td&gt;&lt;td headers='group'&gt;マクロスフロンティア&lt;/td&gt;&lt;td headers='score' id='m106'&gt;130&lt;/td&gt;&lt;td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headers='嫉妬'&gt;&lt;/td&gt;&lt;td headers='怠惰'&gt;&lt;/td&gt;&lt;td headers='色欲'&gt;60&lt;/td&gt;&lt;td headers='暴食'&gt;&lt;/td&gt;&lt;td headers='憤怒'&gt;&lt;/td&gt;&lt;td headers='強欲'&gt;&lt;/td&gt;&lt;td headers='傲慢'&gt;&lt;/td&gt;&lt;/tr&gt;</v>
      </c>
      <c r="AH108" s="31" t="str">
        <f t="shared" si="12"/>
        <v>document.getElementById('m106').innerHTML = (b1*30+b2*30+b0*30) + (s1*0+s2*0+s3*60+s4*0+s5*0+s6*0+s7*0+s0*60) + (e01*0+e02*0+e03*0+e04*0+e05*0+e06*0+e07*0+e08*0+e09*0+e10*0+e11*0+e12*0+e13*0+e14*40+e15*0);</v>
      </c>
      <c r="AI108" s="35" t="str">
        <f t="shared" si="13"/>
        <v>m106</v>
      </c>
      <c r="AJ108" s="37" t="str">
        <f t="shared" si="18"/>
        <v/>
      </c>
      <c r="AK108" s="23"/>
    </row>
    <row r="109" spans="1:37" s="3" customFormat="1" ht="37.049999999999997" customHeight="1" x14ac:dyDescent="0.3">
      <c r="A109" s="3" t="s">
        <v>235</v>
      </c>
      <c r="C109" s="6" t="s">
        <v>236</v>
      </c>
      <c r="D109" s="3">
        <v>5</v>
      </c>
      <c r="E109" s="3" t="s">
        <v>39</v>
      </c>
      <c r="F109" s="15" t="s">
        <v>36</v>
      </c>
      <c r="G109" s="8" t="s">
        <v>232</v>
      </c>
      <c r="H109" s="4">
        <f t="shared" si="17"/>
        <v>140</v>
      </c>
      <c r="I109" s="2">
        <v>20</v>
      </c>
      <c r="J109" s="2">
        <v>40</v>
      </c>
      <c r="K109" s="2"/>
      <c r="L109" s="2">
        <f t="shared" si="19"/>
        <v>40</v>
      </c>
      <c r="M109" s="2"/>
      <c r="N109" s="2"/>
      <c r="O109" s="2"/>
      <c r="P109" s="2"/>
      <c r="Q109" s="7"/>
      <c r="T109" s="3" t="s">
        <v>25</v>
      </c>
      <c r="U109" s="4">
        <v>40</v>
      </c>
      <c r="AA109" s="3">
        <v>60</v>
      </c>
      <c r="AD109" s="4">
        <f t="shared" si="20"/>
        <v>60</v>
      </c>
      <c r="AF109" s="23"/>
      <c r="AG109" s="31" t="str">
        <f t="shared" si="11"/>
        <v>&lt;tr&gt;&lt;td headers='icon'&gt;&lt;img src=resources/TS_MCF_SHERYL_01.png&gt;&lt;/td&gt;&lt;td headers='name'&gt;銀河舞う妖精&lt;/td&gt;&lt;td headers='rank'&gt;5&lt;/td&gt;&lt;td headers='remark'&gt;&lt;span class='limited'&gt;限定&lt;/span&gt;&lt;/td&gt;&lt;td headers='origin'&gt;その他
Other&lt;/td&gt;&lt;td headers='group'&gt;マクロスフロンティア&lt;/td&gt;&lt;td headers='score' id='m107'&gt;140&lt;/td&gt;&lt;td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headers='嫉妬'&gt;&lt;/td&gt;&lt;td headers='怠惰'&gt;&lt;/td&gt;&lt;td headers='色欲'&gt;&lt;/td&gt;&lt;td headers='暴食'&gt;&lt;/td&gt;&lt;td headers='憤怒'&gt;60&lt;/td&gt;&lt;td headers='強欲'&gt;&lt;/td&gt;&lt;td headers='傲慢'&gt;&lt;/td&gt;&lt;/tr&gt;</v>
      </c>
      <c r="AH109" s="31" t="str">
        <f t="shared" si="12"/>
        <v>document.getElementById('m107').innerHTML = (b1*40+b2*0+b0*40) + (s1*0+s2*0+s3*0+s4*0+s5*60+s6*0+s7*0+s0*60) + (e01*0+e02*0+e03*0+e04*0+e05*0+e06*0+e07*0+e08*0+e09*0+e10*0+e11*0+e12*0+e13*0+e14*40+e15*0);</v>
      </c>
      <c r="AI109" s="35" t="str">
        <f t="shared" si="13"/>
        <v>m107</v>
      </c>
      <c r="AJ109" s="37" t="str">
        <f t="shared" si="18"/>
        <v/>
      </c>
      <c r="AK109" s="23"/>
    </row>
    <row r="110" spans="1:37" s="3" customFormat="1" ht="37.049999999999997" customHeight="1" x14ac:dyDescent="0.3">
      <c r="A110" s="3" t="s">
        <v>237</v>
      </c>
      <c r="C110" s="6" t="s">
        <v>238</v>
      </c>
      <c r="D110" s="3">
        <v>5</v>
      </c>
      <c r="F110" s="17" t="s">
        <v>507</v>
      </c>
      <c r="G110" s="8" t="s">
        <v>68</v>
      </c>
      <c r="H110" s="4">
        <f t="shared" si="17"/>
        <v>80</v>
      </c>
      <c r="I110" s="2">
        <v>40</v>
      </c>
      <c r="J110" s="2">
        <v>40</v>
      </c>
      <c r="K110" s="2"/>
      <c r="L110" s="2">
        <f t="shared" si="19"/>
        <v>40</v>
      </c>
      <c r="M110" s="2"/>
      <c r="N110" s="2"/>
      <c r="O110" s="2"/>
      <c r="P110" s="2">
        <v>5</v>
      </c>
      <c r="Q110" s="7"/>
      <c r="U110" s="4"/>
      <c r="V110" s="3" t="s">
        <v>484</v>
      </c>
      <c r="Y110" s="3">
        <v>20</v>
      </c>
      <c r="AC110" s="3">
        <v>40</v>
      </c>
      <c r="AD110" s="4">
        <f t="shared" si="20"/>
        <v>40</v>
      </c>
      <c r="AF110" s="23"/>
      <c r="AG110" s="31" t="str">
        <f t="shared" si="11"/>
        <v>&lt;tr&gt;&lt;td headers='icon'&gt;&lt;img src=resources/TS_NORTH_CADANOVA_01.png&gt;&lt;/td&gt;&lt;td headers='name'&gt;在りし日の二人と憧れと&lt;/td&gt;&lt;td headers='rank'&gt;5&lt;/td&gt;&lt;td headers='remark'&gt;&lt;/td&gt;&lt;td headers='origin'&gt;ノーザンブライドレリーフ
Northern Pride&lt;/td&gt;&lt;td headers='group'&gt;聖教騎士団&lt;/td&gt;&lt;td headers='score' id='m108'&gt;80&lt;/td&gt;&lt;td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headers='嫉妬'&gt;&lt;/td&gt;&lt;td headers='怠惰'&gt;&lt;/td&gt;&lt;td headers='色欲'&gt;20&lt;/td&gt;&lt;td headers='暴食'&gt;&lt;/td&gt;&lt;td headers='憤怒'&gt;&lt;/td&gt;&lt;td headers='強欲'&gt;&lt;/td&gt;&lt;td headers='傲慢'&gt;40&lt;/td&gt;&lt;/tr&gt;</v>
      </c>
      <c r="AH110" s="31" t="str">
        <f t="shared" si="12"/>
        <v>document.getElementById('m108').innerHTML = (b1*40+b2*0+b0*40) + (s1*0+s2*0+s3*20+s4*0+s5*0+s6*0+s7*40+s0*40) + (e01*0+e02*0+e03*0+e04*0+e05*0+e06*0+e07*0+e08*0+e09*0+e10*0+e11*0+e12*0+e13*0+e14*0+e15*0);</v>
      </c>
      <c r="AI110" s="35" t="str">
        <f t="shared" si="13"/>
        <v>m108</v>
      </c>
      <c r="AJ110" s="37" t="str">
        <f t="shared" si="18"/>
        <v/>
      </c>
      <c r="AK110" s="23"/>
    </row>
    <row r="111" spans="1:37" s="3" customFormat="1" ht="37.049999999999997" customHeight="1" x14ac:dyDescent="0.3">
      <c r="A111" s="3" t="s">
        <v>513</v>
      </c>
      <c r="C111" s="6" t="s">
        <v>514</v>
      </c>
      <c r="D111" s="3">
        <v>5</v>
      </c>
      <c r="E111" s="3" t="s">
        <v>39</v>
      </c>
      <c r="F111" s="17" t="s">
        <v>507</v>
      </c>
      <c r="G111" s="8" t="s">
        <v>68</v>
      </c>
      <c r="H111" s="4">
        <f t="shared" si="17"/>
        <v>110</v>
      </c>
      <c r="I111" s="2">
        <v>30</v>
      </c>
      <c r="J111" s="2">
        <v>50</v>
      </c>
      <c r="K111" s="2"/>
      <c r="L111" s="2">
        <f t="shared" ref="L111" si="21">MAX(J111:K111)</f>
        <v>50</v>
      </c>
      <c r="M111" s="2"/>
      <c r="N111" s="2"/>
      <c r="O111" s="2"/>
      <c r="P111" s="2">
        <v>5</v>
      </c>
      <c r="Q111" s="7"/>
      <c r="T111" s="3" t="s">
        <v>515</v>
      </c>
      <c r="U111" s="4">
        <v>20</v>
      </c>
      <c r="AB111" s="3">
        <v>40</v>
      </c>
      <c r="AC111" s="3">
        <v>20</v>
      </c>
      <c r="AD111" s="4">
        <f t="shared" ref="AD111" si="22">MAX(W111:AC111)</f>
        <v>40</v>
      </c>
      <c r="AF111" s="23"/>
      <c r="AG111" s="31" t="str">
        <f t="shared" si="11"/>
        <v>&lt;tr&gt;&lt;td headers='icon'&gt;&lt;img src=resources/TS_NORTH_CADANOVA_02.png&gt;&lt;/td&gt;&lt;td headers='name'&gt;落涙なき慟哭&lt;/td&gt;&lt;td headers='rank'&gt;5&lt;/td&gt;&lt;td headers='remark'&gt;&lt;span class='limited'&gt;限定&lt;/span&gt;&lt;/td&gt;&lt;td headers='origin'&gt;ノーザンブライドレリーフ
Northern Pride&lt;/td&gt;&lt;td headers='group'&gt;聖教騎士団&lt;/td&gt;&lt;td headers='score' id='m109'&gt;110&lt;/td&gt;&lt;td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headers='嫉妬'&gt;&lt;/td&gt;&lt;td headers='怠惰'&gt;&lt;/td&gt;&lt;td headers='色欲'&gt;&lt;/td&gt;&lt;td headers='暴食'&gt;&lt;/td&gt;&lt;td headers='憤怒'&gt;&lt;/td&gt;&lt;td headers='強欲'&gt;40&lt;/td&gt;&lt;td headers='傲慢'&gt;20&lt;/td&gt;&lt;/tr&gt;</v>
      </c>
      <c r="AH111" s="31" t="str">
        <f t="shared" si="12"/>
        <v>document.getElementById('m109').innerHTML = (b1*50+b2*0+b0*50) + (s1*0+s2*0+s3*0+s4*0+s5*0+s6*40+s7*20+s0*40) + (e01*0+e02*0+e03*0+e04*0+e05*0+e06*0+e07*0+e08*20+e09*0+e10*0+e11*0+e12*0+e13*0+e14*0+e15*0);</v>
      </c>
      <c r="AI111" s="35" t="str">
        <f t="shared" si="13"/>
        <v>m109</v>
      </c>
      <c r="AJ111" s="37" t="str">
        <f t="shared" si="18"/>
        <v/>
      </c>
      <c r="AK111" s="23"/>
    </row>
    <row r="112" spans="1:37" s="3" customFormat="1" ht="37.049999999999997" customHeight="1" x14ac:dyDescent="0.3">
      <c r="A112" s="3" t="s">
        <v>240</v>
      </c>
      <c r="C112" s="6" t="s">
        <v>241</v>
      </c>
      <c r="D112" s="3">
        <v>5</v>
      </c>
      <c r="E112" s="3" t="s">
        <v>35</v>
      </c>
      <c r="F112" s="17" t="s">
        <v>507</v>
      </c>
      <c r="G112" s="8"/>
      <c r="H112" s="4">
        <f t="shared" si="17"/>
        <v>0</v>
      </c>
      <c r="I112" s="2"/>
      <c r="J112" s="2"/>
      <c r="K112" s="2"/>
      <c r="L112" s="2">
        <f t="shared" si="19"/>
        <v>0</v>
      </c>
      <c r="M112" s="2"/>
      <c r="N112" s="2"/>
      <c r="O112" s="2"/>
      <c r="P112" s="2"/>
      <c r="Q112" s="7"/>
      <c r="U112" s="4"/>
      <c r="AD112" s="4">
        <f t="shared" si="20"/>
        <v>0</v>
      </c>
      <c r="AF112" s="23"/>
      <c r="AG112" s="31" t="str">
        <f t="shared" si="11"/>
        <v>&lt;tr&gt;&lt;td headers='icon'&gt;&lt;img src=resources/TS_NORTH_GUILDFORD_01.png&gt;&lt;/td&gt;&lt;td headers='name'&gt;異端なき秩序の徒&lt;/td&gt;&lt;td headers='rank'&gt;5&lt;/td&gt;&lt;td headers='remark'&gt;&lt;span class='event'&gt;活動&lt;/span&gt;&lt;/td&gt;&lt;td headers='origin'&gt;ノーザンブライドレリーフ
Northern Pride&lt;/td&gt;&lt;td headers='group'&gt;&lt;/td&gt;&lt;td headers='score' id='m110'&gt;0&lt;/td&gt;&lt;td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12" s="31" t="str">
        <f t="shared" si="12"/>
        <v>document.getElementById('m110').innerHTML = (b1*0+b2*0+b0*0) + (s1*0+s2*0+s3*0+s4*0+s5*0+s6*0+s7*0+s0*0) + (e01*0+e02*0+e03*0+e04*0+e05*0+e06*0+e07*0+e08*0+e09*0+e10*0+e11*0+e12*0+e13*0+e14*0+e15*0);</v>
      </c>
      <c r="AI112" s="35" t="str">
        <f t="shared" si="13"/>
        <v>m110</v>
      </c>
      <c r="AJ112" s="37" t="str">
        <f t="shared" si="18"/>
        <v/>
      </c>
      <c r="AK112" s="23"/>
    </row>
    <row r="113" spans="1:37" s="3" customFormat="1" ht="37.049999999999997" customHeight="1" x14ac:dyDescent="0.3">
      <c r="A113" s="3" t="s">
        <v>242</v>
      </c>
      <c r="C113" s="6" t="s">
        <v>243</v>
      </c>
      <c r="D113" s="3">
        <v>5</v>
      </c>
      <c r="F113" s="17" t="s">
        <v>507</v>
      </c>
      <c r="G113" s="8" t="s">
        <v>68</v>
      </c>
      <c r="H113" s="4">
        <f t="shared" si="17"/>
        <v>80</v>
      </c>
      <c r="I113" s="2">
        <v>40</v>
      </c>
      <c r="J113" s="2">
        <v>20</v>
      </c>
      <c r="K113" s="2">
        <v>20</v>
      </c>
      <c r="L113" s="2">
        <f t="shared" si="19"/>
        <v>20</v>
      </c>
      <c r="M113" s="2"/>
      <c r="N113" s="2"/>
      <c r="O113" s="2"/>
      <c r="P113" s="2"/>
      <c r="Q113" s="7"/>
      <c r="U113" s="4"/>
      <c r="AC113" s="3">
        <v>60</v>
      </c>
      <c r="AD113" s="4">
        <f t="shared" si="20"/>
        <v>60</v>
      </c>
      <c r="AF113" s="23"/>
      <c r="AG113" s="31" t="str">
        <f t="shared" si="11"/>
        <v>&lt;tr&gt;&lt;td headers='icon'&gt;&lt;img src=resources/TS_NORTH_RAKINA_01.png&gt;&lt;/td&gt;&lt;td headers='name'&gt;“傲慢”への祈り&lt;/td&gt;&lt;td headers='rank'&gt;5&lt;/td&gt;&lt;td headers='remark'&gt;&lt;/td&gt;&lt;td headers='origin'&gt;ノーザンブライドレリーフ
Northern Pride&lt;/td&gt;&lt;td headers='group'&gt;聖教騎士団&lt;/td&gt;&lt;td headers='score' id='m111'&gt;80&lt;/td&gt;&lt;td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headers='傲慢'&gt;60&lt;/td&gt;&lt;/tr&gt;</v>
      </c>
      <c r="AH113" s="31" t="str">
        <f t="shared" si="12"/>
        <v>document.getElementById('m111').innerHTML = (b1*20+b2*20+b0*20) + (s1*0+s2*0+s3*0+s4*0+s5*0+s6*0+s7*60+s0*60) + (e01*0+e02*0+e03*0+e04*0+e05*0+e06*0+e07*0+e08*0+e09*0+e10*0+e11*0+e12*0+e13*0+e14*0+e15*0);</v>
      </c>
      <c r="AI113" s="35" t="str">
        <f t="shared" si="13"/>
        <v>m111</v>
      </c>
      <c r="AJ113" s="37" t="str">
        <f t="shared" si="18"/>
        <v/>
      </c>
      <c r="AK113" s="23"/>
    </row>
    <row r="114" spans="1:37" s="3" customFormat="1" ht="37.049999999999997" customHeight="1" x14ac:dyDescent="0.3">
      <c r="A114" s="3" t="s">
        <v>244</v>
      </c>
      <c r="C114" s="6" t="s">
        <v>245</v>
      </c>
      <c r="D114" s="3">
        <v>5</v>
      </c>
      <c r="F114" s="17" t="s">
        <v>507</v>
      </c>
      <c r="G114" s="8"/>
      <c r="H114" s="4">
        <f t="shared" si="17"/>
        <v>0</v>
      </c>
      <c r="I114" s="2"/>
      <c r="J114" s="2"/>
      <c r="K114" s="2"/>
      <c r="L114" s="2">
        <f t="shared" si="19"/>
        <v>0</v>
      </c>
      <c r="M114" s="2"/>
      <c r="N114" s="2"/>
      <c r="O114" s="2"/>
      <c r="P114" s="2"/>
      <c r="Q114" s="7"/>
      <c r="U114" s="4"/>
      <c r="AD114" s="4">
        <f t="shared" si="20"/>
        <v>0</v>
      </c>
      <c r="AF114" s="23"/>
      <c r="AG114" s="31" t="str">
        <f t="shared" si="11"/>
        <v>&lt;tr&gt;&lt;td headers='icon'&gt;&lt;img src=resources/TS_NORTH_TORITOH_01.png&gt;&lt;/td&gt;&lt;td headers='name'&gt;叶わぬ過去、叶える未来&lt;/td&gt;&lt;td headers='rank'&gt;5&lt;/td&gt;&lt;td headers='remark'&gt;&lt;/td&gt;&lt;td headers='origin'&gt;ノーザンブライドレリーフ
Northern Pride&lt;/td&gt;&lt;td headers='group'&gt;&lt;/td&gt;&lt;td headers='score' id='m112'&gt;0&lt;/td&gt;&lt;td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14" s="31" t="str">
        <f t="shared" si="12"/>
        <v>document.getElementById('m112').innerHTML = (b1*0+b2*0+b0*0) + (s1*0+s2*0+s3*0+s4*0+s5*0+s6*0+s7*0+s0*0) + (e01*0+e02*0+e03*0+e04*0+e05*0+e06*0+e07*0+e08*0+e09*0+e10*0+e11*0+e12*0+e13*0+e14*0+e15*0);</v>
      </c>
      <c r="AI114" s="35" t="str">
        <f t="shared" si="13"/>
        <v>m112</v>
      </c>
      <c r="AJ114" s="37" t="str">
        <f t="shared" si="18"/>
        <v/>
      </c>
      <c r="AK114" s="23"/>
    </row>
    <row r="115" spans="1:37" s="3" customFormat="1" ht="37.049999999999997" customHeight="1" x14ac:dyDescent="0.3">
      <c r="A115" s="3" t="s">
        <v>246</v>
      </c>
      <c r="C115" s="6" t="s">
        <v>247</v>
      </c>
      <c r="D115" s="3">
        <v>4</v>
      </c>
      <c r="F115" s="15" t="s">
        <v>36</v>
      </c>
      <c r="G115" s="8"/>
      <c r="H115" s="4">
        <f t="shared" si="17"/>
        <v>0</v>
      </c>
      <c r="I115" s="2"/>
      <c r="J115" s="2"/>
      <c r="K115" s="2"/>
      <c r="L115" s="2">
        <f t="shared" si="19"/>
        <v>0</v>
      </c>
      <c r="M115" s="2"/>
      <c r="N115" s="2"/>
      <c r="O115" s="2"/>
      <c r="P115" s="2"/>
      <c r="Q115" s="7"/>
      <c r="U115" s="4"/>
      <c r="AD115" s="4">
        <f t="shared" si="20"/>
        <v>0</v>
      </c>
      <c r="AF115" s="23"/>
      <c r="AG115" s="31" t="str">
        <f t="shared" si="11"/>
        <v>&lt;tr&gt;&lt;td headers='icon'&gt;&lt;img src=resources/TS_OTHER_WAGINAO_01.png&gt;&lt;/td&gt;&lt;td headers='name'&gt;隔たりを破る純心&lt;/td&gt;&lt;td headers='rank'&gt;4&lt;/td&gt;&lt;td headers='remark'&gt;&lt;/td&gt;&lt;td headers='origin'&gt;その他
Other&lt;/td&gt;&lt;td headers='group'&gt;&lt;/td&gt;&lt;td headers='score' id='m113'&gt;0&lt;/td&gt;&lt;td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15" s="31" t="str">
        <f t="shared" si="12"/>
        <v>document.getElementById('m113').innerHTML = (b1*0+b2*0+b0*0) + (s1*0+s2*0+s3*0+s4*0+s5*0+s6*0+s7*0+s0*0) + (e01*0+e02*0+e03*0+e04*0+e05*0+e06*0+e07*0+e08*0+e09*0+e10*0+e11*0+e12*0+e13*0+e14*0+e15*0);</v>
      </c>
      <c r="AI115" s="35" t="str">
        <f t="shared" si="13"/>
        <v>m113</v>
      </c>
      <c r="AJ115" s="37" t="str">
        <f t="shared" si="18"/>
        <v/>
      </c>
      <c r="AK115" s="23"/>
    </row>
    <row r="116" spans="1:37" s="3" customFormat="1" ht="37.049999999999997" customHeight="1" x14ac:dyDescent="0.3">
      <c r="A116" s="3" t="s">
        <v>248</v>
      </c>
      <c r="C116" s="6" t="s">
        <v>249</v>
      </c>
      <c r="D116" s="3">
        <v>5</v>
      </c>
      <c r="E116" s="3" t="s">
        <v>39</v>
      </c>
      <c r="F116" s="15" t="s">
        <v>36</v>
      </c>
      <c r="G116" s="8" t="s">
        <v>250</v>
      </c>
      <c r="H116" s="4">
        <f t="shared" si="17"/>
        <v>90</v>
      </c>
      <c r="I116" s="2">
        <v>30</v>
      </c>
      <c r="J116" s="2">
        <v>20</v>
      </c>
      <c r="K116" s="2"/>
      <c r="L116" s="2">
        <f t="shared" si="19"/>
        <v>20</v>
      </c>
      <c r="M116" s="2"/>
      <c r="N116" s="2"/>
      <c r="O116" s="2"/>
      <c r="P116" s="2"/>
      <c r="Q116" s="7"/>
      <c r="T116" s="3" t="s">
        <v>24</v>
      </c>
      <c r="U116" s="4">
        <v>50</v>
      </c>
      <c r="W116" s="3">
        <v>20</v>
      </c>
      <c r="X116" s="3">
        <v>20</v>
      </c>
      <c r="AB116" s="3">
        <v>20</v>
      </c>
      <c r="AD116" s="4">
        <f t="shared" si="20"/>
        <v>20</v>
      </c>
      <c r="AF116" s="23"/>
      <c r="AG116" s="31" t="str">
        <f t="shared" si="11"/>
        <v>&lt;tr&gt;&lt;td headers='icon'&gt;&lt;img src=resources/TS_POK_01.png&gt;&lt;/td&gt;&lt;td headers='name'&gt;理を破る者たちの休息&lt;/td&gt;&lt;td headers='rank'&gt;5&lt;/td&gt;&lt;td headers='remark'&gt;&lt;span class='limited'&gt;限定&lt;/span&gt;&lt;/td&gt;&lt;td headers='origin'&gt;その他
Other&lt;/td&gt;&lt;td headers='group'&gt;FgG&lt;/td&gt;&lt;td headers='score' id='m114'&gt;90&lt;/td&gt;&lt;td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headers='嫉妬'&gt;20&lt;/td&gt;&lt;td headers='怠惰'&gt;20&lt;/td&gt;&lt;td headers='色欲'&gt;&lt;/td&gt;&lt;td headers='暴食'&gt;&lt;/td&gt;&lt;td headers='憤怒'&gt;&lt;/td&gt;&lt;td headers='強欲'&gt;20&lt;/td&gt;&lt;td headers='傲慢'&gt;&lt;/td&gt;&lt;/tr&gt;</v>
      </c>
      <c r="AH116" s="31" t="str">
        <f t="shared" si="12"/>
        <v>document.getElementById('m114').innerHTML = (b1*20+b2*0+b0*20) + (s1*20+s2*20+s3*0+s4*0+s5*0+s6*20+s7*0+s0*20) + (e01*0+e02*0+e03*0+e04*0+e05*0+e06*0+e07*0+e08*0+e09*0+e10*0+e11*0+e12*0+e13*50+e14*0+e15*0);</v>
      </c>
      <c r="AI116" s="35" t="str">
        <f t="shared" si="13"/>
        <v>m114</v>
      </c>
      <c r="AJ116" s="37" t="str">
        <f t="shared" si="18"/>
        <v/>
      </c>
      <c r="AK116" s="23"/>
    </row>
    <row r="117" spans="1:37" s="3" customFormat="1" ht="37.049999999999997" customHeight="1" x14ac:dyDescent="0.3">
      <c r="A117" s="3" t="s">
        <v>251</v>
      </c>
      <c r="C117" s="6" t="s">
        <v>252</v>
      </c>
      <c r="D117" s="3">
        <v>5</v>
      </c>
      <c r="E117" s="3" t="s">
        <v>35</v>
      </c>
      <c r="F117" s="15" t="s">
        <v>36</v>
      </c>
      <c r="G117" s="8" t="s">
        <v>250</v>
      </c>
      <c r="H117" s="4">
        <f t="shared" si="17"/>
        <v>50</v>
      </c>
      <c r="I117" s="2">
        <v>30</v>
      </c>
      <c r="J117" s="2">
        <v>30</v>
      </c>
      <c r="K117" s="2"/>
      <c r="L117" s="2">
        <f t="shared" si="19"/>
        <v>30</v>
      </c>
      <c r="M117" s="2"/>
      <c r="N117" s="2"/>
      <c r="O117" s="2"/>
      <c r="P117" s="2"/>
      <c r="Q117" s="7"/>
      <c r="U117" s="4"/>
      <c r="AA117" s="3">
        <v>10</v>
      </c>
      <c r="AC117" s="3">
        <v>20</v>
      </c>
      <c r="AD117" s="4">
        <f t="shared" si="20"/>
        <v>20</v>
      </c>
      <c r="AF117" s="23"/>
      <c r="AG117" s="31" t="str">
        <f t="shared" si="11"/>
        <v>&lt;tr&gt;&lt;td headers='icon'&gt;&lt;img src=resources/TS_POK_ARUMASU_01.png&gt;&lt;/td&gt;&lt;td headers='name'&gt;決して折れない不屈の剣&lt;/td&gt;&lt;td headers='rank'&gt;5&lt;/td&gt;&lt;td headers='remark'&gt;&lt;span class='event'&gt;活動&lt;/span&gt;&lt;/td&gt;&lt;td headers='origin'&gt;その他
Other&lt;/td&gt;&lt;td headers='group'&gt;FgG&lt;/td&gt;&lt;td headers='score' id='m115'&gt;50&lt;/td&gt;&lt;td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headers='憤怒'&gt;10&lt;/td&gt;&lt;td headers='強欲'&gt;&lt;/td&gt;&lt;td headers='傲慢'&gt;20&lt;/td&gt;&lt;/tr&gt;</v>
      </c>
      <c r="AH117" s="31" t="str">
        <f t="shared" si="12"/>
        <v>document.getElementById('m115').innerHTML = (b1*30+b2*0+b0*30) + (s1*0+s2*0+s3*0+s4*0+s5*10+s6*0+s7*20+s0*20) + (e01*0+e02*0+e03*0+e04*0+e05*0+e06*0+e07*0+e08*0+e09*0+e10*0+e11*0+e12*0+e13*0+e14*0+e15*0);</v>
      </c>
      <c r="AI117" s="35" t="str">
        <f t="shared" si="13"/>
        <v>m115</v>
      </c>
      <c r="AJ117" s="37" t="str">
        <f t="shared" si="18"/>
        <v/>
      </c>
      <c r="AK117" s="23"/>
    </row>
    <row r="118" spans="1:37" s="3" customFormat="1" ht="37.049999999999997" customHeight="1" x14ac:dyDescent="0.3">
      <c r="A118" s="3" t="s">
        <v>519</v>
      </c>
      <c r="C118" s="6" t="s">
        <v>520</v>
      </c>
      <c r="D118" s="3">
        <v>5</v>
      </c>
      <c r="E118" s="3" t="s">
        <v>39</v>
      </c>
      <c r="F118" s="15" t="s">
        <v>36</v>
      </c>
      <c r="G118" s="8" t="s">
        <v>250</v>
      </c>
      <c r="H118" s="4">
        <f t="shared" si="17"/>
        <v>60</v>
      </c>
      <c r="I118" s="2"/>
      <c r="J118" s="2">
        <v>60</v>
      </c>
      <c r="K118" s="2"/>
      <c r="L118" s="2">
        <f t="shared" si="19"/>
        <v>60</v>
      </c>
      <c r="M118" s="2"/>
      <c r="N118" s="2"/>
      <c r="O118" s="2"/>
      <c r="P118" s="2"/>
      <c r="Q118" s="7"/>
      <c r="U118" s="4"/>
      <c r="V118" s="5" t="s">
        <v>521</v>
      </c>
      <c r="W118" s="3">
        <v>30</v>
      </c>
      <c r="AB118" s="3">
        <v>30</v>
      </c>
      <c r="AD118" s="4"/>
      <c r="AF118" s="23"/>
      <c r="AG118" s="31" t="str">
        <f t="shared" ref="AG118" si="23">"&lt;tr&gt;&lt;td headers='icon'&gt;&lt;img src=resources/"&amp;A118&amp;"&gt;&lt;/td&gt;&lt;td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headers='origin'&gt;"&amp;F118&amp;"&lt;/td&gt;&lt;td headers='group'&gt;"&amp;G118&amp;"&lt;/td&gt;&lt;td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headers='嫉妬'&gt;"&amp;W118&amp;"&lt;/td&gt;&lt;td headers='怠惰'&gt;"&amp;X118&amp;"&lt;/td&gt;&lt;td headers='色欲'&gt;"&amp;Y118&amp;"&lt;/td&gt;&lt;td headers='暴食'&gt;"&amp;Z118&amp;"&lt;/td&gt;&lt;td headers='憤怒'&gt;"&amp;AA118&amp;"&lt;/td&gt;&lt;td headers='強欲'&gt;"&amp;AB118&amp;"&lt;/td&gt;&lt;td headers='傲慢'&gt;"&amp;AC118&amp;"&lt;/td&gt;&lt;/tr&gt;"</f>
        <v>&lt;tr&gt;&lt;td headers='icon'&gt;&lt;img src=resources/TS_POK_CASSIUS_01.png&gt;&lt;/td&gt;&lt;td headers='name'&gt;円環の瞳&lt;/td&gt;&lt;td headers='rank'&gt;5&lt;/td&gt;&lt;td headers='remark'&gt;&lt;span class='limited'&gt;限定&lt;/span&gt;&lt;/td&gt;&lt;td headers='origin'&gt;その他
Other&lt;/td&gt;&lt;td headers='group'&gt;FgG&lt;/td&gt;&lt;td headers='score' id='m116'&gt;60&lt;/td&gt;&lt;td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headers='嫉妬'&gt;30&lt;/td&gt;&lt;td headers='怠惰'&gt;&lt;/td&gt;&lt;td headers='色欲'&gt;&lt;/td&gt;&lt;td headers='暴食'&gt;&lt;/td&gt;&lt;td headers='憤怒'&gt;&lt;/td&gt;&lt;td headers='強欲'&gt;30&lt;/td&gt;&lt;td headers='傲慢'&gt;&lt;/td&gt;&lt;/tr&gt;</v>
      </c>
      <c r="AH118" s="31" t="str">
        <f t="shared" ref="AH118" si="24">"document.getElementById('"&amp;AI118&amp;"').innerHTML = (b1*"&amp;TEXT(J118,0)&amp;"+b2*"&amp;TEXT(K118,0)&amp;"+b0*"&amp;TEXT(L118,0)&amp;") + (s1*"&amp;TEXT(W118,0)&amp;"+s2*"&amp;TEXT(X118,0)&amp;"+s3*"&amp;TEXT(Y118,0)&amp;"+s4*"&amp;TEXT(Z118,0)&amp;"+s5*"&amp;TEXT(AA118,0)&amp;"+s6*"&amp;TEXT(AB118,0)&amp;"+s7*"&amp;TEXT(AC118,0)&amp;"+s0*"&amp;TEXT(AD118,0)&amp;") + (e01*"&amp;IF(R118="斬撃",S118,0)&amp;"+e02*"&amp;IF(R118="刺突",S118,0)&amp;"+e03*"&amp;IF(R118="打撃",S118,0)&amp;"+e04*"&amp;IF(R118="射撃",S118,0)&amp;"+e05*"&amp;IF(R118="魔法",S118,0)&amp;"+e06*"&amp;IF(R118="無区分",S118,0)&amp;"+e07*"&amp;IF(T118="反撃",U118,0)&amp;"+e08*"&amp;IF(T118="風属性",U118,0)&amp;"+e09*"&amp;IF(T118="闇属性",U118,0)&amp;"+e10*"&amp;IF(T118="単体",U118,0)&amp;"+e11*"&amp;IF(T118="範囲",U118,0)&amp;"+e12*"&amp;IF(T118="人",U118,0)&amp;"+e13*"&amp;IF(T118="異族",U118,0)&amp;"+e14*"&amp;IF(T118="バジュラ",U118,0)&amp;"+e15*"&amp;IF(T118="魔動人形",U118,0)&amp;");"</f>
        <v>document.getElementById('m116').innerHTML = (b1*60+b2*0+b0*60) + (s1*30+s2*0+s3*0+s4*0+s5*0+s6*30+s7*0+s0*0) + (e01*0+e02*0+e03*0+e04*0+e05*0+e06*0+e07*0+e08*0+e09*0+e10*0+e11*0+e12*0+e13*0+e14*0+e15*0);</v>
      </c>
      <c r="AI118" s="35" t="str">
        <f t="shared" si="13"/>
        <v>m116</v>
      </c>
      <c r="AJ118" s="37"/>
      <c r="AK118" s="23"/>
    </row>
    <row r="119" spans="1:37" s="3" customFormat="1" ht="37.049999999999997" customHeight="1" x14ac:dyDescent="0.3">
      <c r="A119" s="3" t="s">
        <v>253</v>
      </c>
      <c r="C119" s="6" t="s">
        <v>254</v>
      </c>
      <c r="D119" s="3">
        <v>5</v>
      </c>
      <c r="E119" s="3" t="s">
        <v>39</v>
      </c>
      <c r="F119" s="15" t="s">
        <v>36</v>
      </c>
      <c r="G119" s="8" t="s">
        <v>250</v>
      </c>
      <c r="H119" s="4">
        <f t="shared" si="17"/>
        <v>60</v>
      </c>
      <c r="I119" s="2">
        <v>40</v>
      </c>
      <c r="J119" s="2">
        <v>30</v>
      </c>
      <c r="K119" s="2"/>
      <c r="L119" s="2">
        <f t="shared" si="19"/>
        <v>30</v>
      </c>
      <c r="M119" s="2"/>
      <c r="N119" s="2"/>
      <c r="O119" s="2">
        <v>20</v>
      </c>
      <c r="P119" s="2">
        <v>10</v>
      </c>
      <c r="Q119" s="7"/>
      <c r="U119" s="4"/>
      <c r="Y119" s="3">
        <v>30</v>
      </c>
      <c r="AB119" s="3">
        <v>30</v>
      </c>
      <c r="AD119" s="4">
        <f t="shared" si="20"/>
        <v>30</v>
      </c>
      <c r="AF119" s="23"/>
      <c r="AG119" s="31" t="str">
        <f t="shared" si="11"/>
        <v>&lt;tr&gt;&lt;td headers='icon'&gt;&lt;img src=resources/TS_POK_FAILNAUGHT_01.png&gt;&lt;/td&gt;&lt;td headers='name'&gt;闇に浮かぶ優しき笑み&lt;/td&gt;&lt;td headers='rank'&gt;5&lt;/td&gt;&lt;td headers='remark'&gt;&lt;span class='limited'&gt;限定&lt;/span&gt;&lt;/td&gt;&lt;td headers='origin'&gt;その他
Other&lt;/td&gt;&lt;td headers='group'&gt;FgG&lt;/td&gt;&lt;td headers='score' id='m117'&gt;60&lt;/td&gt;&lt;td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headers='色欲'&gt;30&lt;/td&gt;&lt;td headers='暴食'&gt;&lt;/td&gt;&lt;td headers='憤怒'&gt;&lt;/td&gt;&lt;td headers='強欲'&gt;30&lt;/td&gt;&lt;td headers='傲慢'&gt;&lt;/td&gt;&lt;/tr&gt;</v>
      </c>
      <c r="AH119" s="31" t="str">
        <f t="shared" si="12"/>
        <v>document.getElementById('m117').innerHTML = (b1*30+b2*0+b0*30) + (s1*0+s2*0+s3*30+s4*0+s5*0+s6*30+s7*0+s0*30) + (e01*0+e02*0+e03*0+e04*0+e05*0+e06*0+e07*0+e08*0+e09*0+e10*0+e11*0+e12*0+e13*0+e14*0+e15*0);</v>
      </c>
      <c r="AI119" s="35" t="str">
        <f t="shared" si="13"/>
        <v>m117</v>
      </c>
      <c r="AJ119" s="37" t="str">
        <f t="shared" si="18"/>
        <v/>
      </c>
      <c r="AK119" s="23"/>
    </row>
    <row r="120" spans="1:37" s="3" customFormat="1" ht="37.049999999999997" customHeight="1" x14ac:dyDescent="0.3">
      <c r="A120" s="3" t="s">
        <v>255</v>
      </c>
      <c r="C120" s="6" t="s">
        <v>256</v>
      </c>
      <c r="D120" s="3">
        <v>5</v>
      </c>
      <c r="E120" s="3" t="s">
        <v>39</v>
      </c>
      <c r="F120" s="15" t="s">
        <v>36</v>
      </c>
      <c r="G120" s="8" t="s">
        <v>250</v>
      </c>
      <c r="H120" s="4">
        <f t="shared" si="17"/>
        <v>110</v>
      </c>
      <c r="I120" s="2">
        <v>20</v>
      </c>
      <c r="J120" s="2">
        <v>50</v>
      </c>
      <c r="K120" s="2"/>
      <c r="L120" s="2">
        <f t="shared" si="19"/>
        <v>50</v>
      </c>
      <c r="M120" s="2"/>
      <c r="N120" s="2"/>
      <c r="O120" s="2"/>
      <c r="P120" s="2"/>
      <c r="Q120" s="7"/>
      <c r="T120" s="3" t="s">
        <v>24</v>
      </c>
      <c r="U120" s="4">
        <v>30</v>
      </c>
      <c r="Z120" s="3">
        <v>20</v>
      </c>
      <c r="AA120" s="3">
        <v>30</v>
      </c>
      <c r="AC120" s="3">
        <v>10</v>
      </c>
      <c r="AD120" s="4">
        <f t="shared" si="20"/>
        <v>30</v>
      </c>
      <c r="AF120" s="23"/>
      <c r="AG120" s="31" t="str">
        <f t="shared" si="11"/>
        <v>&lt;tr&gt;&lt;td headers='icon'&gt;&lt;img src=resources/TS_POK_MASAMUNE_01.png&gt;&lt;/td&gt;&lt;td headers='name'&gt;主君に捧げし刃&lt;/td&gt;&lt;td headers='rank'&gt;5&lt;/td&gt;&lt;td headers='remark'&gt;&lt;span class='limited'&gt;限定&lt;/span&gt;&lt;/td&gt;&lt;td headers='origin'&gt;その他
Other&lt;/td&gt;&lt;td headers='group'&gt;FgG&lt;/td&gt;&lt;td headers='score' id='m118'&gt;110&lt;/td&gt;&lt;td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headers='嫉妬'&gt;&lt;/td&gt;&lt;td headers='怠惰'&gt;&lt;/td&gt;&lt;td headers='色欲'&gt;&lt;/td&gt;&lt;td headers='暴食'&gt;20&lt;/td&gt;&lt;td headers='憤怒'&gt;30&lt;/td&gt;&lt;td headers='強欲'&gt;&lt;/td&gt;&lt;td headers='傲慢'&gt;10&lt;/td&gt;&lt;/tr&gt;</v>
      </c>
      <c r="AH120" s="31" t="str">
        <f t="shared" si="12"/>
        <v>document.getElementById('m118').innerHTML = (b1*50+b2*0+b0*50) + (s1*0+s2*0+s3*0+s4*20+s5*30+s6*0+s7*10+s0*30) + (e01*0+e02*0+e03*0+e04*0+e05*0+e06*0+e07*0+e08*0+e09*0+e10*0+e11*0+e12*0+e13*30+e14*0+e15*0);</v>
      </c>
      <c r="AI120" s="35" t="str">
        <f t="shared" si="13"/>
        <v>m118</v>
      </c>
      <c r="AJ120" s="37" t="str">
        <f t="shared" si="18"/>
        <v/>
      </c>
      <c r="AK120" s="23"/>
    </row>
    <row r="121" spans="1:37" s="3" customFormat="1" ht="37.049999999999997" customHeight="1" x14ac:dyDescent="0.3">
      <c r="A121" s="3" t="s">
        <v>257</v>
      </c>
      <c r="C121" s="6" t="s">
        <v>258</v>
      </c>
      <c r="D121" s="3">
        <v>5</v>
      </c>
      <c r="E121" s="3" t="s">
        <v>39</v>
      </c>
      <c r="F121" s="15" t="s">
        <v>36</v>
      </c>
      <c r="G121" s="8" t="s">
        <v>250</v>
      </c>
      <c r="H121" s="4">
        <f t="shared" si="17"/>
        <v>100</v>
      </c>
      <c r="I121" s="2">
        <v>40</v>
      </c>
      <c r="J121" s="2"/>
      <c r="K121" s="2"/>
      <c r="L121" s="2">
        <f t="shared" si="19"/>
        <v>0</v>
      </c>
      <c r="M121" s="2"/>
      <c r="N121" s="2"/>
      <c r="O121" s="2"/>
      <c r="P121" s="2"/>
      <c r="Q121" s="7"/>
      <c r="R121" s="5" t="s">
        <v>17</v>
      </c>
      <c r="S121" s="3">
        <v>40</v>
      </c>
      <c r="U121" s="4"/>
      <c r="V121" s="3" t="s">
        <v>483</v>
      </c>
      <c r="AC121" s="3">
        <v>60</v>
      </c>
      <c r="AD121" s="4">
        <f t="shared" si="20"/>
        <v>60</v>
      </c>
      <c r="AF121" s="23"/>
      <c r="AG121" s="31" t="str">
        <f t="shared" si="11"/>
        <v>&lt;tr&gt;&lt;td headers='icon'&gt;&lt;img src=resources/TS_POK_TIFARET_01.png&gt;&lt;/td&gt;&lt;td headers='name'&gt;導き、その光とともに&lt;/td&gt;&lt;td headers='rank'&gt;5&lt;/td&gt;&lt;td headers='remark'&gt;&lt;span class='limited'&gt;限定&lt;/span&gt;&lt;/td&gt;&lt;td headers='origin'&gt;その他
Other&lt;/td&gt;&lt;td headers='group'&gt;FgG&lt;/td&gt;&lt;td headers='score' id='m119'&gt;100&lt;/td&gt;&lt;td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headers='嫉妬'&gt;&lt;/td&gt;&lt;td headers='怠惰'&gt;&lt;/td&gt;&lt;td headers='色欲'&gt;&lt;/td&gt;&lt;td headers='暴食'&gt;&lt;/td&gt;&lt;td headers='憤怒'&gt;&lt;/td&gt;&lt;td headers='強欲'&gt;&lt;/td&gt;&lt;td headers='傲慢'&gt;60&lt;/td&gt;&lt;/tr&gt;</v>
      </c>
      <c r="AH121" s="31" t="str">
        <f t="shared" si="12"/>
        <v>document.getElementById('m119').innerHTML = (b1*0+b2*0+b0*0) + (s1*0+s2*0+s3*0+s4*0+s5*0+s6*0+s7*60+s0*60) + (e01*0+e02*0+e03*0+e04*40+e05*0+e06*0+e07*0+e08*0+e09*0+e10*0+e11*0+e12*0+e13*0+e14*0+e15*0);</v>
      </c>
      <c r="AI121" s="35" t="str">
        <f t="shared" si="13"/>
        <v>m119</v>
      </c>
      <c r="AJ121" s="37" t="str">
        <f t="shared" si="18"/>
        <v/>
      </c>
      <c r="AK121" s="23"/>
    </row>
    <row r="122" spans="1:37" s="3" customFormat="1" ht="37.049999999999997" customHeight="1" x14ac:dyDescent="0.3">
      <c r="A122" s="3" t="s">
        <v>259</v>
      </c>
      <c r="C122" s="6" t="s">
        <v>260</v>
      </c>
      <c r="D122" s="3">
        <v>5</v>
      </c>
      <c r="E122" s="3" t="s">
        <v>35</v>
      </c>
      <c r="F122" s="15" t="s">
        <v>36</v>
      </c>
      <c r="G122" s="8"/>
      <c r="H122" s="4">
        <f t="shared" si="17"/>
        <v>0</v>
      </c>
      <c r="I122" s="2"/>
      <c r="J122" s="2"/>
      <c r="K122" s="2"/>
      <c r="L122" s="2">
        <f t="shared" si="19"/>
        <v>0</v>
      </c>
      <c r="M122" s="2"/>
      <c r="N122" s="2"/>
      <c r="O122" s="2"/>
      <c r="P122" s="2"/>
      <c r="Q122" s="7"/>
      <c r="U122" s="4"/>
      <c r="AD122" s="4">
        <f t="shared" si="20"/>
        <v>0</v>
      </c>
      <c r="AF122" s="23"/>
      <c r="AG122" s="31" t="str">
        <f t="shared" si="11"/>
        <v>&lt;tr&gt;&lt;td headers='icon'&gt;&lt;img src=resources/TS_REALEVENT_01.png&gt;&lt;/td&gt;&lt;td headers='name'&gt;タガタメは次の次元へ&lt;/td&gt;&lt;td headers='rank'&gt;5&lt;/td&gt;&lt;td headers='remark'&gt;&lt;span class='event'&gt;活動&lt;/span&gt;&lt;/td&gt;&lt;td headers='origin'&gt;その他
Other&lt;/td&gt;&lt;td headers='group'&gt;&lt;/td&gt;&lt;td headers='score' id='m120'&gt;0&lt;/td&gt;&lt;td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22" s="31" t="str">
        <f t="shared" si="12"/>
        <v>document.getElementById('m120').innerHTML = (b1*0+b2*0+b0*0) + (s1*0+s2*0+s3*0+s4*0+s5*0+s6*0+s7*0+s0*0) + (e01*0+e02*0+e03*0+e04*0+e05*0+e06*0+e07*0+e08*0+e09*0+e10*0+e11*0+e12*0+e13*0+e14*0+e15*0);</v>
      </c>
      <c r="AI122" s="35" t="str">
        <f t="shared" si="13"/>
        <v>m120</v>
      </c>
      <c r="AJ122" s="37" t="str">
        <f t="shared" si="18"/>
        <v/>
      </c>
      <c r="AK122" s="23"/>
    </row>
    <row r="123" spans="1:37" s="3" customFormat="1" ht="37.049999999999997" customHeight="1" x14ac:dyDescent="0.3">
      <c r="A123" s="3" t="s">
        <v>261</v>
      </c>
      <c r="C123" s="6" t="s">
        <v>262</v>
      </c>
      <c r="D123" s="3">
        <v>5</v>
      </c>
      <c r="E123" s="3" t="s">
        <v>39</v>
      </c>
      <c r="F123" s="15" t="s">
        <v>36</v>
      </c>
      <c r="G123" s="8" t="s">
        <v>250</v>
      </c>
      <c r="H123" s="4">
        <f t="shared" si="17"/>
        <v>90</v>
      </c>
      <c r="I123" s="2"/>
      <c r="J123" s="2">
        <v>40</v>
      </c>
      <c r="K123" s="2"/>
      <c r="L123" s="2">
        <f t="shared" si="19"/>
        <v>40</v>
      </c>
      <c r="M123" s="2"/>
      <c r="N123" s="2"/>
      <c r="O123" s="2">
        <v>20</v>
      </c>
      <c r="P123" s="2">
        <v>10</v>
      </c>
      <c r="Q123" s="7"/>
      <c r="R123" s="3" t="s">
        <v>14</v>
      </c>
      <c r="S123" s="3">
        <v>20</v>
      </c>
      <c r="U123" s="4"/>
      <c r="V123" s="3" t="s">
        <v>482</v>
      </c>
      <c r="Y123" s="3">
        <v>30</v>
      </c>
      <c r="AA123" s="3">
        <v>30</v>
      </c>
      <c r="AD123" s="4">
        <f t="shared" si="20"/>
        <v>30</v>
      </c>
      <c r="AF123" s="23"/>
      <c r="AG123" s="31" t="str">
        <f t="shared" si="11"/>
        <v>&lt;tr&gt;&lt;td headers='icon'&gt;&lt;img src=resources/TS_S_01.png&gt;&lt;/td&gt;&lt;td headers='name'&gt;穢れなき乙女たち&lt;/td&gt;&lt;td headers='rank'&gt;5&lt;/td&gt;&lt;td headers='remark'&gt;&lt;span class='limited'&gt;限定&lt;/span&gt;&lt;/td&gt;&lt;td headers='origin'&gt;その他
Other&lt;/td&gt;&lt;td headers='group'&gt;FgG&lt;/td&gt;&lt;td headers='score' id='m121'&gt;90&lt;/td&gt;&lt;td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headers='嫉妬'&gt;&lt;/td&gt;&lt;td headers='怠惰'&gt;&lt;/td&gt;&lt;td headers='色欲'&gt;30&lt;/td&gt;&lt;td headers='暴食'&gt;&lt;/td&gt;&lt;td headers='憤怒'&gt;30&lt;/td&gt;&lt;td headers='強欲'&gt;&lt;/td&gt;&lt;td headers='傲慢'&gt;&lt;/td&gt;&lt;/tr&gt;</v>
      </c>
      <c r="AH123" s="31" t="str">
        <f t="shared" si="12"/>
        <v>document.getElementById('m121').innerHTML = (b1*40+b2*0+b0*40) + (s1*0+s2*0+s3*30+s4*0+s5*30+s6*0+s7*0+s0*30) + (e01*20+e02*0+e03*0+e04*0+e05*0+e06*0+e07*0+e08*0+e09*0+e10*0+e11*0+e12*0+e13*0+e14*0+e15*0);</v>
      </c>
      <c r="AI123" s="35" t="str">
        <f t="shared" si="13"/>
        <v>m121</v>
      </c>
      <c r="AJ123" s="37" t="str">
        <f t="shared" si="18"/>
        <v/>
      </c>
      <c r="AK123" s="23"/>
    </row>
    <row r="124" spans="1:37" s="3" customFormat="1" ht="37.049999999999997" customHeight="1" x14ac:dyDescent="0.3">
      <c r="A124" s="3" t="s">
        <v>263</v>
      </c>
      <c r="C124" s="6" t="s">
        <v>264</v>
      </c>
      <c r="D124" s="3">
        <v>5</v>
      </c>
      <c r="E124" s="3" t="s">
        <v>35</v>
      </c>
      <c r="F124" s="15" t="s">
        <v>265</v>
      </c>
      <c r="G124" s="8"/>
      <c r="H124" s="4">
        <f t="shared" si="17"/>
        <v>0</v>
      </c>
      <c r="I124" s="2"/>
      <c r="J124" s="2"/>
      <c r="K124" s="2"/>
      <c r="L124" s="2">
        <f t="shared" si="19"/>
        <v>0</v>
      </c>
      <c r="M124" s="2"/>
      <c r="N124" s="2"/>
      <c r="O124" s="2"/>
      <c r="P124" s="2"/>
      <c r="Q124" s="7"/>
      <c r="U124" s="4"/>
      <c r="AD124" s="4">
        <f t="shared" si="20"/>
        <v>0</v>
      </c>
      <c r="AF124" s="23"/>
      <c r="AG124" s="31" t="str">
        <f t="shared" si="11"/>
        <v>&lt;tr&gt;&lt;td headers='icon'&gt;&lt;img src=resources/TS_SAGA_BIRGITTA_01.png&gt;&lt;/td&gt;&lt;td headers='name'&gt;ファーストクリスマス&lt;/td&gt;&lt;td headers='rank'&gt;5&lt;/td&gt;&lt;td headers='remark'&gt;&lt;span class='event'&gt;活動&lt;/span&gt;&lt;/td&gt;&lt;td headers='origin'&gt;サガ地方
Saga Region&lt;/td&gt;&lt;td headers='group'&gt;&lt;/td&gt;&lt;td headers='score' id='m122'&gt;0&lt;/td&gt;&lt;td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24" s="31" t="str">
        <f t="shared" si="12"/>
        <v>document.getElementById('m122').innerHTML = (b1*0+b2*0+b0*0) + (s1*0+s2*0+s3*0+s4*0+s5*0+s6*0+s7*0+s0*0) + (e01*0+e02*0+e03*0+e04*0+e05*0+e06*0+e07*0+e08*0+e09*0+e10*0+e11*0+e12*0+e13*0+e14*0+e15*0);</v>
      </c>
      <c r="AI124" s="35" t="str">
        <f t="shared" si="13"/>
        <v>m122</v>
      </c>
      <c r="AJ124" s="37" t="str">
        <f t="shared" si="18"/>
        <v/>
      </c>
      <c r="AK124" s="23"/>
    </row>
    <row r="125" spans="1:37" s="3" customFormat="1" ht="37.049999999999997" customHeight="1" x14ac:dyDescent="0.3">
      <c r="A125" s="3" t="s">
        <v>266</v>
      </c>
      <c r="C125" s="6" t="s">
        <v>267</v>
      </c>
      <c r="D125" s="3">
        <v>5</v>
      </c>
      <c r="F125" s="15" t="s">
        <v>265</v>
      </c>
      <c r="G125" s="8" t="s">
        <v>168</v>
      </c>
      <c r="H125" s="4">
        <f t="shared" si="17"/>
        <v>80</v>
      </c>
      <c r="I125" s="2">
        <v>70</v>
      </c>
      <c r="J125" s="2"/>
      <c r="K125" s="2"/>
      <c r="L125" s="2">
        <f t="shared" si="19"/>
        <v>0</v>
      </c>
      <c r="M125" s="2"/>
      <c r="N125" s="2"/>
      <c r="O125" s="2"/>
      <c r="P125" s="2"/>
      <c r="Q125" s="7"/>
      <c r="R125" s="3" t="s">
        <v>19</v>
      </c>
      <c r="S125" s="3">
        <v>20</v>
      </c>
      <c r="U125" s="4"/>
      <c r="V125" s="3" t="s">
        <v>486</v>
      </c>
      <c r="X125" s="3">
        <v>60</v>
      </c>
      <c r="AD125" s="4">
        <f t="shared" si="20"/>
        <v>60</v>
      </c>
      <c r="AF125" s="23"/>
      <c r="AG125" s="31" t="str">
        <f t="shared" si="11"/>
        <v>&lt;tr&gt;&lt;td headers='icon'&gt;&lt;img src=resources/TS_SAGA_GORMALAS_01.png&gt;&lt;/td&gt;&lt;td headers='name'&gt;降臨ブラックキールズ&lt;/td&gt;&lt;td headers='rank'&gt;5&lt;/td&gt;&lt;td headers='remark'&gt;&lt;/td&gt;&lt;td headers='origin'&gt;サガ地方
Saga Region&lt;/td&gt;&lt;td headers='group'&gt;海賊団&lt;/td&gt;&lt;td headers='score' id='m123'&gt;80&lt;/td&gt;&lt;td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headers='嫉妬'&gt;&lt;/td&gt;&lt;td headers='怠惰'&gt;60&lt;/td&gt;&lt;td headers='色欲'&gt;&lt;/td&gt;&lt;td headers='暴食'&gt;&lt;/td&gt;&lt;td headers='憤怒'&gt;&lt;/td&gt;&lt;td headers='強欲'&gt;&lt;/td&gt;&lt;td headers='傲慢'&gt;&lt;/td&gt;&lt;/tr&gt;</v>
      </c>
      <c r="AH125" s="31" t="str">
        <f t="shared" si="12"/>
        <v>document.getElementById('m123').innerHTML = (b1*0+b2*0+b0*0) + (s1*0+s2*60+s3*0+s4*0+s5*0+s6*0+s7*0+s0*60) + (e01*0+e02*0+e03*0+e04*0+e05*0+e06*20+e07*0+e08*0+e09*0+e10*0+e11*0+e12*0+e13*0+e14*0+e15*0);</v>
      </c>
      <c r="AI125" s="35" t="str">
        <f t="shared" si="13"/>
        <v>m123</v>
      </c>
      <c r="AJ125" s="37" t="str">
        <f t="shared" si="18"/>
        <v/>
      </c>
      <c r="AK125" s="23"/>
    </row>
    <row r="126" spans="1:37" s="3" customFormat="1" ht="37.049999999999997" customHeight="1" x14ac:dyDescent="0.3">
      <c r="A126" s="3" t="s">
        <v>268</v>
      </c>
      <c r="C126" s="6" t="s">
        <v>269</v>
      </c>
      <c r="D126" s="3">
        <v>5</v>
      </c>
      <c r="E126" s="3" t="s">
        <v>35</v>
      </c>
      <c r="F126" s="15" t="s">
        <v>265</v>
      </c>
      <c r="G126" s="8"/>
      <c r="H126" s="4">
        <f t="shared" si="17"/>
        <v>0</v>
      </c>
      <c r="I126" s="2"/>
      <c r="J126" s="2"/>
      <c r="K126" s="2"/>
      <c r="L126" s="2">
        <f t="shared" si="19"/>
        <v>0</v>
      </c>
      <c r="M126" s="2"/>
      <c r="N126" s="2"/>
      <c r="O126" s="2"/>
      <c r="P126" s="2"/>
      <c r="Q126" s="7"/>
      <c r="U126" s="4"/>
      <c r="AD126" s="4">
        <f t="shared" si="20"/>
        <v>0</v>
      </c>
      <c r="AF126" s="23"/>
      <c r="AG126" s="31" t="str">
        <f t="shared" si="11"/>
        <v>&lt;tr&gt;&lt;td headers='icon'&gt;&lt;img src=resources/TS_SAGA_MERDA_01.png&gt;&lt;/td&gt;&lt;td headers='name'&gt;仕事終わりのもふもふ&lt;/td&gt;&lt;td headers='rank'&gt;5&lt;/td&gt;&lt;td headers='remark'&gt;&lt;span class='event'&gt;活動&lt;/span&gt;&lt;/td&gt;&lt;td headers='origin'&gt;サガ地方
Saga Region&lt;/td&gt;&lt;td headers='group'&gt;&lt;/td&gt;&lt;td headers='score' id='m124'&gt;0&lt;/td&gt;&lt;td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26" s="31" t="str">
        <f t="shared" si="12"/>
        <v>document.getElementById('m124').innerHTML = (b1*0+b2*0+b0*0) + (s1*0+s2*0+s3*0+s4*0+s5*0+s6*0+s7*0+s0*0) + (e01*0+e02*0+e03*0+e04*0+e05*0+e06*0+e07*0+e08*0+e09*0+e10*0+e11*0+e12*0+e13*0+e14*0+e15*0);</v>
      </c>
      <c r="AI126" s="35" t="str">
        <f t="shared" si="13"/>
        <v>m124</v>
      </c>
      <c r="AJ126" s="37" t="str">
        <f t="shared" si="18"/>
        <v/>
      </c>
      <c r="AK126" s="23"/>
    </row>
    <row r="127" spans="1:37" s="3" customFormat="1" ht="37.049999999999997" customHeight="1" x14ac:dyDescent="0.3">
      <c r="A127" s="3" t="s">
        <v>270</v>
      </c>
      <c r="C127" s="6" t="s">
        <v>271</v>
      </c>
      <c r="D127" s="3">
        <v>5</v>
      </c>
      <c r="F127" s="15" t="s">
        <v>265</v>
      </c>
      <c r="G127" s="8"/>
      <c r="H127" s="4">
        <f t="shared" si="17"/>
        <v>0</v>
      </c>
      <c r="I127" s="2"/>
      <c r="J127" s="2"/>
      <c r="K127" s="2"/>
      <c r="L127" s="2">
        <f t="shared" si="19"/>
        <v>0</v>
      </c>
      <c r="M127" s="2"/>
      <c r="N127" s="2"/>
      <c r="O127" s="2"/>
      <c r="P127" s="2"/>
      <c r="Q127" s="7"/>
      <c r="U127" s="4"/>
      <c r="AD127" s="4">
        <f t="shared" si="20"/>
        <v>0</v>
      </c>
      <c r="AF127" s="23"/>
      <c r="AG127" s="31" t="str">
        <f t="shared" si="11"/>
        <v>&lt;tr&gt;&lt;td headers='icon'&gt;&lt;img src=resources/TS_SAGA_MOCA_01.png&gt;&lt;/td&gt;&lt;td headers='name'&gt;優しき風を纏いて&lt;/td&gt;&lt;td headers='rank'&gt;5&lt;/td&gt;&lt;td headers='remark'&gt;&lt;/td&gt;&lt;td headers='origin'&gt;サガ地方
Saga Region&lt;/td&gt;&lt;td headers='group'&gt;&lt;/td&gt;&lt;td headers='score' id='m125'&gt;0&lt;/td&gt;&lt;td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27" s="31" t="str">
        <f t="shared" si="12"/>
        <v>document.getElementById('m125').innerHTML = (b1*0+b2*0+b0*0) + (s1*0+s2*0+s3*0+s4*0+s5*0+s6*0+s7*0+s0*0) + (e01*0+e02*0+e03*0+e04*0+e05*0+e06*0+e07*0+e08*0+e09*0+e10*0+e11*0+e12*0+e13*0+e14*0+e15*0);</v>
      </c>
      <c r="AI127" s="35" t="str">
        <f t="shared" si="13"/>
        <v>m125</v>
      </c>
      <c r="AJ127" s="37" t="str">
        <f t="shared" si="18"/>
        <v/>
      </c>
      <c r="AK127" s="23"/>
    </row>
    <row r="128" spans="1:37" s="3" customFormat="1" ht="37.049999999999997" customHeight="1" x14ac:dyDescent="0.3">
      <c r="A128" s="3" t="s">
        <v>272</v>
      </c>
      <c r="C128" s="6" t="s">
        <v>273</v>
      </c>
      <c r="D128" s="3">
        <v>5</v>
      </c>
      <c r="F128" s="15" t="s">
        <v>265</v>
      </c>
      <c r="G128" s="8" t="s">
        <v>100</v>
      </c>
      <c r="H128" s="4">
        <f t="shared" si="17"/>
        <v>90</v>
      </c>
      <c r="I128" s="2">
        <v>50</v>
      </c>
      <c r="J128" s="2"/>
      <c r="K128" s="2">
        <v>30</v>
      </c>
      <c r="L128" s="2">
        <f t="shared" si="19"/>
        <v>30</v>
      </c>
      <c r="M128" s="2"/>
      <c r="N128" s="2"/>
      <c r="O128" s="2"/>
      <c r="P128" s="2"/>
      <c r="Q128" s="7"/>
      <c r="R128" s="3" t="s">
        <v>18</v>
      </c>
      <c r="S128" s="3">
        <v>20</v>
      </c>
      <c r="U128" s="4"/>
      <c r="W128" s="3">
        <v>20</v>
      </c>
      <c r="AA128" s="3">
        <v>40</v>
      </c>
      <c r="AD128" s="4">
        <f t="shared" si="20"/>
        <v>40</v>
      </c>
      <c r="AF128" s="23"/>
      <c r="AG128" s="31" t="str">
        <f t="shared" si="11"/>
        <v>&lt;tr&gt;&lt;td headers='icon'&gt;&lt;img src=resources/TS_SAGA_NINA_01.png&gt;&lt;/td&gt;&lt;td headers='name'&gt;スタディアニマルズ&lt;/td&gt;&lt;td headers='rank'&gt;5&lt;/td&gt;&lt;td headers='remark'&gt;&lt;/td&gt;&lt;td headers='origin'&gt;サガ地方
Saga Region&lt;/td&gt;&lt;td headers='group'&gt;緋炎騎士団&lt;/td&gt;&lt;td headers='score' id='m126'&gt;90&lt;/td&gt;&lt;td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headers='嫉妬'&gt;20&lt;/td&gt;&lt;td headers='怠惰'&gt;&lt;/td&gt;&lt;td headers='色欲'&gt;&lt;/td&gt;&lt;td headers='暴食'&gt;&lt;/td&gt;&lt;td headers='憤怒'&gt;40&lt;/td&gt;&lt;td headers='強欲'&gt;&lt;/td&gt;&lt;td headers='傲慢'&gt;&lt;/td&gt;&lt;/tr&gt;</v>
      </c>
      <c r="AH128" s="31" t="str">
        <f t="shared" si="12"/>
        <v>document.getElementById('m126').innerHTML = (b1*0+b2*30+b0*30) + (s1*20+s2*0+s3*0+s4*0+s5*40+s6*0+s7*0+s0*40) + (e01*0+e02*0+e03*0+e04*0+e05*20+e06*0+e07*0+e08*0+e09*0+e10*0+e11*0+e12*0+e13*0+e14*0+e15*0);</v>
      </c>
      <c r="AI128" s="35" t="str">
        <f t="shared" si="13"/>
        <v>m126</v>
      </c>
      <c r="AJ128" s="37" t="str">
        <f t="shared" si="18"/>
        <v/>
      </c>
      <c r="AK128" s="23"/>
    </row>
    <row r="129" spans="1:37" s="3" customFormat="1" ht="37.049999999999997" customHeight="1" x14ac:dyDescent="0.3">
      <c r="A129" s="3" t="s">
        <v>274</v>
      </c>
      <c r="C129" s="6" t="s">
        <v>275</v>
      </c>
      <c r="D129" s="3">
        <v>5</v>
      </c>
      <c r="E129" s="3" t="s">
        <v>39</v>
      </c>
      <c r="F129" s="15" t="s">
        <v>265</v>
      </c>
      <c r="G129" s="8" t="s">
        <v>100</v>
      </c>
      <c r="H129" s="4">
        <f t="shared" si="17"/>
        <v>120</v>
      </c>
      <c r="I129" s="2"/>
      <c r="J129" s="2"/>
      <c r="K129" s="2">
        <v>30</v>
      </c>
      <c r="L129" s="2">
        <f t="shared" si="19"/>
        <v>30</v>
      </c>
      <c r="M129" s="2"/>
      <c r="N129" s="2"/>
      <c r="O129" s="2"/>
      <c r="P129" s="2"/>
      <c r="Q129" s="7"/>
      <c r="R129" s="3" t="s">
        <v>18</v>
      </c>
      <c r="S129" s="3">
        <v>30</v>
      </c>
      <c r="T129" s="3" t="s">
        <v>21</v>
      </c>
      <c r="U129" s="4">
        <v>20</v>
      </c>
      <c r="V129" s="3" t="s">
        <v>483</v>
      </c>
      <c r="Z129" s="3">
        <v>40</v>
      </c>
      <c r="AA129" s="3">
        <v>20</v>
      </c>
      <c r="AD129" s="4">
        <f t="shared" si="20"/>
        <v>40</v>
      </c>
      <c r="AF129" s="23"/>
      <c r="AG129" s="31" t="str">
        <f t="shared" si="11"/>
        <v>&lt;tr&gt;&lt;td headers='icon'&gt;&lt;img src=resources/TS_SAGA_NINA_02.png&gt;&lt;/td&gt;&lt;td headers='name'&gt;手作りクリスマス&lt;/td&gt;&lt;td headers='rank'&gt;5&lt;/td&gt;&lt;td headers='remark'&gt;&lt;span class='limited'&gt;限定&lt;/span&gt;&lt;/td&gt;&lt;td headers='origin'&gt;サガ地方
Saga Region&lt;/td&gt;&lt;td headers='group'&gt;緋炎騎士団&lt;/td&gt;&lt;td headers='score' id='m127'&gt;120&lt;/td&gt;&lt;td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headers='嫉妬'&gt;&lt;/td&gt;&lt;td headers='怠惰'&gt;&lt;/td&gt;&lt;td headers='色欲'&gt;&lt;/td&gt;&lt;td headers='暴食'&gt;40&lt;/td&gt;&lt;td headers='憤怒'&gt;20&lt;/td&gt;&lt;td headers='強欲'&gt;&lt;/td&gt;&lt;td headers='傲慢'&gt;&lt;/td&gt;&lt;/tr&gt;</v>
      </c>
      <c r="AH129" s="31" t="str">
        <f t="shared" si="12"/>
        <v>document.getElementById('m127').innerHTML = (b1*0+b2*30+b0*30) + (s1*0+s2*0+s3*0+s4*40+s5*20+s6*0+s7*0+s0*40) + (e01*0+e02*0+e03*0+e04*0+e05*30+e06*0+e07*0+e08*0+e09*0+e10*0+e11*20+e12*0+e13*0+e14*0+e15*0);</v>
      </c>
      <c r="AI129" s="35" t="str">
        <f t="shared" si="13"/>
        <v>m127</v>
      </c>
      <c r="AJ129" s="37" t="str">
        <f t="shared" si="18"/>
        <v/>
      </c>
      <c r="AK129" s="23"/>
    </row>
    <row r="130" spans="1:37" s="3" customFormat="1" ht="37.049999999999997" customHeight="1" x14ac:dyDescent="0.3">
      <c r="A130" s="3" t="s">
        <v>474</v>
      </c>
      <c r="C130" s="6" t="s">
        <v>475</v>
      </c>
      <c r="D130" s="3">
        <v>5</v>
      </c>
      <c r="E130" s="3" t="s">
        <v>39</v>
      </c>
      <c r="F130" s="15" t="s">
        <v>265</v>
      </c>
      <c r="G130" s="8"/>
      <c r="H130" s="4">
        <f t="shared" si="17"/>
        <v>0</v>
      </c>
      <c r="I130" s="2"/>
      <c r="J130" s="2"/>
      <c r="K130" s="2"/>
      <c r="L130" s="2"/>
      <c r="M130" s="2"/>
      <c r="N130" s="2"/>
      <c r="O130" s="2"/>
      <c r="P130" s="2"/>
      <c r="Q130" s="7"/>
      <c r="U130" s="4"/>
      <c r="AD130" s="4"/>
      <c r="AF130" s="23"/>
      <c r="AG130" s="31" t="str">
        <f t="shared" si="11"/>
        <v>&lt;tr&gt;&lt;td headers='icon'&gt;&lt;img src=resources/TS_SAGA_SANDAISEI_01.png&gt;&lt;/td&gt;&lt;td headers='name'&gt;雪解けを告げた風&lt;/td&gt;&lt;td headers='rank'&gt;5&lt;/td&gt;&lt;td headers='remark'&gt;&lt;span class='limited'&gt;限定&lt;/span&gt;&lt;/td&gt;&lt;td headers='origin'&gt;サガ地方
Saga Region&lt;/td&gt;&lt;td headers='group'&gt;&lt;/td&gt;&lt;td headers='score' id='m128'&gt;0&lt;/td&gt;&lt;td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0" s="31" t="str">
        <f t="shared" si="12"/>
        <v>document.getElementById('m128').innerHTML = (b1*0+b2*0+b0*0) + (s1*0+s2*0+s3*0+s4*0+s5*0+s6*0+s7*0+s0*0) + (e01*0+e02*0+e03*0+e04*0+e05*0+e06*0+e07*0+e08*0+e09*0+e10*0+e11*0+e12*0+e13*0+e14*0+e15*0);</v>
      </c>
      <c r="AI130" s="35" t="str">
        <f t="shared" si="13"/>
        <v>m128</v>
      </c>
      <c r="AJ130" s="37" t="str">
        <f t="shared" si="18"/>
        <v/>
      </c>
      <c r="AK130" s="23"/>
    </row>
    <row r="131" spans="1:37" s="3" customFormat="1" ht="37.049999999999997" customHeight="1" x14ac:dyDescent="0.3">
      <c r="A131" s="3" t="s">
        <v>276</v>
      </c>
      <c r="C131" s="6" t="s">
        <v>277</v>
      </c>
      <c r="D131" s="3">
        <v>5</v>
      </c>
      <c r="F131" s="15" t="s">
        <v>265</v>
      </c>
      <c r="G131" s="8" t="s">
        <v>68</v>
      </c>
      <c r="H131" s="4">
        <f t="shared" si="17"/>
        <v>60</v>
      </c>
      <c r="I131" s="2">
        <v>30</v>
      </c>
      <c r="J131" s="2">
        <v>30</v>
      </c>
      <c r="K131" s="2"/>
      <c r="L131" s="2">
        <f>MAX(J131:K131)</f>
        <v>30</v>
      </c>
      <c r="M131" s="2"/>
      <c r="N131" s="2"/>
      <c r="O131" s="2">
        <v>30</v>
      </c>
      <c r="P131" s="2">
        <v>5</v>
      </c>
      <c r="Q131" s="7"/>
      <c r="U131" s="4"/>
      <c r="Z131" s="3">
        <v>30</v>
      </c>
      <c r="AB131" s="3">
        <v>30</v>
      </c>
      <c r="AD131" s="4">
        <f>MAX(W131:AC131)</f>
        <v>30</v>
      </c>
      <c r="AF131" s="23"/>
      <c r="AG131" s="31" t="str">
        <f t="shared" si="11"/>
        <v>&lt;tr&gt;&lt;td headers='icon'&gt;&lt;img src=resources/TS_SAGA_SEIDA_01.png&gt;&lt;/td&gt;&lt;td headers='name'&gt;熱き魂を乗せて&lt;/td&gt;&lt;td headers='rank'&gt;5&lt;/td&gt;&lt;td headers='remark'&gt;&lt;/td&gt;&lt;td headers='origin'&gt;サガ地方
Saga Region&lt;/td&gt;&lt;td headers='group'&gt;聖教騎士団&lt;/td&gt;&lt;td headers='score' id='m129'&gt;60&lt;/td&gt;&lt;td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headers='暴食'&gt;30&lt;/td&gt;&lt;td headers='憤怒'&gt;&lt;/td&gt;&lt;td headers='強欲'&gt;30&lt;/td&gt;&lt;td headers='傲慢'&gt;&lt;/td&gt;&lt;/tr&gt;</v>
      </c>
      <c r="AH131" s="31" t="str">
        <f t="shared" si="12"/>
        <v>document.getElementById('m129').innerHTML = (b1*30+b2*0+b0*30) + (s1*0+s2*0+s3*0+s4*30+s5*0+s6*30+s7*0+s0*30) + (e01*0+e02*0+e03*0+e04*0+e05*0+e06*0+e07*0+e08*0+e09*0+e10*0+e11*0+e12*0+e13*0+e14*0+e15*0);</v>
      </c>
      <c r="AI131" s="35" t="str">
        <f t="shared" si="13"/>
        <v>m129</v>
      </c>
      <c r="AJ131" s="37" t="str">
        <f t="shared" si="18"/>
        <v/>
      </c>
      <c r="AK131" s="23"/>
    </row>
    <row r="132" spans="1:37" s="3" customFormat="1" ht="37.049999999999997" customHeight="1" x14ac:dyDescent="0.3">
      <c r="A132" s="3" t="s">
        <v>476</v>
      </c>
      <c r="C132" s="6" t="s">
        <v>477</v>
      </c>
      <c r="D132" s="3">
        <v>5</v>
      </c>
      <c r="E132" s="3" t="s">
        <v>39</v>
      </c>
      <c r="F132" s="15" t="s">
        <v>265</v>
      </c>
      <c r="G132" s="8"/>
      <c r="H132" s="4">
        <f t="shared" si="17"/>
        <v>0</v>
      </c>
      <c r="I132" s="2"/>
      <c r="J132" s="2"/>
      <c r="K132" s="2"/>
      <c r="L132" s="2"/>
      <c r="M132" s="2"/>
      <c r="N132" s="2"/>
      <c r="O132" s="2"/>
      <c r="P132" s="2"/>
      <c r="Q132" s="7"/>
      <c r="U132" s="4"/>
      <c r="AD132" s="4"/>
      <c r="AF132" s="23"/>
      <c r="AG132" s="31" t="str">
        <f t="shared" si="11"/>
        <v>&lt;tr&gt;&lt;td headers='icon'&gt;&lt;img src=resources/TS_SAGA_TAMISU_01.png&gt;&lt;/td&gt;&lt;td headers='name'&gt;緑は奇跡の色となりて&lt;/td&gt;&lt;td headers='rank'&gt;5&lt;/td&gt;&lt;td headers='remark'&gt;&lt;span class='limited'&gt;限定&lt;/span&gt;&lt;/td&gt;&lt;td headers='origin'&gt;サガ地方
Saga Region&lt;/td&gt;&lt;td headers='group'&gt;&lt;/td&gt;&lt;td headers='score' id='m130'&gt;0&lt;/td&gt;&lt;td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2" s="31" t="str">
        <f t="shared" si="12"/>
        <v>document.getElementById('m130').innerHTML = (b1*0+b2*0+b0*0) + (s1*0+s2*0+s3*0+s4*0+s5*0+s6*0+s7*0+s0*0) + (e01*0+e02*0+e03*0+e04*0+e05*0+e06*0+e07*0+e08*0+e09*0+e10*0+e11*0+e12*0+e13*0+e14*0+e15*0);</v>
      </c>
      <c r="AI132" s="35" t="str">
        <f t="shared" si="13"/>
        <v>m130</v>
      </c>
      <c r="AJ132" s="37" t="str">
        <f t="shared" si="18"/>
        <v/>
      </c>
      <c r="AK132" s="23"/>
    </row>
    <row r="133" spans="1:37" s="3" customFormat="1" ht="37.049999999999997" customHeight="1" x14ac:dyDescent="0.3">
      <c r="A133" s="3" t="s">
        <v>278</v>
      </c>
      <c r="C133" s="6" t="s">
        <v>279</v>
      </c>
      <c r="D133" s="3">
        <v>5</v>
      </c>
      <c r="E133" s="3" t="s">
        <v>39</v>
      </c>
      <c r="F133" s="15" t="s">
        <v>36</v>
      </c>
      <c r="G133" s="8"/>
      <c r="H133" s="4">
        <f t="shared" si="17"/>
        <v>0</v>
      </c>
      <c r="I133" s="2"/>
      <c r="J133" s="2"/>
      <c r="K133" s="2"/>
      <c r="L133" s="2">
        <f t="shared" ref="L133:L153" si="25">MAX(J133:K133)</f>
        <v>0</v>
      </c>
      <c r="M133" s="2"/>
      <c r="N133" s="2"/>
      <c r="O133" s="2"/>
      <c r="P133" s="2"/>
      <c r="Q133" s="7"/>
      <c r="U133" s="4"/>
      <c r="AD133" s="4">
        <f t="shared" ref="AD133:AD153" si="26">MAX(W133:AC133)</f>
        <v>0</v>
      </c>
      <c r="AF133" s="23"/>
      <c r="AG133" s="31" t="str">
        <f t="shared" si="11"/>
        <v>&lt;tr&gt;&lt;td headers='icon'&gt;&lt;img src=resources/TS_SEKAIJU_01.png&gt;&lt;/td&gt;&lt;td headers='name'&gt;運命の交差&lt;/td&gt;&lt;td headers='rank'&gt;5&lt;/td&gt;&lt;td headers='remark'&gt;&lt;span class='limited'&gt;限定&lt;/span&gt;&lt;/td&gt;&lt;td headers='origin'&gt;その他
Other&lt;/td&gt;&lt;td headers='group'&gt;&lt;/td&gt;&lt;td headers='score' id='m131'&gt;0&lt;/td&gt;&lt;td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3" s="31" t="str">
        <f t="shared" si="12"/>
        <v>document.getElementById('m131').innerHTML = (b1*0+b2*0+b0*0) + (s1*0+s2*0+s3*0+s4*0+s5*0+s6*0+s7*0+s0*0) + (e01*0+e02*0+e03*0+e04*0+e05*0+e06*0+e07*0+e08*0+e09*0+e10*0+e11*0+e12*0+e13*0+e14*0+e15*0);</v>
      </c>
      <c r="AI133" s="35" t="str">
        <f t="shared" si="13"/>
        <v>m131</v>
      </c>
      <c r="AJ133" s="37" t="str">
        <f t="shared" si="18"/>
        <v/>
      </c>
      <c r="AK133" s="23"/>
    </row>
    <row r="134" spans="1:37" s="3" customFormat="1" ht="37.049999999999997" customHeight="1" x14ac:dyDescent="0.3">
      <c r="A134" s="3" t="s">
        <v>280</v>
      </c>
      <c r="C134" s="6" t="s">
        <v>281</v>
      </c>
      <c r="D134" s="3">
        <v>5</v>
      </c>
      <c r="E134" s="3" t="s">
        <v>39</v>
      </c>
      <c r="F134" s="15" t="s">
        <v>282</v>
      </c>
      <c r="G134" s="8"/>
      <c r="H134" s="4">
        <f t="shared" si="17"/>
        <v>0</v>
      </c>
      <c r="I134" s="2"/>
      <c r="J134" s="2"/>
      <c r="K134" s="2"/>
      <c r="L134" s="2">
        <f t="shared" si="25"/>
        <v>0</v>
      </c>
      <c r="M134" s="2"/>
      <c r="N134" s="2"/>
      <c r="O134" s="2"/>
      <c r="P134" s="2"/>
      <c r="Q134" s="7"/>
      <c r="U134" s="4"/>
      <c r="AD134" s="4">
        <f t="shared" si="26"/>
        <v>0</v>
      </c>
      <c r="AF134" s="23"/>
      <c r="AG134" s="31" t="str">
        <f t="shared" ref="AG134:AG187" si="27">"&lt;tr&gt;&lt;td headers='icon'&gt;&lt;img src=resources/"&amp;A134&amp;"&gt;&lt;/td&gt;&lt;td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headers='origin'&gt;"&amp;F134&amp;"&lt;/td&gt;&lt;td headers='group'&gt;"&amp;G134&amp;"&lt;/td&gt;&lt;td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headers='嫉妬'&gt;"&amp;W134&amp;"&lt;/td&gt;&lt;td headers='怠惰'&gt;"&amp;X134&amp;"&lt;/td&gt;&lt;td headers='色欲'&gt;"&amp;Y134&amp;"&lt;/td&gt;&lt;td headers='暴食'&gt;"&amp;Z134&amp;"&lt;/td&gt;&lt;td headers='憤怒'&gt;"&amp;AA134&amp;"&lt;/td&gt;&lt;td headers='強欲'&gt;"&amp;AB134&amp;"&lt;/td&gt;&lt;td headers='傲慢'&gt;"&amp;AC134&amp;"&lt;/td&gt;&lt;/tr&gt;"</f>
        <v>&lt;tr&gt;&lt;td headers='icon'&gt;&lt;img src=resources/TS_SLOTH_ADOREI_01.png&gt;&lt;/td&gt;&lt;td headers='name'&gt;伸ばした指先に&lt;/td&gt;&lt;td headers='rank'&gt;5&lt;/td&gt;&lt;td headers='remark'&gt;&lt;span class='limited'&gt;限定&lt;/span&gt;&lt;/td&gt;&lt;td headers='origin'&gt;スロウスシュタイン
Slothstein&lt;/td&gt;&lt;td headers='group'&gt;&lt;/td&gt;&lt;td headers='score' id='m132'&gt;0&lt;/td&gt;&lt;td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4" s="31" t="str">
        <f t="shared" ref="AH134:AH187" si="28">"document.getElementById('"&amp;AI134&amp;"').innerHTML = (b1*"&amp;TEXT(J134,0)&amp;"+b2*"&amp;TEXT(K134,0)&amp;"+b0*"&amp;TEXT(L134,0)&amp;") + (s1*"&amp;TEXT(W134,0)&amp;"+s2*"&amp;TEXT(X134,0)&amp;"+s3*"&amp;TEXT(Y134,0)&amp;"+s4*"&amp;TEXT(Z134,0)&amp;"+s5*"&amp;TEXT(AA134,0)&amp;"+s6*"&amp;TEXT(AB134,0)&amp;"+s7*"&amp;TEXT(AC134,0)&amp;"+s0*"&amp;TEXT(AD134,0)&amp;") + (e01*"&amp;IF(R134="斬撃",S134,0)&amp;"+e02*"&amp;IF(R134="刺突",S134,0)&amp;"+e03*"&amp;IF(R134="打撃",S134,0)&amp;"+e04*"&amp;IF(R134="射撃",S134,0)&amp;"+e05*"&amp;IF(R134="魔法",S134,0)&amp;"+e06*"&amp;IF(R134="無区分",S134,0)&amp;"+e07*"&amp;IF(T134="反撃",U134,0)&amp;"+e08*"&amp;IF(T134="風属性",U134,0)&amp;"+e09*"&amp;IF(T134="闇属性",U134,0)&amp;"+e10*"&amp;IF(T134="単体",U134,0)&amp;"+e11*"&amp;IF(T134="範囲",U134,0)&amp;"+e12*"&amp;IF(T134="人",U134,0)&amp;"+e13*"&amp;IF(T134="異族",U134,0)&amp;"+e14*"&amp;IF(T134="バジュラ",U134,0)&amp;"+e15*"&amp;IF(T134="魔動人形",U134,0)&amp;");"</f>
        <v>document.getElementById('m132').innerHTML = (b1*0+b2*0+b0*0) + (s1*0+s2*0+s3*0+s4*0+s5*0+s6*0+s7*0+s0*0) + (e01*0+e02*0+e03*0+e04*0+e05*0+e06*0+e07*0+e08*0+e09*0+e10*0+e11*0+e12*0+e13*0+e14*0+e15*0);</v>
      </c>
      <c r="AI134" s="35" t="str">
        <f t="shared" ref="AI134:AI187" si="29">"m"&amp;TEXT(ROW()-2,"000")</f>
        <v>m132</v>
      </c>
      <c r="AJ134" s="37" t="str">
        <f t="shared" si="18"/>
        <v/>
      </c>
      <c r="AK134" s="23"/>
    </row>
    <row r="135" spans="1:37" s="3" customFormat="1" ht="37.049999999999997" customHeight="1" x14ac:dyDescent="0.3">
      <c r="A135" s="3" t="s">
        <v>283</v>
      </c>
      <c r="C135" s="6" t="s">
        <v>284</v>
      </c>
      <c r="D135" s="3">
        <v>5</v>
      </c>
      <c r="E135" s="3" t="s">
        <v>39</v>
      </c>
      <c r="F135" s="15" t="s">
        <v>282</v>
      </c>
      <c r="G135" s="8"/>
      <c r="H135" s="4">
        <f t="shared" ref="H135:H187" si="30">SUMPRODUCT(I$1:AD$1,I135:AD135)</f>
        <v>0</v>
      </c>
      <c r="I135" s="2"/>
      <c r="J135" s="2"/>
      <c r="K135" s="2"/>
      <c r="L135" s="2">
        <f t="shared" si="25"/>
        <v>0</v>
      </c>
      <c r="M135" s="2"/>
      <c r="N135" s="2"/>
      <c r="O135" s="2"/>
      <c r="P135" s="2"/>
      <c r="Q135" s="7"/>
      <c r="U135" s="4"/>
      <c r="AD135" s="4">
        <f t="shared" si="26"/>
        <v>0</v>
      </c>
      <c r="AF135" s="23"/>
      <c r="AG135" s="31" t="str">
        <f t="shared" si="27"/>
        <v>&lt;tr&gt;&lt;td headers='icon'&gt;&lt;img src=resources/TS_SLOTH_AISHA_01.png&gt;&lt;/td&gt;&lt;td headers='name'&gt;悩殺パフォーマンス&lt;/td&gt;&lt;td headers='rank'&gt;5&lt;/td&gt;&lt;td headers='remark'&gt;&lt;span class='limited'&gt;限定&lt;/span&gt;&lt;/td&gt;&lt;td headers='origin'&gt;スロウスシュタイン
Slothstein&lt;/td&gt;&lt;td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5" s="31" t="str">
        <f t="shared" si="28"/>
        <v>document.getElementById('m133').innerHTML = (b1*0+b2*0+b0*0) + (s1*0+s2*0+s3*0+s4*0+s5*0+s6*0+s7*0+s0*0) + (e01*0+e02*0+e03*0+e04*0+e05*0+e06*0+e07*0+e08*0+e09*0+e10*0+e11*0+e12*0+e13*0+e14*0+e15*0);</v>
      </c>
      <c r="AI135" s="35" t="str">
        <f t="shared" si="29"/>
        <v>m133</v>
      </c>
      <c r="AJ135" s="37" t="str">
        <f t="shared" si="18"/>
        <v/>
      </c>
      <c r="AK135" s="23"/>
    </row>
    <row r="136" spans="1:37" s="3" customFormat="1" ht="37.049999999999997" customHeight="1" x14ac:dyDescent="0.3">
      <c r="A136" s="3" t="s">
        <v>285</v>
      </c>
      <c r="C136" s="6" t="s">
        <v>286</v>
      </c>
      <c r="D136" s="3">
        <v>5</v>
      </c>
      <c r="F136" s="15" t="s">
        <v>282</v>
      </c>
      <c r="G136" s="8"/>
      <c r="H136" s="4">
        <f t="shared" si="30"/>
        <v>0</v>
      </c>
      <c r="I136" s="2"/>
      <c r="J136" s="2"/>
      <c r="K136" s="2"/>
      <c r="L136" s="2">
        <f t="shared" si="25"/>
        <v>0</v>
      </c>
      <c r="M136" s="2"/>
      <c r="N136" s="2"/>
      <c r="O136" s="2"/>
      <c r="P136" s="2"/>
      <c r="Q136" s="7"/>
      <c r="U136" s="4"/>
      <c r="AD136" s="4">
        <f t="shared" si="26"/>
        <v>0</v>
      </c>
      <c r="AF136" s="23"/>
      <c r="AG136" s="31" t="str">
        <f t="shared" si="27"/>
        <v>&lt;tr&gt;&lt;td headers='icon'&gt;&lt;img src=resources/TS_SLOTH_ALBELL_01.png&gt;&lt;/td&gt;&lt;td headers='name'&gt;追えない背中を抱いて&lt;/td&gt;&lt;td headers='rank'&gt;5&lt;/td&gt;&lt;td headers='remark'&gt;&lt;/td&gt;&lt;td headers='origin'&gt;スロウスシュタイン
Slothstein&lt;/td&gt;&lt;td headers='group'&gt;&lt;/td&gt;&lt;td headers='score' id='m134'&gt;0&lt;/td&gt;&lt;td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6" s="31" t="str">
        <f t="shared" si="28"/>
        <v>document.getElementById('m134').innerHTML = (b1*0+b2*0+b0*0) + (s1*0+s2*0+s3*0+s4*0+s5*0+s6*0+s7*0+s0*0) + (e01*0+e02*0+e03*0+e04*0+e05*0+e06*0+e07*0+e08*0+e09*0+e10*0+e11*0+e12*0+e13*0+e14*0+e15*0);</v>
      </c>
      <c r="AI136" s="35" t="str">
        <f t="shared" si="29"/>
        <v>m134</v>
      </c>
      <c r="AJ136" s="37" t="str">
        <f t="shared" si="18"/>
        <v/>
      </c>
      <c r="AK136" s="23"/>
    </row>
    <row r="137" spans="1:37" s="3" customFormat="1" ht="37.049999999999997" customHeight="1" x14ac:dyDescent="0.3">
      <c r="A137" s="3" t="s">
        <v>287</v>
      </c>
      <c r="C137" s="6" t="s">
        <v>288</v>
      </c>
      <c r="D137" s="3">
        <v>5</v>
      </c>
      <c r="F137" s="15" t="s">
        <v>282</v>
      </c>
      <c r="G137" s="8"/>
      <c r="H137" s="4">
        <f t="shared" si="30"/>
        <v>0</v>
      </c>
      <c r="I137" s="2"/>
      <c r="J137" s="2"/>
      <c r="K137" s="2"/>
      <c r="L137" s="2">
        <f t="shared" si="25"/>
        <v>0</v>
      </c>
      <c r="M137" s="2"/>
      <c r="N137" s="2"/>
      <c r="O137" s="2"/>
      <c r="P137" s="2"/>
      <c r="Q137" s="7"/>
      <c r="U137" s="4"/>
      <c r="AD137" s="4">
        <f t="shared" si="26"/>
        <v>0</v>
      </c>
      <c r="AF137" s="23"/>
      <c r="AG137" s="31" t="str">
        <f t="shared" si="27"/>
        <v>&lt;tr&gt;&lt;td headers='icon'&gt;&lt;img src=resources/TS_SLOTH_CHERYL_01.png&gt;&lt;/td&gt;&lt;td headers='name'&gt;悪戯の祭典、その裏に&lt;/td&gt;&lt;td headers='rank'&gt;5&lt;/td&gt;&lt;td headers='remark'&gt;&lt;/td&gt;&lt;td headers='origin'&gt;スロウスシュタイン
Slothstein&lt;/td&gt;&lt;td headers='group'&gt;&lt;/td&gt;&lt;td headers='score' id='m135'&gt;0&lt;/td&gt;&lt;td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7" s="31" t="str">
        <f t="shared" si="28"/>
        <v>document.getElementById('m135').innerHTML = (b1*0+b2*0+b0*0) + (s1*0+s2*0+s3*0+s4*0+s5*0+s6*0+s7*0+s0*0) + (e01*0+e02*0+e03*0+e04*0+e05*0+e06*0+e07*0+e08*0+e09*0+e10*0+e11*0+e12*0+e13*0+e14*0+e15*0);</v>
      </c>
      <c r="AI137" s="35" t="str">
        <f t="shared" si="29"/>
        <v>m135</v>
      </c>
      <c r="AJ137" s="37" t="str">
        <f t="shared" si="18"/>
        <v/>
      </c>
      <c r="AK137" s="23"/>
    </row>
    <row r="138" spans="1:37" s="3" customFormat="1" ht="37.049999999999997" customHeight="1" x14ac:dyDescent="0.3">
      <c r="A138" s="3" t="s">
        <v>289</v>
      </c>
      <c r="C138" s="6" t="s">
        <v>290</v>
      </c>
      <c r="D138" s="3">
        <v>5</v>
      </c>
      <c r="F138" s="15" t="s">
        <v>282</v>
      </c>
      <c r="G138" s="8"/>
      <c r="H138" s="4">
        <f t="shared" si="30"/>
        <v>0</v>
      </c>
      <c r="I138" s="2"/>
      <c r="J138" s="2"/>
      <c r="K138" s="2"/>
      <c r="L138" s="2">
        <f t="shared" si="25"/>
        <v>0</v>
      </c>
      <c r="M138" s="2"/>
      <c r="N138" s="2"/>
      <c r="O138" s="2"/>
      <c r="P138" s="2"/>
      <c r="Q138" s="7"/>
      <c r="U138" s="4"/>
      <c r="AD138" s="4">
        <f t="shared" si="26"/>
        <v>0</v>
      </c>
      <c r="AF138" s="23"/>
      <c r="AG138" s="31" t="str">
        <f t="shared" si="27"/>
        <v>&lt;tr&gt;&lt;td headers='icon'&gt;&lt;img src=resources/TS_SLOTH_DAISY_01.png&gt;&lt;/td&gt;&lt;td headers='name'&gt;期待の新星、現る！&lt;/td&gt;&lt;td headers='rank'&gt;5&lt;/td&gt;&lt;td headers='remark'&gt;&lt;/td&gt;&lt;td headers='origin'&gt;スロウスシュタイン
Slothstein&lt;/td&gt;&lt;td headers='group'&gt;&lt;/td&gt;&lt;td headers='score' id='m136'&gt;0&lt;/td&gt;&lt;td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8" s="31" t="str">
        <f t="shared" si="28"/>
        <v>document.getElementById('m136').innerHTML = (b1*0+b2*0+b0*0) + (s1*0+s2*0+s3*0+s4*0+s5*0+s6*0+s7*0+s0*0) + (e01*0+e02*0+e03*0+e04*0+e05*0+e06*0+e07*0+e08*0+e09*0+e10*0+e11*0+e12*0+e13*0+e14*0+e15*0);</v>
      </c>
      <c r="AI138" s="35" t="str">
        <f t="shared" si="29"/>
        <v>m136</v>
      </c>
      <c r="AJ138" s="37" t="str">
        <f t="shared" si="18"/>
        <v/>
      </c>
      <c r="AK138" s="23"/>
    </row>
    <row r="139" spans="1:37" s="3" customFormat="1" ht="37.049999999999997" customHeight="1" x14ac:dyDescent="0.3">
      <c r="A139" s="3" t="s">
        <v>291</v>
      </c>
      <c r="C139" s="6" t="s">
        <v>292</v>
      </c>
      <c r="D139" s="3">
        <v>5</v>
      </c>
      <c r="F139" s="15" t="s">
        <v>282</v>
      </c>
      <c r="G139" s="8"/>
      <c r="H139" s="4">
        <f t="shared" si="30"/>
        <v>0</v>
      </c>
      <c r="I139" s="2"/>
      <c r="J139" s="2"/>
      <c r="K139" s="2"/>
      <c r="L139" s="2">
        <f t="shared" si="25"/>
        <v>0</v>
      </c>
      <c r="M139" s="2"/>
      <c r="N139" s="2"/>
      <c r="O139" s="2"/>
      <c r="P139" s="2"/>
      <c r="Q139" s="7"/>
      <c r="U139" s="4"/>
      <c r="AD139" s="4">
        <f t="shared" si="26"/>
        <v>0</v>
      </c>
      <c r="AF139" s="23"/>
      <c r="AG139" s="31" t="str">
        <f t="shared" si="27"/>
        <v>&lt;tr&gt;&lt;td headers='icon'&gt;&lt;img src=resources/TS_SLOTH_EVERICA_01.png&gt;&lt;/td&gt;&lt;td headers='name'&gt;ライトトラック&lt;/td&gt;&lt;td headers='rank'&gt;5&lt;/td&gt;&lt;td headers='remark'&gt;&lt;/td&gt;&lt;td headers='origin'&gt;スロウスシュタイン
Slothstein&lt;/td&gt;&lt;td headers='group'&gt;&lt;/td&gt;&lt;td headers='score' id='m137'&gt;0&lt;/td&gt;&lt;td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9" s="31" t="str">
        <f t="shared" si="28"/>
        <v>document.getElementById('m137').innerHTML = (b1*0+b2*0+b0*0) + (s1*0+s2*0+s3*0+s4*0+s5*0+s6*0+s7*0+s0*0) + (e01*0+e02*0+e03*0+e04*0+e05*0+e06*0+e07*0+e08*0+e09*0+e10*0+e11*0+e12*0+e13*0+e14*0+e15*0);</v>
      </c>
      <c r="AI139" s="35" t="str">
        <f t="shared" si="29"/>
        <v>m137</v>
      </c>
      <c r="AJ139" s="37" t="str">
        <f t="shared" si="18"/>
        <v/>
      </c>
      <c r="AK139" s="23"/>
    </row>
    <row r="140" spans="1:37" s="3" customFormat="1" ht="37.049999999999997" customHeight="1" x14ac:dyDescent="0.3">
      <c r="A140" s="3" t="s">
        <v>293</v>
      </c>
      <c r="C140" s="6" t="s">
        <v>294</v>
      </c>
      <c r="D140" s="3">
        <v>5</v>
      </c>
      <c r="E140" s="3" t="s">
        <v>35</v>
      </c>
      <c r="F140" s="15" t="s">
        <v>282</v>
      </c>
      <c r="G140" s="8"/>
      <c r="H140" s="4">
        <f t="shared" si="30"/>
        <v>0</v>
      </c>
      <c r="I140" s="2"/>
      <c r="J140" s="2"/>
      <c r="K140" s="2"/>
      <c r="L140" s="2">
        <f t="shared" si="25"/>
        <v>0</v>
      </c>
      <c r="M140" s="2"/>
      <c r="N140" s="2"/>
      <c r="O140" s="2"/>
      <c r="P140" s="2"/>
      <c r="Q140" s="7"/>
      <c r="U140" s="4"/>
      <c r="AD140" s="4">
        <f t="shared" si="26"/>
        <v>0</v>
      </c>
      <c r="AF140" s="23"/>
      <c r="AG140" s="31" t="str">
        <f t="shared" si="27"/>
        <v>&lt;tr&gt;&lt;td headers='icon'&gt;&lt;img src=resources/TS_SLOTH_FIONA_01.png&gt;&lt;/td&gt;&lt;td headers='name'&gt;二人の未来&lt;/td&gt;&lt;td headers='rank'&gt;5&lt;/td&gt;&lt;td headers='remark'&gt;&lt;span class='event'&gt;活動&lt;/span&gt;&lt;/td&gt;&lt;td headers='origin'&gt;スロウスシュタイン
Slothstein&lt;/td&gt;&lt;td headers='group'&gt;&lt;/td&gt;&lt;td headers='score' id='m138'&gt;0&lt;/td&gt;&lt;td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40" s="31" t="str">
        <f t="shared" si="28"/>
        <v>document.getElementById('m138').innerHTML = (b1*0+b2*0+b0*0) + (s1*0+s2*0+s3*0+s4*0+s5*0+s6*0+s7*0+s0*0) + (e01*0+e02*0+e03*0+e04*0+e05*0+e06*0+e07*0+e08*0+e09*0+e10*0+e11*0+e12*0+e13*0+e14*0+e15*0);</v>
      </c>
      <c r="AI140" s="35" t="str">
        <f t="shared" si="29"/>
        <v>m138</v>
      </c>
      <c r="AJ140" s="37" t="str">
        <f t="shared" si="18"/>
        <v/>
      </c>
      <c r="AK140" s="23"/>
    </row>
    <row r="141" spans="1:37" s="3" customFormat="1" ht="37.049999999999997" customHeight="1" x14ac:dyDescent="0.3">
      <c r="A141" s="3" t="s">
        <v>295</v>
      </c>
      <c r="C141" s="6" t="s">
        <v>296</v>
      </c>
      <c r="D141" s="3">
        <v>5</v>
      </c>
      <c r="E141" s="3" t="s">
        <v>35</v>
      </c>
      <c r="F141" s="15" t="s">
        <v>282</v>
      </c>
      <c r="G141" s="8"/>
      <c r="H141" s="4">
        <f t="shared" si="30"/>
        <v>0</v>
      </c>
      <c r="I141" s="2"/>
      <c r="J141" s="2"/>
      <c r="K141" s="2"/>
      <c r="L141" s="2">
        <f t="shared" si="25"/>
        <v>0</v>
      </c>
      <c r="M141" s="2"/>
      <c r="N141" s="2"/>
      <c r="O141" s="2"/>
      <c r="P141" s="2"/>
      <c r="Q141" s="7"/>
      <c r="U141" s="4"/>
      <c r="AD141" s="4">
        <f t="shared" si="26"/>
        <v>0</v>
      </c>
      <c r="AF141" s="23"/>
      <c r="AG141" s="31" t="str">
        <f t="shared" si="27"/>
        <v>&lt;tr&gt;&lt;td headers='icon'&gt;&lt;img src=resources/TS_SLOTH_FIONA_02.png&gt;&lt;/td&gt;&lt;td headers='name'&gt;花嫁に涙は似合わない&lt;/td&gt;&lt;td headers='rank'&gt;5&lt;/td&gt;&lt;td headers='remark'&gt;&lt;span class='event'&gt;活動&lt;/span&gt;&lt;/td&gt;&lt;td headers='origin'&gt;スロウスシュタイン
Slothstein&lt;/td&gt;&lt;td headers='group'&gt;&lt;/td&gt;&lt;td headers='score' id='m139'&gt;0&lt;/td&gt;&lt;td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41" s="31" t="str">
        <f t="shared" si="28"/>
        <v>document.getElementById('m139').innerHTML = (b1*0+b2*0+b0*0) + (s1*0+s2*0+s3*0+s4*0+s5*0+s6*0+s7*0+s0*0) + (e01*0+e02*0+e03*0+e04*0+e05*0+e06*0+e07*0+e08*0+e09*0+e10*0+e11*0+e12*0+e13*0+e14*0+e15*0);</v>
      </c>
      <c r="AI141" s="35" t="str">
        <f t="shared" si="29"/>
        <v>m139</v>
      </c>
      <c r="AJ141" s="37" t="str">
        <f t="shared" si="18"/>
        <v/>
      </c>
      <c r="AK141" s="23"/>
    </row>
    <row r="142" spans="1:37" s="3" customFormat="1" ht="37.049999999999997" customHeight="1" x14ac:dyDescent="0.3">
      <c r="A142" s="3" t="s">
        <v>297</v>
      </c>
      <c r="C142" s="6" t="s">
        <v>298</v>
      </c>
      <c r="D142" s="3">
        <v>5</v>
      </c>
      <c r="E142" s="3" t="s">
        <v>39</v>
      </c>
      <c r="F142" s="15" t="s">
        <v>282</v>
      </c>
      <c r="G142" s="8"/>
      <c r="H142" s="4">
        <f t="shared" si="30"/>
        <v>0</v>
      </c>
      <c r="I142" s="2"/>
      <c r="J142" s="2"/>
      <c r="K142" s="2"/>
      <c r="L142" s="2">
        <f t="shared" si="25"/>
        <v>0</v>
      </c>
      <c r="M142" s="2"/>
      <c r="N142" s="2"/>
      <c r="O142" s="2"/>
      <c r="P142" s="2"/>
      <c r="Q142" s="7"/>
      <c r="U142" s="4"/>
      <c r="AD142" s="4">
        <f t="shared" si="26"/>
        <v>0</v>
      </c>
      <c r="AF142" s="23"/>
      <c r="AG142" s="31" t="str">
        <f t="shared" si="27"/>
        <v>&lt;tr&gt;&lt;td headers='icon'&gt;&lt;img src=resources/TS_SLOTH_HAZEL_01.png&gt;&lt;/td&gt;&lt;td headers='name'&gt;想いを映す銀の月&lt;/td&gt;&lt;td headers='rank'&gt;5&lt;/td&gt;&lt;td headers='remark'&gt;&lt;span class='limited'&gt;限定&lt;/span&gt;&lt;/td&gt;&lt;td headers='origin'&gt;スロウスシュタイン
Slothstein&lt;/td&gt;&lt;td headers='group'&gt;&lt;/td&gt;&lt;td headers='score' id='m140'&gt;0&lt;/td&gt;&lt;td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42" s="31" t="str">
        <f t="shared" si="28"/>
        <v>document.getElementById('m140').innerHTML = (b1*0+b2*0+b0*0) + (s1*0+s2*0+s3*0+s4*0+s5*0+s6*0+s7*0+s0*0) + (e01*0+e02*0+e03*0+e04*0+e05*0+e06*0+e07*0+e08*0+e09*0+e10*0+e11*0+e12*0+e13*0+e14*0+e15*0);</v>
      </c>
      <c r="AI142" s="35" t="str">
        <f t="shared" si="29"/>
        <v>m140</v>
      </c>
      <c r="AJ142" s="37" t="str">
        <f t="shared" si="18"/>
        <v/>
      </c>
      <c r="AK142" s="23"/>
    </row>
    <row r="143" spans="1:37" s="3" customFormat="1" ht="37.049999999999997" customHeight="1" x14ac:dyDescent="0.3">
      <c r="A143" s="3" t="s">
        <v>299</v>
      </c>
      <c r="C143" s="6" t="s">
        <v>300</v>
      </c>
      <c r="D143" s="3">
        <v>5</v>
      </c>
      <c r="E143" s="3" t="s">
        <v>39</v>
      </c>
      <c r="F143" s="15" t="s">
        <v>282</v>
      </c>
      <c r="G143" s="8"/>
      <c r="H143" s="4">
        <f t="shared" si="30"/>
        <v>0</v>
      </c>
      <c r="I143" s="2"/>
      <c r="J143" s="2"/>
      <c r="K143" s="2"/>
      <c r="L143" s="2">
        <f t="shared" si="25"/>
        <v>0</v>
      </c>
      <c r="M143" s="2"/>
      <c r="N143" s="2"/>
      <c r="O143" s="2"/>
      <c r="P143" s="2"/>
      <c r="Q143" s="7"/>
      <c r="U143" s="4"/>
      <c r="AD143" s="4">
        <f t="shared" si="26"/>
        <v>0</v>
      </c>
      <c r="AF143" s="23"/>
      <c r="AG143" s="31" t="str">
        <f t="shared" si="27"/>
        <v>&lt;tr&gt;&lt;td headers='icon'&gt;&lt;img src=resources/TS_SLOTH_IKONA_01.png&gt;&lt;/td&gt;&lt;td headers='name'&gt;色違いの涙&lt;/td&gt;&lt;td headers='rank'&gt;5&lt;/td&gt;&lt;td headers='remark'&gt;&lt;span class='limited'&gt;限定&lt;/span&gt;&lt;/td&gt;&lt;td headers='origin'&gt;スロウスシュタイン
Slothstein&lt;/td&gt;&lt;td headers='group'&gt;&lt;/td&gt;&lt;td headers='score' id='m141'&gt;0&lt;/td&gt;&lt;td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43" s="31" t="str">
        <f t="shared" si="28"/>
        <v>document.getElementById('m141').innerHTML = (b1*0+b2*0+b0*0) + (s1*0+s2*0+s3*0+s4*0+s5*0+s6*0+s7*0+s0*0) + (e01*0+e02*0+e03*0+e04*0+e05*0+e06*0+e07*0+e08*0+e09*0+e10*0+e11*0+e12*0+e13*0+e14*0+e15*0);</v>
      </c>
      <c r="AI143" s="35" t="str">
        <f t="shared" si="29"/>
        <v>m141</v>
      </c>
      <c r="AJ143" s="37" t="str">
        <f t="shared" si="18"/>
        <v/>
      </c>
      <c r="AK143" s="23"/>
    </row>
    <row r="144" spans="1:37" s="3" customFormat="1" ht="37.049999999999997" customHeight="1" x14ac:dyDescent="0.3">
      <c r="A144" s="3" t="s">
        <v>301</v>
      </c>
      <c r="C144" s="6" t="s">
        <v>302</v>
      </c>
      <c r="D144" s="3">
        <v>5</v>
      </c>
      <c r="E144" s="3" t="s">
        <v>39</v>
      </c>
      <c r="F144" s="15" t="s">
        <v>282</v>
      </c>
      <c r="G144" s="8" t="s">
        <v>68</v>
      </c>
      <c r="H144" s="4">
        <f t="shared" si="30"/>
        <v>80</v>
      </c>
      <c r="I144" s="2">
        <v>40</v>
      </c>
      <c r="J144" s="2"/>
      <c r="K144" s="2">
        <v>40</v>
      </c>
      <c r="L144" s="2">
        <f t="shared" si="25"/>
        <v>40</v>
      </c>
      <c r="M144" s="2"/>
      <c r="N144" s="2"/>
      <c r="O144" s="2"/>
      <c r="P144" s="2"/>
      <c r="Q144" s="7"/>
      <c r="T144" s="3" t="s">
        <v>21</v>
      </c>
      <c r="U144" s="4">
        <v>10</v>
      </c>
      <c r="X144" s="3">
        <v>30</v>
      </c>
      <c r="AB144" s="3">
        <v>30</v>
      </c>
      <c r="AD144" s="4">
        <f t="shared" si="26"/>
        <v>30</v>
      </c>
      <c r="AF144" s="23"/>
      <c r="AG144" s="31" t="str">
        <f t="shared" si="27"/>
        <v>&lt;tr&gt;&lt;td headers='icon'&gt;&lt;img src=resources/TS_SLOTH_KAYA_01.png&gt;&lt;/td&gt;&lt;td headers='name'&gt;シーサイドライブラリー&lt;/td&gt;&lt;td headers='rank'&gt;5&lt;/td&gt;&lt;td headers='remark'&gt;&lt;span class='limited'&gt;限定&lt;/span&gt;&lt;/td&gt;&lt;td headers='origin'&gt;スロウスシュタイン
Slothstein&lt;/td&gt;&lt;td headers='group'&gt;聖教騎士団&lt;/td&gt;&lt;td headers='score' id='m142'&gt;80&lt;/td&gt;&lt;td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headers='嫉妬'&gt;&lt;/td&gt;&lt;td headers='怠惰'&gt;30&lt;/td&gt;&lt;td headers='色欲'&gt;&lt;/td&gt;&lt;td headers='暴食'&gt;&lt;/td&gt;&lt;td headers='憤怒'&gt;&lt;/td&gt;&lt;td headers='強欲'&gt;30&lt;/td&gt;&lt;td headers='傲慢'&gt;&lt;/td&gt;&lt;/tr&gt;</v>
      </c>
      <c r="AH144" s="31" t="str">
        <f t="shared" si="28"/>
        <v>document.getElementById('m142').innerHTML = (b1*0+b2*40+b0*40) + (s1*0+s2*30+s3*0+s4*0+s5*0+s6*30+s7*0+s0*30) + (e01*0+e02*0+e03*0+e04*0+e05*0+e06*0+e07*0+e08*0+e09*0+e10*0+e11*10+e12*0+e13*0+e14*0+e15*0);</v>
      </c>
      <c r="AI144" s="35" t="str">
        <f t="shared" si="29"/>
        <v>m142</v>
      </c>
      <c r="AJ144" s="37" t="str">
        <f t="shared" si="18"/>
        <v/>
      </c>
      <c r="AK144" s="23"/>
    </row>
    <row r="145" spans="1:37" s="3" customFormat="1" ht="37.049999999999997" customHeight="1" x14ac:dyDescent="0.3">
      <c r="A145" s="3" t="s">
        <v>303</v>
      </c>
      <c r="C145" s="6" t="s">
        <v>304</v>
      </c>
      <c r="D145" s="3">
        <v>5</v>
      </c>
      <c r="F145" s="15" t="s">
        <v>282</v>
      </c>
      <c r="G145" s="8"/>
      <c r="H145" s="4">
        <f t="shared" si="30"/>
        <v>0</v>
      </c>
      <c r="I145" s="2"/>
      <c r="J145" s="2"/>
      <c r="K145" s="2"/>
      <c r="L145" s="2">
        <f t="shared" si="25"/>
        <v>0</v>
      </c>
      <c r="M145" s="2"/>
      <c r="N145" s="2"/>
      <c r="O145" s="2"/>
      <c r="P145" s="2"/>
      <c r="Q145" s="7"/>
      <c r="U145" s="4"/>
      <c r="AD145" s="4">
        <f t="shared" si="26"/>
        <v>0</v>
      </c>
      <c r="AF145" s="23"/>
      <c r="AG145" s="31" t="str">
        <f t="shared" si="27"/>
        <v>&lt;tr&gt;&lt;td headers='icon'&gt;&lt;img src=resources/TS_SLOTH_KURAJU_01.png&gt;&lt;/td&gt;&lt;td headers='name'&gt;憧れの射撃手&lt;/td&gt;&lt;td headers='rank'&gt;5&lt;/td&gt;&lt;td headers='remark'&gt;&lt;/td&gt;&lt;td headers='origin'&gt;スロウスシュタイン
Slothstein&lt;/td&gt;&lt;td headers='group'&gt;&lt;/td&gt;&lt;td headers='score' id='m143'&gt;0&lt;/td&gt;&lt;td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45" s="31" t="str">
        <f t="shared" si="28"/>
        <v>document.getElementById('m143').innerHTML = (b1*0+b2*0+b0*0) + (s1*0+s2*0+s3*0+s4*0+s5*0+s6*0+s7*0+s0*0) + (e01*0+e02*0+e03*0+e04*0+e05*0+e06*0+e07*0+e08*0+e09*0+e10*0+e11*0+e12*0+e13*0+e14*0+e15*0);</v>
      </c>
      <c r="AI145" s="35" t="str">
        <f t="shared" si="29"/>
        <v>m143</v>
      </c>
      <c r="AJ145" s="37" t="str">
        <f t="shared" si="18"/>
        <v/>
      </c>
      <c r="AK145" s="23"/>
    </row>
    <row r="146" spans="1:37" s="3" customFormat="1" ht="37.049999999999997" customHeight="1" x14ac:dyDescent="0.3">
      <c r="A146" s="3" t="s">
        <v>305</v>
      </c>
      <c r="C146" s="6" t="s">
        <v>306</v>
      </c>
      <c r="D146" s="3">
        <v>5</v>
      </c>
      <c r="E146" s="3" t="s">
        <v>39</v>
      </c>
      <c r="F146" s="15" t="s">
        <v>282</v>
      </c>
      <c r="G146" s="8"/>
      <c r="H146" s="4">
        <f t="shared" si="30"/>
        <v>0</v>
      </c>
      <c r="I146" s="2"/>
      <c r="J146" s="2"/>
      <c r="K146" s="2"/>
      <c r="L146" s="2">
        <f t="shared" si="25"/>
        <v>0</v>
      </c>
      <c r="M146" s="2"/>
      <c r="N146" s="2"/>
      <c r="O146" s="2"/>
      <c r="P146" s="2"/>
      <c r="Q146" s="7"/>
      <c r="U146" s="4"/>
      <c r="AD146" s="4">
        <f t="shared" si="26"/>
        <v>0</v>
      </c>
      <c r="AF146" s="23"/>
      <c r="AG146" s="31" t="str">
        <f t="shared" si="27"/>
        <v>&lt;tr&gt;&lt;td headers='icon'&gt;&lt;img src=resources/TS_SLOTH_MINARIO_01.png&gt;&lt;/td&gt;&lt;td headers='name'&gt;交差する覚悟の銃身&lt;/td&gt;&lt;td headers='rank'&gt;5&lt;/td&gt;&lt;td headers='remark'&gt;&lt;span class='limited'&gt;限定&lt;/span&gt;&lt;/td&gt;&lt;td headers='origin'&gt;スロウスシュタイン
Slothstein&lt;/td&gt;&lt;td headers='group'&gt;&lt;/td&gt;&lt;td headers='score' id='m144'&gt;0&lt;/td&gt;&lt;td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46" s="31" t="str">
        <f t="shared" si="28"/>
        <v>document.getElementById('m144').innerHTML = (b1*0+b2*0+b0*0) + (s1*0+s2*0+s3*0+s4*0+s5*0+s6*0+s7*0+s0*0) + (e01*0+e02*0+e03*0+e04*0+e05*0+e06*0+e07*0+e08*0+e09*0+e10*0+e11*0+e12*0+e13*0+e14*0+e15*0);</v>
      </c>
      <c r="AI146" s="35" t="str">
        <f t="shared" si="29"/>
        <v>m144</v>
      </c>
      <c r="AJ146" s="37" t="str">
        <f t="shared" si="18"/>
        <v/>
      </c>
      <c r="AK146" s="23"/>
    </row>
    <row r="147" spans="1:37" s="3" customFormat="1" ht="37.049999999999997" customHeight="1" x14ac:dyDescent="0.3">
      <c r="A147" s="3" t="s">
        <v>307</v>
      </c>
      <c r="C147" s="6" t="s">
        <v>308</v>
      </c>
      <c r="D147" s="3">
        <v>5</v>
      </c>
      <c r="E147" s="3" t="s">
        <v>39</v>
      </c>
      <c r="F147" s="15" t="s">
        <v>282</v>
      </c>
      <c r="G147" s="8"/>
      <c r="H147" s="4">
        <f t="shared" si="30"/>
        <v>0</v>
      </c>
      <c r="I147" s="2"/>
      <c r="J147" s="2"/>
      <c r="K147" s="2"/>
      <c r="L147" s="2">
        <f t="shared" si="25"/>
        <v>0</v>
      </c>
      <c r="M147" s="2"/>
      <c r="N147" s="2"/>
      <c r="O147" s="2"/>
      <c r="P147" s="2"/>
      <c r="Q147" s="7"/>
      <c r="U147" s="4"/>
      <c r="AD147" s="4">
        <f t="shared" si="26"/>
        <v>0</v>
      </c>
      <c r="AF147" s="23"/>
      <c r="AG147" s="31" t="str">
        <f t="shared" si="27"/>
        <v>&lt;tr&gt;&lt;td headers='icon'&gt;&lt;img src=resources/TS_SLOTH_TARAS_01.png&gt;&lt;/td&gt;&lt;td headers='name'&gt;スモーキングブルース&lt;/td&gt;&lt;td headers='rank'&gt;5&lt;/td&gt;&lt;td headers='remark'&gt;&lt;span class='limited'&gt;限定&lt;/span&gt;&lt;/td&gt;&lt;td headers='origin'&gt;スロウスシュタイン
Slothstein&lt;/td&gt;&lt;td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47" s="31" t="str">
        <f t="shared" si="28"/>
        <v>document.getElementById('m145').innerHTML = (b1*0+b2*0+b0*0) + (s1*0+s2*0+s3*0+s4*0+s5*0+s6*0+s7*0+s0*0) + (e01*0+e02*0+e03*0+e04*0+e05*0+e06*0+e07*0+e08*0+e09*0+e10*0+e11*0+e12*0+e13*0+e14*0+e15*0);</v>
      </c>
      <c r="AI147" s="35" t="str">
        <f t="shared" si="29"/>
        <v>m145</v>
      </c>
      <c r="AJ147" s="37" t="str">
        <f t="shared" si="18"/>
        <v/>
      </c>
      <c r="AK147" s="23"/>
    </row>
    <row r="148" spans="1:37" s="3" customFormat="1" ht="37.049999999999997" customHeight="1" x14ac:dyDescent="0.3">
      <c r="A148" s="3" t="s">
        <v>309</v>
      </c>
      <c r="C148" s="6" t="s">
        <v>310</v>
      </c>
      <c r="D148" s="3">
        <v>5</v>
      </c>
      <c r="E148" s="3" t="s">
        <v>35</v>
      </c>
      <c r="F148" s="15" t="s">
        <v>36</v>
      </c>
      <c r="G148" s="8"/>
      <c r="H148" s="4">
        <f t="shared" si="30"/>
        <v>0</v>
      </c>
      <c r="I148" s="2"/>
      <c r="J148" s="2"/>
      <c r="K148" s="2"/>
      <c r="L148" s="2">
        <f t="shared" si="25"/>
        <v>0</v>
      </c>
      <c r="M148" s="2"/>
      <c r="N148" s="2"/>
      <c r="O148" s="2"/>
      <c r="P148" s="2"/>
      <c r="Q148" s="7"/>
      <c r="U148" s="4"/>
      <c r="AD148" s="4">
        <f t="shared" si="26"/>
        <v>0</v>
      </c>
      <c r="AF148" s="23"/>
      <c r="AG148" s="31" t="str">
        <f t="shared" si="27"/>
        <v>&lt;tr&gt;&lt;td headers='icon'&gt;&lt;img src=resources/TS_ST_KASUMI_01.png&gt;&lt;/td&gt;&lt;td headers='name'&gt;弱さもみんな抱きしめて&lt;/td&gt;&lt;td headers='rank'&gt;5&lt;/td&gt;&lt;td headers='remark'&gt;&lt;span class='event'&gt;活動&lt;/span&gt;&lt;/td&gt;&lt;td headers='origin'&gt;その他
Other&lt;/td&gt;&lt;td headers='group'&gt;&lt;/td&gt;&lt;td headers='score' id='m146'&gt;0&lt;/td&gt;&lt;td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48" s="31" t="str">
        <f t="shared" si="28"/>
        <v>document.getElementById('m146').innerHTML = (b1*0+b2*0+b0*0) + (s1*0+s2*0+s3*0+s4*0+s5*0+s6*0+s7*0+s0*0) + (e01*0+e02*0+e03*0+e04*0+e05*0+e06*0+e07*0+e08*0+e09*0+e10*0+e11*0+e12*0+e13*0+e14*0+e15*0);</v>
      </c>
      <c r="AI148" s="35" t="str">
        <f t="shared" si="29"/>
        <v>m146</v>
      </c>
      <c r="AJ148" s="37" t="str">
        <f t="shared" si="18"/>
        <v/>
      </c>
      <c r="AK148" s="23"/>
    </row>
    <row r="149" spans="1:37" s="3" customFormat="1" ht="37.049999999999997" customHeight="1" x14ac:dyDescent="0.3">
      <c r="A149" s="3" t="s">
        <v>316</v>
      </c>
      <c r="C149" s="6" t="s">
        <v>312</v>
      </c>
      <c r="D149" s="3">
        <v>5</v>
      </c>
      <c r="F149" s="15" t="s">
        <v>36</v>
      </c>
      <c r="G149" s="8" t="s">
        <v>313</v>
      </c>
      <c r="H149" s="4">
        <f t="shared" si="30"/>
        <v>30</v>
      </c>
      <c r="I149" s="2">
        <v>30</v>
      </c>
      <c r="J149" s="2"/>
      <c r="K149" s="2"/>
      <c r="L149" s="2">
        <f t="shared" si="25"/>
        <v>0</v>
      </c>
      <c r="M149" s="2"/>
      <c r="N149" s="2"/>
      <c r="O149" s="2"/>
      <c r="P149" s="2">
        <v>10</v>
      </c>
      <c r="Q149" s="7"/>
      <c r="U149" s="4"/>
      <c r="V149" s="3" t="s">
        <v>482</v>
      </c>
      <c r="Y149" s="3">
        <v>30</v>
      </c>
      <c r="AD149" s="4">
        <f t="shared" si="26"/>
        <v>30</v>
      </c>
      <c r="AF149" s="23"/>
      <c r="AG149" s="31" t="str">
        <f t="shared" si="27"/>
        <v>&lt;tr&gt;&lt;td headers='icon'&gt;&lt;img src=resources/TS_TS_01.png&gt;&lt;/td&gt;&lt;td headers='name'&gt;伝説の騎士団&lt;/td&gt;&lt;td headers='rank'&gt;5&lt;/td&gt;&lt;td headers='remark'&gt;&lt;/td&gt;&lt;td headers='origin'&gt;その他
Other&lt;/td&gt;&lt;td headers='group'&gt;〈七つの大罪〉&lt;/td&gt;&lt;td headers='score' id='m147'&gt;30&lt;/td&gt;&lt;td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headers='嫉妬'&gt;&lt;/td&gt;&lt;td headers='怠惰'&gt;&lt;/td&gt;&lt;td headers='色欲'&gt;30&lt;/td&gt;&lt;td headers='暴食'&gt;&lt;/td&gt;&lt;td headers='憤怒'&gt;&lt;/td&gt;&lt;td headers='強欲'&gt;&lt;/td&gt;&lt;td headers='傲慢'&gt;&lt;/td&gt;&lt;/tr&gt;</v>
      </c>
      <c r="AH149" s="31" t="str">
        <f t="shared" si="28"/>
        <v>document.getElementById('m147').innerHTML = (b1*0+b2*0+b0*0) + (s1*0+s2*0+s3*30+s4*0+s5*0+s6*0+s7*0+s0*30) + (e01*0+e02*0+e03*0+e04*0+e05*0+e06*0+e07*0+e08*0+e09*0+e10*0+e11*0+e12*0+e13*0+e14*0+e15*0);</v>
      </c>
      <c r="AI149" s="35" t="str">
        <f t="shared" si="29"/>
        <v>m147</v>
      </c>
      <c r="AJ149" s="37" t="str">
        <f t="shared" si="18"/>
        <v/>
      </c>
      <c r="AK149" s="23"/>
    </row>
    <row r="150" spans="1:37" s="3" customFormat="1" ht="37.049999999999997" customHeight="1" x14ac:dyDescent="0.3">
      <c r="A150" s="3" t="s">
        <v>318</v>
      </c>
      <c r="C150" s="6" t="s">
        <v>315</v>
      </c>
      <c r="D150" s="3">
        <v>5</v>
      </c>
      <c r="E150" s="3" t="s">
        <v>39</v>
      </c>
      <c r="F150" s="15" t="s">
        <v>36</v>
      </c>
      <c r="G150" s="8" t="s">
        <v>313</v>
      </c>
      <c r="H150" s="4">
        <f t="shared" si="30"/>
        <v>50</v>
      </c>
      <c r="I150" s="2">
        <v>50</v>
      </c>
      <c r="J150" s="2">
        <v>20</v>
      </c>
      <c r="K150" s="2">
        <v>20</v>
      </c>
      <c r="L150" s="2">
        <f t="shared" si="25"/>
        <v>20</v>
      </c>
      <c r="M150" s="2"/>
      <c r="N150" s="2"/>
      <c r="O150" s="2"/>
      <c r="P150" s="2"/>
      <c r="Q150" s="7"/>
      <c r="U150" s="4"/>
      <c r="V150" s="3" t="s">
        <v>498</v>
      </c>
      <c r="W150" s="3">
        <v>30</v>
      </c>
      <c r="AA150" s="3">
        <v>30</v>
      </c>
      <c r="AD150" s="4">
        <f t="shared" si="26"/>
        <v>30</v>
      </c>
      <c r="AF150" s="23"/>
      <c r="AG150" s="31" t="str">
        <f t="shared" si="27"/>
        <v>&lt;tr&gt;&lt;td headers='icon'&gt;&lt;img src=resources/TS_TS_02.png&gt;&lt;/td&gt;&lt;td headers='name'&gt;大罪人の聖戦&lt;/td&gt;&lt;td headers='rank'&gt;5&lt;/td&gt;&lt;td headers='remark'&gt;&lt;span class='limited'&gt;限定&lt;/span&gt;&lt;/td&gt;&lt;td headers='origin'&gt;その他
Other&lt;/td&gt;&lt;td headers='group'&gt;〈七つの大罪〉&lt;/td&gt;&lt;td headers='score' id='m148'&gt;50&lt;/td&gt;&lt;td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headers='others'&gt;回避+5&lt;/td&gt;&lt;td headers='嫉妬'&gt;30&lt;/td&gt;&lt;td headers='怠惰'&gt;&lt;/td&gt;&lt;td headers='色欲'&gt;&lt;/td&gt;&lt;td headers='暴食'&gt;&lt;/td&gt;&lt;td headers='憤怒'&gt;30&lt;/td&gt;&lt;td headers='強欲'&gt;&lt;/td&gt;&lt;td headers='傲慢'&gt;&lt;/td&gt;&lt;/tr&gt;</v>
      </c>
      <c r="AH150" s="31" t="str">
        <f t="shared" si="28"/>
        <v>document.getElementById('m148').innerHTML = (b1*20+b2*20+b0*20) + (s1*30+s2*0+s3*0+s4*0+s5*30+s6*0+s7*0+s0*30) + (e01*0+e02*0+e03*0+e04*0+e05*0+e06*0+e07*0+e08*0+e09*0+e10*0+e11*0+e12*0+e13*0+e14*0+e15*0);</v>
      </c>
      <c r="AI150" s="35" t="str">
        <f t="shared" si="29"/>
        <v>m148</v>
      </c>
      <c r="AJ150" s="37" t="str">
        <f t="shared" ref="AJ150:AJ187" si="31">IF(LEN(R150)&gt;3,"Special","")</f>
        <v/>
      </c>
      <c r="AK150" s="23"/>
    </row>
    <row r="151" spans="1:37" s="3" customFormat="1" ht="37.049999999999997" customHeight="1" x14ac:dyDescent="0.3">
      <c r="A151" s="3" t="s">
        <v>321</v>
      </c>
      <c r="C151" s="6" t="s">
        <v>317</v>
      </c>
      <c r="D151" s="3">
        <v>5</v>
      </c>
      <c r="E151" s="3" t="s">
        <v>39</v>
      </c>
      <c r="F151" s="15" t="s">
        <v>36</v>
      </c>
      <c r="G151" s="8" t="s">
        <v>313</v>
      </c>
      <c r="H151" s="4">
        <f t="shared" si="30"/>
        <v>100</v>
      </c>
      <c r="I151" s="2"/>
      <c r="J151" s="2">
        <v>30</v>
      </c>
      <c r="K151" s="2">
        <v>30</v>
      </c>
      <c r="L151" s="2">
        <f t="shared" si="25"/>
        <v>30</v>
      </c>
      <c r="M151" s="2"/>
      <c r="N151" s="2"/>
      <c r="O151" s="2"/>
      <c r="P151" s="2"/>
      <c r="Q151" s="7"/>
      <c r="T151" s="5" t="s">
        <v>505</v>
      </c>
      <c r="U151" s="4">
        <v>40</v>
      </c>
      <c r="Z151" s="3">
        <v>30</v>
      </c>
      <c r="AC151" s="3">
        <v>30</v>
      </c>
      <c r="AD151" s="4">
        <f t="shared" si="26"/>
        <v>30</v>
      </c>
      <c r="AF151" s="23"/>
      <c r="AG151" s="31" t="str">
        <f t="shared" si="27"/>
        <v>&lt;tr&gt;&lt;td headers='icon'&gt;&lt;img src=resources/TS_TS_03.png&gt;&lt;/td&gt;&lt;td headers='name'&gt;リオネスの英雄、久遠に&lt;/td&gt;&lt;td headers='rank'&gt;5&lt;/td&gt;&lt;td headers='remark'&gt;&lt;span class='limited'&gt;限定&lt;/span&gt;&lt;/td&gt;&lt;td headers='origin'&gt;その他
Other&lt;/td&gt;&lt;td headers='group'&gt;〈七つの大罪〉&lt;/td&gt;&lt;td headers='score' id='m149'&gt;100&lt;/td&gt;&lt;td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headers='嫉妬'&gt;&lt;/td&gt;&lt;td headers='怠惰'&gt;&lt;/td&gt;&lt;td headers='色欲'&gt;&lt;/td&gt;&lt;td headers='暴食'&gt;30&lt;/td&gt;&lt;td headers='憤怒'&gt;&lt;/td&gt;&lt;td headers='強欲'&gt;&lt;/td&gt;&lt;td headers='傲慢'&gt;30&lt;/td&gt;&lt;/tr&gt;</v>
      </c>
      <c r="AH151" s="31" t="str">
        <f t="shared" si="28"/>
        <v>document.getElementById('m149').innerHTML = (b1*30+b2*30+b0*30) + (s1*0+s2*0+s3*0+s4*30+s5*0+s6*0+s7*30+s0*30) + (e01*0+e02*0+e03*0+e04*0+e05*0+e06*0+e07*0+e08*0+e09*0+e10*0+e11*0+e12*0+e13*0+e14*0+e15*40);</v>
      </c>
      <c r="AI151" s="35" t="str">
        <f t="shared" si="29"/>
        <v>m149</v>
      </c>
      <c r="AJ151" s="37" t="str">
        <f t="shared" si="31"/>
        <v/>
      </c>
      <c r="AK151" s="23"/>
    </row>
    <row r="152" spans="1:37" s="3" customFormat="1" ht="37.049999999999997" customHeight="1" x14ac:dyDescent="0.3">
      <c r="A152" s="3" t="s">
        <v>311</v>
      </c>
      <c r="C152" s="6" t="s">
        <v>319</v>
      </c>
      <c r="D152" s="3">
        <v>5</v>
      </c>
      <c r="E152" s="3" t="s">
        <v>39</v>
      </c>
      <c r="F152" s="15" t="s">
        <v>36</v>
      </c>
      <c r="G152" s="8" t="s">
        <v>320</v>
      </c>
      <c r="H152" s="4">
        <f t="shared" si="30"/>
        <v>60</v>
      </c>
      <c r="I152" s="2">
        <v>60</v>
      </c>
      <c r="J152" s="2">
        <v>20</v>
      </c>
      <c r="K152" s="2"/>
      <c r="L152" s="2">
        <f t="shared" si="25"/>
        <v>20</v>
      </c>
      <c r="M152" s="2"/>
      <c r="N152" s="2"/>
      <c r="O152" s="2"/>
      <c r="P152" s="2"/>
      <c r="Q152" s="7"/>
      <c r="U152" s="4"/>
      <c r="V152" s="5" t="s">
        <v>503</v>
      </c>
      <c r="Z152" s="3">
        <v>40</v>
      </c>
      <c r="AA152" s="3">
        <v>20</v>
      </c>
      <c r="AD152" s="4">
        <f t="shared" si="26"/>
        <v>40</v>
      </c>
      <c r="AF152" s="23"/>
      <c r="AG152" s="31" t="str">
        <f t="shared" si="27"/>
        <v>&lt;tr&gt;&lt;td headers='icon'&gt;&lt;img src=resources/TS_TSP_01.png&gt;&lt;/td&gt;&lt;td headers='name'&gt;異世界ピクニックの衝撃&lt;/td&gt;&lt;td headers='rank'&gt;5&lt;/td&gt;&lt;td headers='remark'&gt;&lt;span class='limited'&gt;限定&lt;/span&gt;&lt;/td&gt;&lt;td headers='origin'&gt;その他
Other&lt;/td&gt;&lt;td headers='group'&gt;転スラ&lt;/td&gt;&lt;td headers='score' id='m150'&gt;60&lt;/td&gt;&lt;td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headers='嫉妬'&gt;&lt;/td&gt;&lt;td headers='怠惰'&gt;&lt;/td&gt;&lt;td headers='色欲'&gt;&lt;/td&gt;&lt;td headers='暴食'&gt;40&lt;/td&gt;&lt;td headers='憤怒'&gt;20&lt;/td&gt;&lt;td headers='強欲'&gt;&lt;/td&gt;&lt;td headers='傲慢'&gt;&lt;/td&gt;&lt;/tr&gt;</v>
      </c>
      <c r="AH152" s="31" t="str">
        <f t="shared" si="28"/>
        <v>document.getElementById('m150').innerHTML = (b1*20+b2*0+b0*20) + (s1*0+s2*0+s3*0+s4*40+s5*20+s6*0+s7*0+s0*40) + (e01*0+e02*0+e03*0+e04*0+e05*0+e06*0+e07*0+e08*0+e09*0+e10*0+e11*0+e12*0+e13*0+e14*0+e15*0);</v>
      </c>
      <c r="AI152" s="35" t="str">
        <f t="shared" si="29"/>
        <v>m150</v>
      </c>
      <c r="AJ152" s="37" t="str">
        <f t="shared" si="31"/>
        <v/>
      </c>
      <c r="AK152" s="23"/>
    </row>
    <row r="153" spans="1:37" s="3" customFormat="1" ht="37.049999999999997" customHeight="1" x14ac:dyDescent="0.3">
      <c r="A153" s="3" t="s">
        <v>314</v>
      </c>
      <c r="C153" s="6" t="s">
        <v>322</v>
      </c>
      <c r="D153" s="3">
        <v>5</v>
      </c>
      <c r="E153" s="3" t="s">
        <v>39</v>
      </c>
      <c r="F153" s="15" t="s">
        <v>36</v>
      </c>
      <c r="G153" s="8" t="s">
        <v>320</v>
      </c>
      <c r="H153" s="4">
        <f t="shared" si="30"/>
        <v>70</v>
      </c>
      <c r="I153" s="2">
        <v>40</v>
      </c>
      <c r="J153" s="2">
        <v>30</v>
      </c>
      <c r="K153" s="2"/>
      <c r="L153" s="2">
        <f t="shared" si="25"/>
        <v>30</v>
      </c>
      <c r="M153" s="2"/>
      <c r="N153" s="2"/>
      <c r="O153" s="2">
        <v>30</v>
      </c>
      <c r="P153" s="2"/>
      <c r="Q153" s="7"/>
      <c r="U153" s="4"/>
      <c r="X153" s="3">
        <v>20</v>
      </c>
      <c r="AA153" s="3">
        <v>40</v>
      </c>
      <c r="AD153" s="4">
        <f t="shared" si="26"/>
        <v>40</v>
      </c>
      <c r="AF153" s="23"/>
      <c r="AG153" s="31" t="str">
        <f t="shared" si="27"/>
        <v>&lt;tr&gt;&lt;td headers='icon'&gt;&lt;img src=resources/TS_TSP_02.png&gt;&lt;/td&gt;&lt;td headers='name'&gt;斬り開く、仲間とともに&lt;/td&gt;&lt;td headers='rank'&gt;5&lt;/td&gt;&lt;td headers='remark'&gt;&lt;span class='limited'&gt;限定&lt;/span&gt;&lt;/td&gt;&lt;td headers='origin'&gt;その他
Other&lt;/td&gt;&lt;td headers='group'&gt;転スラ&lt;/td&gt;&lt;td headers='score' id='m151'&gt;70&lt;/td&gt;&lt;td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headers='怠惰'&gt;20&lt;/td&gt;&lt;td headers='色欲'&gt;&lt;/td&gt;&lt;td headers='暴食'&gt;&lt;/td&gt;&lt;td headers='憤怒'&gt;40&lt;/td&gt;&lt;td headers='強欲'&gt;&lt;/td&gt;&lt;td headers='傲慢'&gt;&lt;/td&gt;&lt;/tr&gt;</v>
      </c>
      <c r="AH153" s="31" t="str">
        <f t="shared" si="28"/>
        <v>document.getElementById('m151').innerHTML = (b1*30+b2*0+b0*30) + (s1*0+s2*20+s3*0+s4*0+s5*40+s6*0+s7*0+s0*40) + (e01*0+e02*0+e03*0+e04*0+e05*0+e06*0+e07*0+e08*0+e09*0+e10*0+e11*0+e12*0+e13*0+e14*0+e15*0);</v>
      </c>
      <c r="AI153" s="35" t="str">
        <f t="shared" si="29"/>
        <v>m151</v>
      </c>
      <c r="AJ153" s="37" t="str">
        <f t="shared" si="31"/>
        <v/>
      </c>
      <c r="AK153" s="23"/>
    </row>
    <row r="154" spans="1:37" s="3" customFormat="1" ht="37.049999999999997" customHeight="1" x14ac:dyDescent="0.3">
      <c r="A154" s="3" t="s">
        <v>323</v>
      </c>
      <c r="C154" s="6" t="s">
        <v>324</v>
      </c>
      <c r="D154" s="3">
        <v>5</v>
      </c>
      <c r="E154" s="3" t="s">
        <v>35</v>
      </c>
      <c r="F154" s="15" t="s">
        <v>282</v>
      </c>
      <c r="G154" s="8"/>
      <c r="H154" s="4">
        <f t="shared" si="30"/>
        <v>0</v>
      </c>
      <c r="I154" s="2"/>
      <c r="J154" s="2"/>
      <c r="K154" s="2"/>
      <c r="L154" s="2"/>
      <c r="M154" s="2"/>
      <c r="N154" s="2"/>
      <c r="O154" s="2"/>
      <c r="P154" s="2"/>
      <c r="Q154" s="7"/>
      <c r="U154" s="4"/>
      <c r="AD154" s="4"/>
      <c r="AF154" s="23"/>
      <c r="AG154" s="31" t="str">
        <f t="shared" si="27"/>
        <v>&lt;tr&gt;&lt;td headers='icon'&gt;&lt;img src=resources/TS_UNDOKAI_2018_01.png&gt;&lt;/td&gt;&lt;td headers='name'&gt;一番眩しい笑顔&lt;/td&gt;&lt;td headers='rank'&gt;5&lt;/td&gt;&lt;td headers='remark'&gt;&lt;span class='event'&gt;活動&lt;/span&gt;&lt;/td&gt;&lt;td headers='origin'&gt;スロウスシュタイン
Slothstein&lt;/td&gt;&lt;td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54" s="31" t="str">
        <f t="shared" si="28"/>
        <v>document.getElementById('m152').innerHTML = (b1*0+b2*0+b0*0) + (s1*0+s2*0+s3*0+s4*0+s5*0+s6*0+s7*0+s0*0) + (e01*0+e02*0+e03*0+e04*0+e05*0+e06*0+e07*0+e08*0+e09*0+e10*0+e11*0+e12*0+e13*0+e14*0+e15*0);</v>
      </c>
      <c r="AI154" s="35" t="str">
        <f t="shared" si="29"/>
        <v>m152</v>
      </c>
      <c r="AJ154" s="37" t="str">
        <f t="shared" si="31"/>
        <v/>
      </c>
      <c r="AK154" s="23"/>
    </row>
    <row r="155" spans="1:37" s="3" customFormat="1" ht="37.049999999999997" customHeight="1" x14ac:dyDescent="0.3">
      <c r="A155" s="3" t="s">
        <v>325</v>
      </c>
      <c r="C155" s="6" t="s">
        <v>326</v>
      </c>
      <c r="D155" s="3">
        <v>4</v>
      </c>
      <c r="F155" s="15" t="s">
        <v>327</v>
      </c>
      <c r="G155" s="8"/>
      <c r="H155" s="4">
        <f t="shared" si="30"/>
        <v>0</v>
      </c>
      <c r="I155" s="2"/>
      <c r="J155" s="2"/>
      <c r="K155" s="2"/>
      <c r="L155" s="2">
        <f t="shared" ref="L155:L187" si="32">MAX(J155:K155)</f>
        <v>0</v>
      </c>
      <c r="M155" s="2"/>
      <c r="N155" s="2"/>
      <c r="O155" s="2"/>
      <c r="P155" s="2"/>
      <c r="Q155" s="7"/>
      <c r="U155" s="4"/>
      <c r="AD155" s="4">
        <f t="shared" ref="AD155:AD187" si="33">MAX(W155:AC155)</f>
        <v>0</v>
      </c>
      <c r="AF155" s="23"/>
      <c r="AG155" s="31" t="str">
        <f t="shared" si="27"/>
        <v>&lt;tr&gt;&lt;td headers='icon'&gt;&lt;img src=resources/TS_WADA_FUJICA_01.png&gt;&lt;/td&gt;&lt;td headers='name'&gt;神童と呼ばれた友&lt;/td&gt;&lt;td headers='rank'&gt;4&lt;/td&gt;&lt;td headers='remark'&gt;&lt;/td&gt;&lt;td headers='origin'&gt;ワダツミ
Wadatsumi&lt;/td&gt;&lt;td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55" s="31" t="str">
        <f t="shared" si="28"/>
        <v>document.getElementById('m153').innerHTML = (b1*0+b2*0+b0*0) + (s1*0+s2*0+s3*0+s4*0+s5*0+s6*0+s7*0+s0*0) + (e01*0+e02*0+e03*0+e04*0+e05*0+e06*0+e07*0+e08*0+e09*0+e10*0+e11*0+e12*0+e13*0+e14*0+e15*0);</v>
      </c>
      <c r="AI155" s="35" t="str">
        <f t="shared" si="29"/>
        <v>m153</v>
      </c>
      <c r="AJ155" s="37" t="str">
        <f t="shared" si="31"/>
        <v/>
      </c>
      <c r="AK155" s="23"/>
    </row>
    <row r="156" spans="1:37" s="3" customFormat="1" ht="37.049999999999997" customHeight="1" x14ac:dyDescent="0.3">
      <c r="A156" s="3" t="s">
        <v>328</v>
      </c>
      <c r="C156" s="6" t="s">
        <v>329</v>
      </c>
      <c r="D156" s="3">
        <v>5</v>
      </c>
      <c r="F156" s="15" t="s">
        <v>327</v>
      </c>
      <c r="G156" s="8" t="s">
        <v>68</v>
      </c>
      <c r="H156" s="4">
        <f t="shared" si="30"/>
        <v>60</v>
      </c>
      <c r="I156" s="2">
        <v>70</v>
      </c>
      <c r="J156" s="2"/>
      <c r="K156" s="2"/>
      <c r="L156" s="2">
        <f t="shared" si="32"/>
        <v>0</v>
      </c>
      <c r="M156" s="2"/>
      <c r="N156" s="2"/>
      <c r="O156" s="2"/>
      <c r="P156" s="2"/>
      <c r="Q156" s="7"/>
      <c r="R156" s="3" t="s">
        <v>14</v>
      </c>
      <c r="S156" s="3">
        <v>20</v>
      </c>
      <c r="U156" s="4"/>
      <c r="V156" s="3" t="s">
        <v>490</v>
      </c>
      <c r="Y156" s="3">
        <v>40</v>
      </c>
      <c r="AC156" s="3">
        <v>20</v>
      </c>
      <c r="AD156" s="4">
        <f t="shared" si="33"/>
        <v>40</v>
      </c>
      <c r="AF156" s="23"/>
      <c r="AG156" s="31" t="str">
        <f t="shared" si="27"/>
        <v>&lt;tr&gt;&lt;td headers='icon'&gt;&lt;img src=resources/TS_WADA_IKASA_01.png&gt;&lt;/td&gt;&lt;td headers='name'&gt;未来は両の手の中に&lt;/td&gt;&lt;td headers='rank'&gt;5&lt;/td&gt;&lt;td headers='remark'&gt;&lt;/td&gt;&lt;td headers='origin'&gt;ワダツミ
Wadatsumi&lt;/td&gt;&lt;td headers='group'&gt;聖教騎士団&lt;/td&gt;&lt;td headers='score' id='m154'&gt;60&lt;/td&gt;&lt;td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headers='嫉妬'&gt;&lt;/td&gt;&lt;td headers='怠惰'&gt;&lt;/td&gt;&lt;td headers='色欲'&gt;40&lt;/td&gt;&lt;td headers='暴食'&gt;&lt;/td&gt;&lt;td headers='憤怒'&gt;&lt;/td&gt;&lt;td headers='強欲'&gt;&lt;/td&gt;&lt;td headers='傲慢'&gt;20&lt;/td&gt;&lt;/tr&gt;</v>
      </c>
      <c r="AH156" s="31" t="str">
        <f t="shared" si="28"/>
        <v>document.getElementById('m154').innerHTML = (b1*0+b2*0+b0*0) + (s1*0+s2*0+s3*40+s4*0+s5*0+s6*0+s7*20+s0*40) + (e01*20+e02*0+e03*0+e04*0+e05*0+e06*0+e07*0+e08*0+e09*0+e10*0+e11*0+e12*0+e13*0+e14*0+e15*0);</v>
      </c>
      <c r="AI156" s="35" t="str">
        <f t="shared" si="29"/>
        <v>m154</v>
      </c>
      <c r="AJ156" s="37" t="str">
        <f t="shared" si="31"/>
        <v/>
      </c>
      <c r="AK156" s="23"/>
    </row>
    <row r="157" spans="1:37" s="3" customFormat="1" ht="37.049999999999997" customHeight="1" x14ac:dyDescent="0.3">
      <c r="A157" s="3" t="s">
        <v>330</v>
      </c>
      <c r="C157" s="6" t="s">
        <v>331</v>
      </c>
      <c r="D157" s="3">
        <v>5</v>
      </c>
      <c r="E157" s="3" t="s">
        <v>39</v>
      </c>
      <c r="F157" s="15" t="s">
        <v>327</v>
      </c>
      <c r="G157" s="8"/>
      <c r="H157" s="4">
        <f t="shared" si="30"/>
        <v>0</v>
      </c>
      <c r="I157" s="2"/>
      <c r="J157" s="2"/>
      <c r="K157" s="2"/>
      <c r="L157" s="2">
        <f t="shared" si="32"/>
        <v>0</v>
      </c>
      <c r="M157" s="2"/>
      <c r="N157" s="2"/>
      <c r="O157" s="2"/>
      <c r="P157" s="2"/>
      <c r="Q157" s="7"/>
      <c r="U157" s="4"/>
      <c r="AD157" s="4">
        <f t="shared" si="33"/>
        <v>0</v>
      </c>
      <c r="AF157" s="23"/>
      <c r="AG157" s="31" t="str">
        <f t="shared" si="27"/>
        <v>&lt;tr&gt;&lt;td headers='icon'&gt;&lt;img src=resources/TS_WADA_ITSUKI_01.png&gt;&lt;/td&gt;&lt;td headers='name'&gt;甘くない、それも個性&lt;/td&gt;&lt;td headers='rank'&gt;5&lt;/td&gt;&lt;td headers='remark'&gt;&lt;span class='limited'&gt;限定&lt;/span&gt;&lt;/td&gt;&lt;td headers='origin'&gt;ワダツミ
Wadatsumi&lt;/td&gt;&lt;td headers='group'&gt;&lt;/td&gt;&lt;td headers='score' id='m155'&gt;0&lt;/td&gt;&lt;td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57" s="31" t="str">
        <f t="shared" si="28"/>
        <v>document.getElementById('m155').innerHTML = (b1*0+b2*0+b0*0) + (s1*0+s2*0+s3*0+s4*0+s5*0+s6*0+s7*0+s0*0) + (e01*0+e02*0+e03*0+e04*0+e05*0+e06*0+e07*0+e08*0+e09*0+e10*0+e11*0+e12*0+e13*0+e14*0+e15*0);</v>
      </c>
      <c r="AI157" s="35" t="str">
        <f t="shared" si="29"/>
        <v>m155</v>
      </c>
      <c r="AJ157" s="37" t="str">
        <f t="shared" si="31"/>
        <v/>
      </c>
      <c r="AK157" s="23"/>
    </row>
    <row r="158" spans="1:37" s="3" customFormat="1" ht="37.049999999999997" customHeight="1" x14ac:dyDescent="0.3">
      <c r="A158" s="3" t="s">
        <v>332</v>
      </c>
      <c r="C158" s="6" t="s">
        <v>333</v>
      </c>
      <c r="D158" s="3">
        <v>5</v>
      </c>
      <c r="F158" s="15" t="s">
        <v>327</v>
      </c>
      <c r="G158" s="8"/>
      <c r="H158" s="4">
        <f t="shared" si="30"/>
        <v>0</v>
      </c>
      <c r="I158" s="2"/>
      <c r="J158" s="2"/>
      <c r="K158" s="2"/>
      <c r="L158" s="2">
        <f t="shared" si="32"/>
        <v>0</v>
      </c>
      <c r="M158" s="2"/>
      <c r="N158" s="2"/>
      <c r="O158" s="2"/>
      <c r="P158" s="2"/>
      <c r="Q158" s="7"/>
      <c r="U158" s="4"/>
      <c r="AD158" s="4">
        <f t="shared" si="33"/>
        <v>0</v>
      </c>
      <c r="AF158" s="23"/>
      <c r="AG158" s="31" t="str">
        <f t="shared" si="27"/>
        <v>&lt;tr&gt;&lt;td headers='icon'&gt;&lt;img src=resources/TS_WADA_IZAYOI_01.png&gt;&lt;/td&gt;&lt;td headers='name'&gt;空駆ける夜狐&lt;/td&gt;&lt;td headers='rank'&gt;5&lt;/td&gt;&lt;td headers='remark'&gt;&lt;/td&gt;&lt;td headers='origin'&gt;ワダツミ
Wadatsumi&lt;/td&gt;&lt;td headers='group'&gt;&lt;/td&gt;&lt;td headers='score' id='m156'&gt;0&lt;/td&gt;&lt;td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58" s="31" t="str">
        <f t="shared" si="28"/>
        <v>document.getElementById('m156').innerHTML = (b1*0+b2*0+b0*0) + (s1*0+s2*0+s3*0+s4*0+s5*0+s6*0+s7*0+s0*0) + (e01*0+e02*0+e03*0+e04*0+e05*0+e06*0+e07*0+e08*0+e09*0+e10*0+e11*0+e12*0+e13*0+e14*0+e15*0);</v>
      </c>
      <c r="AI158" s="35" t="str">
        <f t="shared" si="29"/>
        <v>m156</v>
      </c>
      <c r="AJ158" s="37" t="str">
        <f t="shared" si="31"/>
        <v/>
      </c>
      <c r="AK158" s="23"/>
    </row>
    <row r="159" spans="1:37" s="3" customFormat="1" ht="37.049999999999997" customHeight="1" x14ac:dyDescent="0.3">
      <c r="A159" s="3" t="s">
        <v>334</v>
      </c>
      <c r="C159" s="6" t="s">
        <v>335</v>
      </c>
      <c r="D159" s="3">
        <v>5</v>
      </c>
      <c r="E159" s="3" t="s">
        <v>39</v>
      </c>
      <c r="F159" s="15" t="s">
        <v>327</v>
      </c>
      <c r="G159" s="8" t="s">
        <v>68</v>
      </c>
      <c r="H159" s="4">
        <f t="shared" si="30"/>
        <v>20</v>
      </c>
      <c r="I159" s="2">
        <v>50</v>
      </c>
      <c r="J159" s="2"/>
      <c r="K159" s="2"/>
      <c r="L159" s="2">
        <f t="shared" si="32"/>
        <v>0</v>
      </c>
      <c r="M159" s="2"/>
      <c r="N159" s="2">
        <v>20</v>
      </c>
      <c r="O159" s="2"/>
      <c r="P159" s="2"/>
      <c r="Q159" s="7"/>
      <c r="U159" s="4"/>
      <c r="V159" s="3" t="s">
        <v>489</v>
      </c>
      <c r="W159" s="3">
        <v>20</v>
      </c>
      <c r="AA159" s="3">
        <v>20</v>
      </c>
      <c r="AB159" s="3">
        <v>20</v>
      </c>
      <c r="AD159" s="4">
        <f t="shared" si="33"/>
        <v>20</v>
      </c>
      <c r="AF159" s="23"/>
      <c r="AG159" s="31" t="str">
        <f t="shared" si="27"/>
        <v>&lt;tr&gt;&lt;td headers='icon'&gt;&lt;img src=resources/TS_WADA_KAGURA_01.png&gt;&lt;/td&gt;&lt;td headers='name'&gt;雪解け。故郷にて&lt;/td&gt;&lt;td headers='rank'&gt;5&lt;/td&gt;&lt;td headers='remark'&gt;&lt;span class='limited'&gt;限定&lt;/span&gt;&lt;/td&gt;&lt;td headers='origin'&gt;ワダツミ
Wadatsumi&lt;/td&gt;&lt;td headers='group'&gt;聖教騎士団&lt;/td&gt;&lt;td headers='score' id='m157'&gt;20&lt;/td&gt;&lt;td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headers='嫉妬'&gt;20&lt;/td&gt;&lt;td headers='怠惰'&gt;&lt;/td&gt;&lt;td headers='色欲'&gt;&lt;/td&gt;&lt;td headers='暴食'&gt;&lt;/td&gt;&lt;td headers='憤怒'&gt;20&lt;/td&gt;&lt;td headers='強欲'&gt;20&lt;/td&gt;&lt;td headers='傲慢'&gt;&lt;/td&gt;&lt;/tr&gt;</v>
      </c>
      <c r="AH159" s="31" t="str">
        <f t="shared" si="28"/>
        <v>document.getElementById('m157').innerHTML = (b1*0+b2*0+b0*0) + (s1*20+s2*0+s3*0+s4*0+s5*20+s6*20+s7*0+s0*20) + (e01*0+e02*0+e03*0+e04*0+e05*0+e06*0+e07*0+e08*0+e09*0+e10*0+e11*0+e12*0+e13*0+e14*0+e15*0);</v>
      </c>
      <c r="AI159" s="35" t="str">
        <f t="shared" si="29"/>
        <v>m157</v>
      </c>
      <c r="AJ159" s="37" t="str">
        <f t="shared" si="31"/>
        <v/>
      </c>
      <c r="AK159" s="23"/>
    </row>
    <row r="160" spans="1:37" s="3" customFormat="1" ht="37.049999999999997" customHeight="1" x14ac:dyDescent="0.3">
      <c r="A160" s="3" t="s">
        <v>336</v>
      </c>
      <c r="C160" s="6" t="s">
        <v>337</v>
      </c>
      <c r="D160" s="3">
        <v>5</v>
      </c>
      <c r="F160" s="15" t="s">
        <v>327</v>
      </c>
      <c r="G160" s="8" t="s">
        <v>338</v>
      </c>
      <c r="H160" s="4">
        <f t="shared" si="30"/>
        <v>60</v>
      </c>
      <c r="I160" s="2">
        <v>40</v>
      </c>
      <c r="J160" s="2">
        <v>40</v>
      </c>
      <c r="K160" s="2"/>
      <c r="L160" s="2">
        <f t="shared" si="32"/>
        <v>40</v>
      </c>
      <c r="M160" s="2">
        <v>10</v>
      </c>
      <c r="N160" s="2"/>
      <c r="O160" s="2"/>
      <c r="P160" s="2"/>
      <c r="Q160" s="7"/>
      <c r="U160" s="4"/>
      <c r="V160" s="3" t="s">
        <v>498</v>
      </c>
      <c r="Y160" s="3">
        <v>20</v>
      </c>
      <c r="Z160" s="3">
        <v>20</v>
      </c>
      <c r="AA160" s="3">
        <v>20</v>
      </c>
      <c r="AD160" s="4">
        <f t="shared" si="33"/>
        <v>20</v>
      </c>
      <c r="AF160" s="23"/>
      <c r="AG160" s="31" t="str">
        <f t="shared" si="27"/>
        <v>&lt;tr&gt;&lt;td headers='icon'&gt;&lt;img src=resources/TS_WADA_KURT.png&gt;&lt;/td&gt;&lt;td headers='name'&gt;閃光、交わりし瞬間&lt;/td&gt;&lt;td headers='rank'&gt;5&lt;/td&gt;&lt;td headers='remark'&gt;&lt;/td&gt;&lt;td headers='origin'&gt;ワダツミ
Wadatsumi&lt;/td&gt;&lt;td headers='group'&gt;ワダツミ武門&lt;/td&gt;&lt;td headers='score' id='m158'&gt;60&lt;/td&gt;&lt;td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headers='others'&gt;回避+5&lt;/td&gt;&lt;td headers='嫉妬'&gt;&lt;/td&gt;&lt;td headers='怠惰'&gt;&lt;/td&gt;&lt;td headers='色欲'&gt;20&lt;/td&gt;&lt;td headers='暴食'&gt;20&lt;/td&gt;&lt;td headers='憤怒'&gt;20&lt;/td&gt;&lt;td headers='強欲'&gt;&lt;/td&gt;&lt;td headers='傲慢'&gt;&lt;/td&gt;&lt;/tr&gt;</v>
      </c>
      <c r="AH160" s="31" t="str">
        <f t="shared" si="28"/>
        <v>document.getElementById('m158').innerHTML = (b1*40+b2*0+b0*40) + (s1*0+s2*0+s3*20+s4*20+s5*20+s6*0+s7*0+s0*20) + (e01*0+e02*0+e03*0+e04*0+e05*0+e06*0+e07*0+e08*0+e09*0+e10*0+e11*0+e12*0+e13*0+e14*0+e15*0);</v>
      </c>
      <c r="AI160" s="35" t="str">
        <f t="shared" si="29"/>
        <v>m158</v>
      </c>
      <c r="AJ160" s="37" t="str">
        <f t="shared" si="31"/>
        <v/>
      </c>
      <c r="AK160" s="23"/>
    </row>
    <row r="161" spans="1:37" s="3" customFormat="1" ht="37.049999999999997" customHeight="1" x14ac:dyDescent="0.3">
      <c r="A161" s="3" t="s">
        <v>339</v>
      </c>
      <c r="C161" s="6" t="s">
        <v>340</v>
      </c>
      <c r="D161" s="3">
        <v>5</v>
      </c>
      <c r="F161" s="15" t="s">
        <v>327</v>
      </c>
      <c r="G161" s="8" t="s">
        <v>338</v>
      </c>
      <c r="H161" s="4">
        <f t="shared" si="30"/>
        <v>80</v>
      </c>
      <c r="I161" s="2">
        <v>50</v>
      </c>
      <c r="J161" s="2">
        <v>20</v>
      </c>
      <c r="K161" s="2">
        <v>20</v>
      </c>
      <c r="L161" s="2">
        <f t="shared" si="32"/>
        <v>20</v>
      </c>
      <c r="M161" s="2"/>
      <c r="N161" s="2"/>
      <c r="O161" s="2"/>
      <c r="P161" s="2">
        <v>10</v>
      </c>
      <c r="Q161" s="7"/>
      <c r="U161" s="4"/>
      <c r="AB161" s="3">
        <v>60</v>
      </c>
      <c r="AD161" s="4">
        <f t="shared" si="33"/>
        <v>60</v>
      </c>
      <c r="AF161" s="23"/>
      <c r="AG161" s="31" t="str">
        <f t="shared" si="27"/>
        <v>&lt;tr&gt;&lt;td headers='icon'&gt;&lt;img src=resources/TS_WADA_KUZA_01.png&gt;&lt;/td&gt;&lt;td headers='name'&gt;誓いの刃&lt;/td&gt;&lt;td headers='rank'&gt;5&lt;/td&gt;&lt;td headers='remark'&gt;&lt;/td&gt;&lt;td headers='origin'&gt;ワダツミ
Wadatsumi&lt;/td&gt;&lt;td headers='group'&gt;ワダツミ武門&lt;/td&gt;&lt;td headers='score' id='m159'&gt;80&lt;/td&gt;&lt;td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headers='強欲'&gt;60&lt;/td&gt;&lt;td headers='傲慢'&gt;&lt;/td&gt;&lt;/tr&gt;</v>
      </c>
      <c r="AH161" s="31" t="str">
        <f t="shared" si="28"/>
        <v>document.getElementById('m159').innerHTML = (b1*20+b2*20+b0*20) + (s1*0+s2*0+s3*0+s4*0+s5*0+s6*60+s7*0+s0*60) + (e01*0+e02*0+e03*0+e04*0+e05*0+e06*0+e07*0+e08*0+e09*0+e10*0+e11*0+e12*0+e13*0+e14*0+e15*0);</v>
      </c>
      <c r="AI161" s="35" t="str">
        <f t="shared" si="29"/>
        <v>m159</v>
      </c>
      <c r="AJ161" s="37" t="str">
        <f t="shared" si="31"/>
        <v/>
      </c>
      <c r="AK161" s="23"/>
    </row>
    <row r="162" spans="1:37" s="3" customFormat="1" ht="37.049999999999997" customHeight="1" x14ac:dyDescent="0.3">
      <c r="A162" s="3" t="s">
        <v>341</v>
      </c>
      <c r="C162" s="6" t="s">
        <v>342</v>
      </c>
      <c r="D162" s="3">
        <v>5</v>
      </c>
      <c r="E162" s="3" t="s">
        <v>39</v>
      </c>
      <c r="F162" s="15" t="s">
        <v>327</v>
      </c>
      <c r="G162" s="8" t="s">
        <v>338</v>
      </c>
      <c r="H162" s="4">
        <f t="shared" si="30"/>
        <v>100</v>
      </c>
      <c r="I162" s="2"/>
      <c r="J162" s="2"/>
      <c r="K162" s="2">
        <v>40</v>
      </c>
      <c r="L162" s="2">
        <f t="shared" si="32"/>
        <v>40</v>
      </c>
      <c r="M162" s="2"/>
      <c r="N162" s="2"/>
      <c r="O162" s="2"/>
      <c r="P162" s="2"/>
      <c r="Q162" s="7"/>
      <c r="R162" s="5" t="s">
        <v>506</v>
      </c>
      <c r="S162" s="3">
        <v>30</v>
      </c>
      <c r="U162" s="4"/>
      <c r="Y162" s="3">
        <v>30</v>
      </c>
      <c r="AB162" s="3">
        <v>30</v>
      </c>
      <c r="AD162" s="4">
        <f t="shared" si="33"/>
        <v>30</v>
      </c>
      <c r="AF162" s="23"/>
      <c r="AG162" s="31" t="str">
        <f t="shared" si="27"/>
        <v>&lt;tr&gt;&lt;td headers='icon'&gt;&lt;img src=resources/TS_WADA_LEYDOW_01.png&gt;&lt;/td&gt;&lt;td headers='name'&gt;古の装い&lt;/td&gt;&lt;td headers='rank'&gt;5&lt;/td&gt;&lt;td headers='remark'&gt;&lt;span class='limited'&gt;限定&lt;/span&gt;&lt;/td&gt;&lt;td headers='origin'&gt;ワダツミ
Wadatsumi&lt;/td&gt;&lt;td headers='group'&gt;ワダツミ武門&lt;/td&gt;&lt;td headers='score' id='m160'&gt;100&lt;/td&gt;&lt;td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headers='嫉妬'&gt;&lt;/td&gt;&lt;td headers='怠惰'&gt;&lt;/td&gt;&lt;td headers='色欲'&gt;30&lt;/td&gt;&lt;td headers='暴食'&gt;&lt;/td&gt;&lt;td headers='憤怒'&gt;&lt;/td&gt;&lt;td headers='強欲'&gt;30&lt;/td&gt;&lt;td headers='傲慢'&gt;&lt;/td&gt;&lt;/tr&gt;</v>
      </c>
      <c r="AH162" s="31" t="str">
        <f>"document.getElementById('"&amp;AI162&amp;"').innerHTML = (b1*"&amp;TEXT(J162,0)&amp;"+b2*"&amp;TEXT(K162,0)&amp;"+b0*"&amp;TEXT(L162,0)&amp;") + (s1*"&amp;TEXT(W162,0)&amp;"+s2*"&amp;TEXT(X162,0)&amp;"+s3*"&amp;TEXT(Y162,0)&amp;"+s4*"&amp;TEXT(Z162,0)&amp;"+s5*"&amp;TEXT(AA162,0)&amp;"+s6*"&amp;TEXT(AB162,0)&amp;"+s7*"&amp;TEXT(AC162,0)&amp;"+s0*"&amp;TEXT(AD162,0)&amp;") + (e01*"&amp;IF(R162="斬撃",S162,0)&amp;"+e02*"&amp;IF(R162="刺突",S162,0)&amp;"+e03*"&amp;IF(R162="打撃",S162,0)&amp;"+e04*"&amp;IF(R162="射撃",S162,30)&amp;"+e05*"&amp;IF(R162="魔法",S162,30)&amp;"+e06*"&amp;IF(R162="無区分",S162,0)&amp;"+e07*"&amp;IF(T162="反撃",U162,0)&amp;"+e08*"&amp;IF(T162="風属性",U162,0)&amp;"+e09*"&amp;IF(T162="闇属性",U162,0)&amp;"+e10*"&amp;IF(T162="単体",U162,0)&amp;"+e11*"&amp;IF(T162="範囲",U162,0)&amp;"+e12*"&amp;IF(T162="人",U162,0)&amp;"+e13*"&amp;IF(T162="異族",U162,0)&amp;"+e14*"&amp;IF(T162="バジュラ",U162,0)&amp;"+e15*"&amp;IF(T162="魔動人形",U162,0)&amp;");"</f>
        <v>document.getElementById('m160').innerHTML = (b1*0+b2*40+b0*40) + (s1*0+s2*0+s3*30+s4*0+s5*0+s6*30+s7*0+s0*30) + (e01*0+e02*0+e03*0+e04*30+e05*30+e06*0+e07*0+e08*0+e09*0+e10*0+e11*0+e12*0+e13*0+e14*0+e15*0);</v>
      </c>
      <c r="AI162" s="35" t="str">
        <f t="shared" si="29"/>
        <v>m160</v>
      </c>
      <c r="AJ162" s="37" t="str">
        <f>IF(LEN(R162)&gt;3,"Special","")</f>
        <v>Special</v>
      </c>
      <c r="AK162" s="23"/>
    </row>
    <row r="163" spans="1:37" s="3" customFormat="1" ht="37.049999999999997" customHeight="1" x14ac:dyDescent="0.3">
      <c r="A163" s="3" t="s">
        <v>343</v>
      </c>
      <c r="C163" s="6" t="s">
        <v>344</v>
      </c>
      <c r="D163" s="3">
        <v>5</v>
      </c>
      <c r="F163" s="15" t="s">
        <v>327</v>
      </c>
      <c r="G163" s="8" t="s">
        <v>338</v>
      </c>
      <c r="H163" s="4">
        <f t="shared" si="30"/>
        <v>130</v>
      </c>
      <c r="I163" s="2"/>
      <c r="J163" s="2">
        <v>30</v>
      </c>
      <c r="K163" s="2"/>
      <c r="L163" s="2">
        <f t="shared" si="32"/>
        <v>30</v>
      </c>
      <c r="M163" s="2"/>
      <c r="N163" s="2"/>
      <c r="O163" s="2"/>
      <c r="P163" s="2"/>
      <c r="Q163" s="7"/>
      <c r="R163" s="3" t="s">
        <v>14</v>
      </c>
      <c r="S163" s="3">
        <v>40</v>
      </c>
      <c r="U163" s="4"/>
      <c r="V163" s="3" t="s">
        <v>487</v>
      </c>
      <c r="AB163" s="3">
        <v>60</v>
      </c>
      <c r="AD163" s="4">
        <f t="shared" si="33"/>
        <v>60</v>
      </c>
      <c r="AF163" s="23"/>
      <c r="AG163" s="31" t="str">
        <f t="shared" si="27"/>
        <v>&lt;tr&gt;&lt;td headers='icon'&gt;&lt;img src=resources/TS_WADA_SETSUNA_01.png&gt;&lt;/td&gt;&lt;td headers='name'&gt;私のすべて、灰に還る&lt;/td&gt;&lt;td headers='rank'&gt;5&lt;/td&gt;&lt;td headers='remark'&gt;&lt;/td&gt;&lt;td headers='origin'&gt;ワダツミ
Wadatsumi&lt;/td&gt;&lt;td headers='group'&gt;ワダツミ武門&lt;/td&gt;&lt;td headers='score' id='m161'&gt;130&lt;/td&gt;&lt;td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headers='嫉妬'&gt;&lt;/td&gt;&lt;td headers='怠惰'&gt;&lt;/td&gt;&lt;td headers='色欲'&gt;&lt;/td&gt;&lt;td headers='暴食'&gt;&lt;/td&gt;&lt;td headers='憤怒'&gt;&lt;/td&gt;&lt;td headers='強欲'&gt;60&lt;/td&gt;&lt;td headers='傲慢'&gt;&lt;/td&gt;&lt;/tr&gt;</v>
      </c>
      <c r="AH163" s="31" t="str">
        <f t="shared" si="28"/>
        <v>document.getElementById('m161').innerHTML = (b1*30+b2*0+b0*30) + (s1*0+s2*0+s3*0+s4*0+s5*0+s6*60+s7*0+s0*60) + (e01*40+e02*0+e03*0+e04*0+e05*0+e06*0+e07*0+e08*0+e09*0+e10*0+e11*0+e12*0+e13*0+e14*0+e15*0);</v>
      </c>
      <c r="AI163" s="35" t="str">
        <f t="shared" si="29"/>
        <v>m161</v>
      </c>
      <c r="AJ163" s="37" t="str">
        <f t="shared" si="31"/>
        <v/>
      </c>
      <c r="AK163" s="23"/>
    </row>
    <row r="164" spans="1:37" s="3" customFormat="1" ht="37.049999999999997" customHeight="1" x14ac:dyDescent="0.3">
      <c r="A164" s="3" t="s">
        <v>345</v>
      </c>
      <c r="C164" s="6" t="s">
        <v>346</v>
      </c>
      <c r="D164" s="3">
        <v>5</v>
      </c>
      <c r="E164" s="3" t="s">
        <v>39</v>
      </c>
      <c r="F164" s="15" t="s">
        <v>327</v>
      </c>
      <c r="G164" s="8" t="s">
        <v>338</v>
      </c>
      <c r="H164" s="4">
        <f t="shared" si="30"/>
        <v>90</v>
      </c>
      <c r="I164" s="2">
        <v>40</v>
      </c>
      <c r="J164" s="2">
        <v>20</v>
      </c>
      <c r="K164" s="2"/>
      <c r="L164" s="2">
        <f t="shared" si="32"/>
        <v>20</v>
      </c>
      <c r="M164" s="2"/>
      <c r="N164" s="2"/>
      <c r="O164" s="2"/>
      <c r="P164" s="2"/>
      <c r="Q164" s="7"/>
      <c r="R164" s="3" t="s">
        <v>14</v>
      </c>
      <c r="S164" s="3">
        <v>30</v>
      </c>
      <c r="T164" s="3" t="s">
        <v>21</v>
      </c>
      <c r="U164" s="4">
        <v>10</v>
      </c>
      <c r="W164" s="3">
        <v>30</v>
      </c>
      <c r="AB164" s="3">
        <v>30</v>
      </c>
      <c r="AD164" s="4">
        <f t="shared" si="33"/>
        <v>30</v>
      </c>
      <c r="AF164" s="23"/>
      <c r="AG164" s="31" t="str">
        <f t="shared" si="27"/>
        <v>&lt;tr&gt;&lt;td headers='icon'&gt;&lt;img src=resources/TS_WADA_SETSUNA_02.png&gt;&lt;/td&gt;&lt;td headers='name'&gt;懐旧は、あたたかく&lt;/td&gt;&lt;td headers='rank'&gt;5&lt;/td&gt;&lt;td headers='remark'&gt;&lt;span class='limited'&gt;限定&lt;/span&gt;&lt;/td&gt;&lt;td headers='origin'&gt;ワダツミ
Wadatsumi&lt;/td&gt;&lt;td headers='group'&gt;ワダツミ武門&lt;/td&gt;&lt;td headers='score' id='m162'&gt;90&lt;/td&gt;&lt;td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headers='嫉妬'&gt;30&lt;/td&gt;&lt;td headers='怠惰'&gt;&lt;/td&gt;&lt;td headers='色欲'&gt;&lt;/td&gt;&lt;td headers='暴食'&gt;&lt;/td&gt;&lt;td headers='憤怒'&gt;&lt;/td&gt;&lt;td headers='強欲'&gt;30&lt;/td&gt;&lt;td headers='傲慢'&gt;&lt;/td&gt;&lt;/tr&gt;</v>
      </c>
      <c r="AH164" s="31" t="str">
        <f t="shared" si="28"/>
        <v>document.getElementById('m162').innerHTML = (b1*20+b2*0+b0*20) + (s1*30+s2*0+s3*0+s4*0+s5*0+s6*30+s7*0+s0*30) + (e01*30+e02*0+e03*0+e04*0+e05*0+e06*0+e07*0+e08*0+e09*0+e10*0+e11*10+e12*0+e13*0+e14*0+e15*0);</v>
      </c>
      <c r="AI164" s="35" t="str">
        <f t="shared" si="29"/>
        <v>m162</v>
      </c>
      <c r="AJ164" s="37" t="str">
        <f t="shared" si="31"/>
        <v/>
      </c>
      <c r="AK164" s="23"/>
    </row>
    <row r="165" spans="1:37" s="3" customFormat="1" ht="37.049999999999997" customHeight="1" x14ac:dyDescent="0.3">
      <c r="A165" s="3" t="s">
        <v>347</v>
      </c>
      <c r="C165" s="6" t="s">
        <v>348</v>
      </c>
      <c r="D165" s="3">
        <v>5</v>
      </c>
      <c r="E165" s="3" t="s">
        <v>35</v>
      </c>
      <c r="F165" s="15" t="s">
        <v>327</v>
      </c>
      <c r="G165" s="8" t="s">
        <v>338</v>
      </c>
      <c r="H165" s="4">
        <f t="shared" si="30"/>
        <v>60</v>
      </c>
      <c r="I165" s="2">
        <v>30</v>
      </c>
      <c r="J165" s="2"/>
      <c r="K165" s="2"/>
      <c r="L165" s="2">
        <f t="shared" si="32"/>
        <v>0</v>
      </c>
      <c r="M165" s="2"/>
      <c r="N165" s="2"/>
      <c r="O165" s="2"/>
      <c r="P165" s="2"/>
      <c r="Q165" s="7"/>
      <c r="R165" s="3" t="s">
        <v>14</v>
      </c>
      <c r="S165" s="3">
        <v>30</v>
      </c>
      <c r="U165" s="4"/>
      <c r="AB165" s="3">
        <v>30</v>
      </c>
      <c r="AD165" s="4">
        <f t="shared" si="33"/>
        <v>30</v>
      </c>
      <c r="AF165" s="23"/>
      <c r="AG165" s="31" t="str">
        <f t="shared" si="27"/>
        <v>&lt;tr&gt;&lt;td headers='icon'&gt;&lt;img src=resources/TS_WADA_SETSUNA_03.png&gt;&lt;/td&gt;&lt;td headers='name'&gt;砂塵、ひと雫の笑み&lt;/td&gt;&lt;td headers='rank'&gt;5&lt;/td&gt;&lt;td headers='remark'&gt;&lt;span class='event'&gt;活動&lt;/span&gt;&lt;/td&gt;&lt;td headers='origin'&gt;ワダツミ
Wadatsumi&lt;/td&gt;&lt;td headers='group'&gt;ワダツミ武門&lt;/td&gt;&lt;td headers='score' id='m163'&gt;60&lt;/td&gt;&lt;td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headers='強欲'&gt;30&lt;/td&gt;&lt;td headers='傲慢'&gt;&lt;/td&gt;&lt;/tr&gt;</v>
      </c>
      <c r="AH165" s="31" t="str">
        <f t="shared" si="28"/>
        <v>document.getElementById('m163').innerHTML = (b1*0+b2*0+b0*0) + (s1*0+s2*0+s3*0+s4*0+s5*0+s6*30+s7*0+s0*30) + (e01*30+e02*0+e03*0+e04*0+e05*0+e06*0+e07*0+e08*0+e09*0+e10*0+e11*0+e12*0+e13*0+e14*0+e15*0);</v>
      </c>
      <c r="AI165" s="35" t="str">
        <f t="shared" si="29"/>
        <v>m163</v>
      </c>
      <c r="AJ165" s="37" t="str">
        <f t="shared" si="31"/>
        <v/>
      </c>
      <c r="AK165" s="23"/>
    </row>
    <row r="166" spans="1:37" s="3" customFormat="1" ht="37.049999999999997" customHeight="1" x14ac:dyDescent="0.3">
      <c r="A166" s="3" t="s">
        <v>349</v>
      </c>
      <c r="C166" s="6" t="s">
        <v>350</v>
      </c>
      <c r="D166" s="3">
        <v>5</v>
      </c>
      <c r="E166" s="3" t="s">
        <v>35</v>
      </c>
      <c r="F166" s="15" t="s">
        <v>327</v>
      </c>
      <c r="G166" s="8" t="s">
        <v>91</v>
      </c>
      <c r="H166" s="4">
        <f t="shared" si="30"/>
        <v>60</v>
      </c>
      <c r="I166" s="2">
        <v>20</v>
      </c>
      <c r="J166" s="2">
        <v>30</v>
      </c>
      <c r="K166" s="2"/>
      <c r="L166" s="2">
        <f t="shared" si="32"/>
        <v>30</v>
      </c>
      <c r="M166" s="2"/>
      <c r="N166" s="2"/>
      <c r="O166" s="2"/>
      <c r="P166" s="2"/>
      <c r="Q166" s="7"/>
      <c r="R166" s="3" t="s">
        <v>14</v>
      </c>
      <c r="S166" s="3">
        <v>20</v>
      </c>
      <c r="U166" s="4"/>
      <c r="W166" s="3">
        <v>10</v>
      </c>
      <c r="X166" s="3">
        <v>10</v>
      </c>
      <c r="AB166" s="3">
        <v>10</v>
      </c>
      <c r="AD166" s="4">
        <f t="shared" si="33"/>
        <v>10</v>
      </c>
      <c r="AF166" s="23"/>
      <c r="AG166" s="31" t="str">
        <f t="shared" si="27"/>
        <v>&lt;tr&gt;&lt;td headers='icon'&gt;&lt;img src=resources/TS_WADA_SUZUKA_01.png&gt;&lt;/td&gt;&lt;td headers='name'&gt;調理場、その初陣は&lt;/td&gt;&lt;td headers='rank'&gt;5&lt;/td&gt;&lt;td headers='remark'&gt;&lt;span class='event'&gt;活動&lt;/span&gt;&lt;/td&gt;&lt;td headers='origin'&gt;ワダツミ
Wadatsumi&lt;/td&gt;&lt;td headers='group'&gt;シャドウメサイヤ&lt;/td&gt;&lt;td headers='score' id='m164'&gt;60&lt;/td&gt;&lt;td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headers='嫉妬'&gt;10&lt;/td&gt;&lt;td headers='怠惰'&gt;10&lt;/td&gt;&lt;td headers='色欲'&gt;&lt;/td&gt;&lt;td headers='暴食'&gt;&lt;/td&gt;&lt;td headers='憤怒'&gt;&lt;/td&gt;&lt;td headers='強欲'&gt;10&lt;/td&gt;&lt;td headers='傲慢'&gt;&lt;/td&gt;&lt;/tr&gt;</v>
      </c>
      <c r="AH166" s="31" t="str">
        <f t="shared" si="28"/>
        <v>document.getElementById('m164').innerHTML = (b1*30+b2*0+b0*30) + (s1*10+s2*10+s3*0+s4*0+s5*0+s6*10+s7*0+s0*10) + (e01*20+e02*0+e03*0+e04*0+e05*0+e06*0+e07*0+e08*0+e09*0+e10*0+e11*0+e12*0+e13*0+e14*0+e15*0);</v>
      </c>
      <c r="AI166" s="35" t="str">
        <f t="shared" si="29"/>
        <v>m164</v>
      </c>
      <c r="AJ166" s="37" t="str">
        <f t="shared" si="31"/>
        <v/>
      </c>
      <c r="AK166" s="23"/>
    </row>
    <row r="167" spans="1:37" s="3" customFormat="1" ht="37.049999999999997" customHeight="1" x14ac:dyDescent="0.3">
      <c r="A167" s="3" t="s">
        <v>351</v>
      </c>
      <c r="C167" s="6" t="s">
        <v>352</v>
      </c>
      <c r="D167" s="3">
        <v>5</v>
      </c>
      <c r="F167" s="15" t="s">
        <v>327</v>
      </c>
      <c r="G167" s="8"/>
      <c r="H167" s="4">
        <f t="shared" si="30"/>
        <v>0</v>
      </c>
      <c r="I167" s="2"/>
      <c r="J167" s="2"/>
      <c r="K167" s="2"/>
      <c r="L167" s="2">
        <f t="shared" si="32"/>
        <v>0</v>
      </c>
      <c r="M167" s="2"/>
      <c r="N167" s="2"/>
      <c r="O167" s="2"/>
      <c r="P167" s="2"/>
      <c r="Q167" s="7"/>
      <c r="U167" s="4"/>
      <c r="AD167" s="4">
        <f t="shared" si="33"/>
        <v>0</v>
      </c>
      <c r="AF167" s="23"/>
      <c r="AG167" s="31" t="str">
        <f t="shared" si="27"/>
        <v>&lt;tr&gt;&lt;td headers='icon'&gt;&lt;img src=resources/TS_WADA_TAMAMO_01.png&gt;&lt;/td&gt;&lt;td headers='name'&gt;咲いて散るは憧憬の花&lt;/td&gt;&lt;td headers='rank'&gt;5&lt;/td&gt;&lt;td headers='remark'&gt;&lt;/td&gt;&lt;td headers='origin'&gt;ワダツミ
Wadatsumi&lt;/td&gt;&lt;td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67" s="31" t="str">
        <f t="shared" si="28"/>
        <v>document.getElementById('m165').innerHTML = (b1*0+b2*0+b0*0) + (s1*0+s2*0+s3*0+s4*0+s5*0+s6*0+s7*0+s0*0) + (e01*0+e02*0+e03*0+e04*0+e05*0+e06*0+e07*0+e08*0+e09*0+e10*0+e11*0+e12*0+e13*0+e14*0+e15*0);</v>
      </c>
      <c r="AI167" s="35" t="str">
        <f t="shared" si="29"/>
        <v>m165</v>
      </c>
      <c r="AJ167" s="37" t="str">
        <f t="shared" si="31"/>
        <v/>
      </c>
      <c r="AK167" s="23"/>
    </row>
    <row r="168" spans="1:37" s="3" customFormat="1" ht="37.049999999999997" customHeight="1" x14ac:dyDescent="0.3">
      <c r="A168" s="3" t="s">
        <v>353</v>
      </c>
      <c r="C168" s="6" t="s">
        <v>354</v>
      </c>
      <c r="D168" s="3">
        <v>5</v>
      </c>
      <c r="E168" s="3" t="s">
        <v>35</v>
      </c>
      <c r="F168" s="15" t="s">
        <v>327</v>
      </c>
      <c r="G168" s="8"/>
      <c r="H168" s="4">
        <f t="shared" si="30"/>
        <v>0</v>
      </c>
      <c r="I168" s="2"/>
      <c r="J168" s="2"/>
      <c r="K168" s="2"/>
      <c r="L168" s="2">
        <f t="shared" si="32"/>
        <v>0</v>
      </c>
      <c r="M168" s="2"/>
      <c r="N168" s="2"/>
      <c r="O168" s="2"/>
      <c r="P168" s="2"/>
      <c r="Q168" s="7"/>
      <c r="U168" s="4"/>
      <c r="AD168" s="4">
        <f t="shared" si="33"/>
        <v>0</v>
      </c>
      <c r="AF168" s="23"/>
      <c r="AG168" s="31" t="str">
        <f t="shared" si="27"/>
        <v>&lt;tr&gt;&lt;td headers='icon'&gt;&lt;img src=resources/TS_WADA_TAMAMO_02.png&gt;&lt;/td&gt;&lt;td headers='name'&gt;約束の時、幸福の味&lt;/td&gt;&lt;td headers='rank'&gt;5&lt;/td&gt;&lt;td headers='remark'&gt;&lt;span class='event'&gt;活動&lt;/span&gt;&lt;/td&gt;&lt;td headers='origin'&gt;ワダツミ
Wadatsumi&lt;/td&gt;&lt;td headers='group'&gt;&lt;/td&gt;&lt;td headers='score' id='m166'&gt;0&lt;/td&gt;&lt;td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68" s="31" t="str">
        <f t="shared" si="28"/>
        <v>document.getElementById('m166').innerHTML = (b1*0+b2*0+b0*0) + (s1*0+s2*0+s3*0+s4*0+s5*0+s6*0+s7*0+s0*0) + (e01*0+e02*0+e03*0+e04*0+e05*0+e06*0+e07*0+e08*0+e09*0+e10*0+e11*0+e12*0+e13*0+e14*0+e15*0);</v>
      </c>
      <c r="AI168" s="35" t="str">
        <f t="shared" si="29"/>
        <v>m166</v>
      </c>
      <c r="AJ168" s="37" t="str">
        <f t="shared" si="31"/>
        <v/>
      </c>
      <c r="AK168" s="23"/>
    </row>
    <row r="169" spans="1:37" s="3" customFormat="1" ht="37.049999999999997" customHeight="1" x14ac:dyDescent="0.3">
      <c r="A169" s="3" t="s">
        <v>355</v>
      </c>
      <c r="C169" s="6" t="s">
        <v>356</v>
      </c>
      <c r="D169" s="3">
        <v>5</v>
      </c>
      <c r="F169" s="15" t="s">
        <v>327</v>
      </c>
      <c r="G169" s="8" t="s">
        <v>338</v>
      </c>
      <c r="H169" s="4">
        <f t="shared" si="30"/>
        <v>70</v>
      </c>
      <c r="I169" s="2">
        <v>40</v>
      </c>
      <c r="J169" s="2"/>
      <c r="K169" s="2">
        <v>30</v>
      </c>
      <c r="L169" s="2">
        <f t="shared" si="32"/>
        <v>30</v>
      </c>
      <c r="M169" s="2"/>
      <c r="N169" s="2"/>
      <c r="O169" s="2"/>
      <c r="P169" s="2">
        <v>10</v>
      </c>
      <c r="Q169" s="7">
        <v>20</v>
      </c>
      <c r="U169" s="4"/>
      <c r="Z169" s="3">
        <v>20</v>
      </c>
      <c r="AB169" s="3">
        <v>40</v>
      </c>
      <c r="AD169" s="4">
        <f t="shared" si="33"/>
        <v>40</v>
      </c>
      <c r="AF169" s="23"/>
      <c r="AG169" s="31" t="str">
        <f t="shared" si="27"/>
        <v>&lt;tr&gt;&lt;td headers='icon'&gt;&lt;img src=resources/TS_WADA_YOMI_01.png&gt;&lt;/td&gt;&lt;td headers='name'&gt;誓い、彼岸の花に&lt;/td&gt;&lt;td headers='rank'&gt;5&lt;/td&gt;&lt;td headers='remark'&gt;&lt;/td&gt;&lt;td headers='origin'&gt;ワダツミ
Wadatsumi&lt;/td&gt;&lt;td headers='group'&gt;ワダツミ武門&lt;/td&gt;&lt;td headers='score' id='m167'&gt;70&lt;/td&gt;&lt;td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headers='暴食'&gt;20&lt;/td&gt;&lt;td headers='憤怒'&gt;&lt;/td&gt;&lt;td headers='強欲'&gt;40&lt;/td&gt;&lt;td headers='傲慢'&gt;&lt;/td&gt;&lt;/tr&gt;</v>
      </c>
      <c r="AH169" s="31" t="str">
        <f t="shared" si="28"/>
        <v>document.getElementById('m167').innerHTML = (b1*0+b2*30+b0*30) + (s1*0+s2*0+s3*0+s4*20+s5*0+s6*40+s7*0+s0*40) + (e01*0+e02*0+e03*0+e04*0+e05*0+e06*0+e07*0+e08*0+e09*0+e10*0+e11*0+e12*0+e13*0+e14*0+e15*0);</v>
      </c>
      <c r="AI169" s="35" t="str">
        <f t="shared" si="29"/>
        <v>m167</v>
      </c>
      <c r="AJ169" s="37" t="str">
        <f t="shared" si="31"/>
        <v/>
      </c>
      <c r="AK169" s="23"/>
    </row>
    <row r="170" spans="1:37" s="3" customFormat="1" ht="37.049999999999997" customHeight="1" x14ac:dyDescent="0.3">
      <c r="A170" s="3" t="s">
        <v>357</v>
      </c>
      <c r="C170" s="6" t="s">
        <v>358</v>
      </c>
      <c r="D170" s="3">
        <v>5</v>
      </c>
      <c r="F170" s="15" t="s">
        <v>327</v>
      </c>
      <c r="G170" s="8" t="s">
        <v>338</v>
      </c>
      <c r="H170" s="4">
        <f t="shared" si="30"/>
        <v>80</v>
      </c>
      <c r="I170" s="2">
        <v>40</v>
      </c>
      <c r="J170" s="2">
        <v>30</v>
      </c>
      <c r="K170" s="2"/>
      <c r="L170" s="2">
        <f t="shared" si="32"/>
        <v>30</v>
      </c>
      <c r="M170" s="2"/>
      <c r="N170" s="2"/>
      <c r="O170" s="2"/>
      <c r="P170" s="2"/>
      <c r="Q170" s="7"/>
      <c r="T170" s="3" t="s">
        <v>22</v>
      </c>
      <c r="U170" s="4">
        <v>20</v>
      </c>
      <c r="V170" s="3" t="s">
        <v>485</v>
      </c>
      <c r="Z170" s="3">
        <v>30</v>
      </c>
      <c r="AB170" s="3">
        <v>30</v>
      </c>
      <c r="AD170" s="4">
        <f t="shared" si="33"/>
        <v>30</v>
      </c>
      <c r="AF170" s="23"/>
      <c r="AG170" s="31" t="str">
        <f t="shared" si="27"/>
        <v>&lt;tr&gt;&lt;td headers='icon'&gt;&lt;img src=resources/TS_WADA_ZIN_01.png&gt;&lt;/td&gt;&lt;td headers='name'&gt;流星に願った頃&lt;/td&gt;&lt;td headers='rank'&gt;5&lt;/td&gt;&lt;td headers='remark'&gt;&lt;/td&gt;&lt;td headers='origin'&gt;ワダツミ
Wadatsumi&lt;/td&gt;&lt;td headers='group'&gt;ワダツミ武門&lt;/td&gt;&lt;td headers='score' id='m168'&gt;80&lt;/td&gt;&lt;td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headers='嫉妬'&gt;&lt;/td&gt;&lt;td headers='怠惰'&gt;&lt;/td&gt;&lt;td headers='色欲'&gt;&lt;/td&gt;&lt;td headers='暴食'&gt;30&lt;/td&gt;&lt;td headers='憤怒'&gt;&lt;/td&gt;&lt;td headers='強欲'&gt;30&lt;/td&gt;&lt;td headers='傲慢'&gt;&lt;/td&gt;&lt;/tr&gt;</v>
      </c>
      <c r="AH170" s="31" t="str">
        <f t="shared" si="28"/>
        <v>document.getElementById('m168').innerHTML = (b1*30+b2*0+b0*30) + (s1*0+s2*0+s3*0+s4*30+s5*0+s6*30+s7*0+s0*30) + (e01*0+e02*0+e03*0+e04*0+e05*0+e06*0+e07*20+e08*0+e09*0+e10*0+e11*0+e12*0+e13*0+e14*0+e15*0);</v>
      </c>
      <c r="AI170" s="35" t="str">
        <f t="shared" si="29"/>
        <v>m168</v>
      </c>
      <c r="AJ170" s="37" t="str">
        <f t="shared" si="31"/>
        <v/>
      </c>
      <c r="AK170" s="23"/>
    </row>
    <row r="171" spans="1:37" s="3" customFormat="1" ht="37.049999999999997" customHeight="1" x14ac:dyDescent="0.3">
      <c r="A171" s="3" t="s">
        <v>359</v>
      </c>
      <c r="C171" s="6" t="s">
        <v>360</v>
      </c>
      <c r="D171" s="3">
        <v>5</v>
      </c>
      <c r="F171" s="15" t="s">
        <v>361</v>
      </c>
      <c r="G171" s="8" t="s">
        <v>362</v>
      </c>
      <c r="H171" s="4">
        <f t="shared" si="30"/>
        <v>90</v>
      </c>
      <c r="I171" s="2">
        <v>30</v>
      </c>
      <c r="J171" s="2">
        <v>30</v>
      </c>
      <c r="K171" s="2"/>
      <c r="L171" s="2">
        <f t="shared" si="32"/>
        <v>30</v>
      </c>
      <c r="M171" s="2"/>
      <c r="N171" s="2"/>
      <c r="O171" s="2"/>
      <c r="P171" s="2"/>
      <c r="Q171" s="7"/>
      <c r="R171" s="3" t="s">
        <v>14</v>
      </c>
      <c r="S171" s="3">
        <v>30</v>
      </c>
      <c r="U171" s="4"/>
      <c r="V171" s="3" t="s">
        <v>498</v>
      </c>
      <c r="W171" s="3">
        <v>30</v>
      </c>
      <c r="AA171" s="3">
        <v>30</v>
      </c>
      <c r="AD171" s="4">
        <f t="shared" si="33"/>
        <v>30</v>
      </c>
      <c r="AF171" s="23"/>
      <c r="AG171" s="31" t="str">
        <f t="shared" si="27"/>
        <v>&lt;tr&gt;&lt;td headers='icon'&gt;&lt;img src=resources/TS_WRATH_ANASTASIA_01.png&gt;&lt;/td&gt;&lt;td headers='name'&gt;薔薇はただ赤く&lt;/td&gt;&lt;td headers='rank'&gt;5&lt;/td&gt;&lt;td headers='remark'&gt;&lt;/td&gt;&lt;td headers='origin'&gt;ラーストリス
Wratharis&lt;/td&gt;&lt;td headers='group'&gt;ラーストリス騎士団&lt;/td&gt;&lt;td headers='score' id='m169'&gt;90&lt;/td&gt;&lt;td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headers='others'&gt;回避+5&lt;/td&gt;&lt;td headers='嫉妬'&gt;30&lt;/td&gt;&lt;td headers='怠惰'&gt;&lt;/td&gt;&lt;td headers='色欲'&gt;&lt;/td&gt;&lt;td headers='暴食'&gt;&lt;/td&gt;&lt;td headers='憤怒'&gt;30&lt;/td&gt;&lt;td headers='強欲'&gt;&lt;/td&gt;&lt;td headers='傲慢'&gt;&lt;/td&gt;&lt;/tr&gt;</v>
      </c>
      <c r="AH171" s="31" t="str">
        <f t="shared" si="28"/>
        <v>document.getElementById('m169').innerHTML = (b1*30+b2*0+b0*30) + (s1*30+s2*0+s3*0+s4*0+s5*30+s6*0+s7*0+s0*30) + (e01*30+e02*0+e03*0+e04*0+e05*0+e06*0+e07*0+e08*0+e09*0+e10*0+e11*0+e12*0+e13*0+e14*0+e15*0);</v>
      </c>
      <c r="AI171" s="35" t="str">
        <f t="shared" si="29"/>
        <v>m169</v>
      </c>
      <c r="AJ171" s="37" t="str">
        <f t="shared" si="31"/>
        <v/>
      </c>
      <c r="AK171" s="23"/>
    </row>
    <row r="172" spans="1:37" s="3" customFormat="1" ht="37.049999999999997" customHeight="1" x14ac:dyDescent="0.3">
      <c r="A172" s="3" t="s">
        <v>363</v>
      </c>
      <c r="C172" s="6" t="s">
        <v>364</v>
      </c>
      <c r="D172" s="3">
        <v>5</v>
      </c>
      <c r="E172" s="3" t="s">
        <v>35</v>
      </c>
      <c r="F172" s="15" t="s">
        <v>361</v>
      </c>
      <c r="G172" s="8"/>
      <c r="H172" s="4">
        <f t="shared" si="30"/>
        <v>0</v>
      </c>
      <c r="I172" s="2"/>
      <c r="J172" s="2"/>
      <c r="K172" s="2"/>
      <c r="L172" s="2">
        <f t="shared" si="32"/>
        <v>0</v>
      </c>
      <c r="M172" s="2"/>
      <c r="N172" s="2"/>
      <c r="O172" s="2"/>
      <c r="P172" s="2"/>
      <c r="Q172" s="7"/>
      <c r="U172" s="4"/>
      <c r="AD172" s="4">
        <f t="shared" si="33"/>
        <v>0</v>
      </c>
      <c r="AF172" s="23"/>
      <c r="AG172" s="31" t="str">
        <f t="shared" si="27"/>
        <v>&lt;tr&gt;&lt;td headers='icon'&gt;&lt;img src=resources/TS_WRATH_DOROTHEA_01.png&gt;&lt;/td&gt;&lt;td headers='name'&gt;断崖ディスティニー&lt;/td&gt;&lt;td headers='rank'&gt;5&lt;/td&gt;&lt;td headers='remark'&gt;&lt;span class='event'&gt;活動&lt;/span&gt;&lt;/td&gt;&lt;td headers='origin'&gt;ラーストリス
Wratharis&lt;/td&gt;&lt;td headers='group'&gt;&lt;/td&gt;&lt;td headers='score' id='m170'&gt;0&lt;/td&gt;&lt;td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72" s="31" t="str">
        <f t="shared" si="28"/>
        <v>document.getElementById('m170').innerHTML = (b1*0+b2*0+b0*0) + (s1*0+s2*0+s3*0+s4*0+s5*0+s6*0+s7*0+s0*0) + (e01*0+e02*0+e03*0+e04*0+e05*0+e06*0+e07*0+e08*0+e09*0+e10*0+e11*0+e12*0+e13*0+e14*0+e15*0);</v>
      </c>
      <c r="AI172" s="35" t="str">
        <f t="shared" si="29"/>
        <v>m170</v>
      </c>
      <c r="AJ172" s="37" t="str">
        <f t="shared" si="31"/>
        <v/>
      </c>
      <c r="AK172" s="23"/>
    </row>
    <row r="173" spans="1:37" s="3" customFormat="1" ht="37.049999999999997" customHeight="1" x14ac:dyDescent="0.3">
      <c r="A173" s="3" t="s">
        <v>365</v>
      </c>
      <c r="C173" s="6" t="s">
        <v>366</v>
      </c>
      <c r="D173" s="3">
        <v>4</v>
      </c>
      <c r="F173" s="15" t="s">
        <v>361</v>
      </c>
      <c r="G173" s="8"/>
      <c r="H173" s="4">
        <f t="shared" si="30"/>
        <v>0</v>
      </c>
      <c r="I173" s="2"/>
      <c r="J173" s="2"/>
      <c r="K173" s="2"/>
      <c r="L173" s="2">
        <f t="shared" si="32"/>
        <v>0</v>
      </c>
      <c r="M173" s="2"/>
      <c r="N173" s="2"/>
      <c r="O173" s="2"/>
      <c r="P173" s="2"/>
      <c r="Q173" s="7"/>
      <c r="U173" s="4"/>
      <c r="AD173" s="4">
        <f t="shared" si="33"/>
        <v>0</v>
      </c>
      <c r="AF173" s="23"/>
      <c r="AG173" s="31" t="str">
        <f t="shared" si="27"/>
        <v>&lt;tr&gt;&lt;td headers='icon'&gt;&lt;img src=resources/TS_WRATH_GLANZ_01.png&gt;&lt;/td&gt;&lt;td headers='name'&gt;シークレットヒーロー&lt;/td&gt;&lt;td headers='rank'&gt;4&lt;/td&gt;&lt;td headers='remark'&gt;&lt;/td&gt;&lt;td headers='origin'&gt;ラーストリス
Wratharis&lt;/td&gt;&lt;td headers='group'&gt;&lt;/td&gt;&lt;td headers='score' id='m171'&gt;0&lt;/td&gt;&lt;td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73" s="31" t="str">
        <f t="shared" si="28"/>
        <v>document.getElementById('m171').innerHTML = (b1*0+b2*0+b0*0) + (s1*0+s2*0+s3*0+s4*0+s5*0+s6*0+s7*0+s0*0) + (e01*0+e02*0+e03*0+e04*0+e05*0+e06*0+e07*0+e08*0+e09*0+e10*0+e11*0+e12*0+e13*0+e14*0+e15*0);</v>
      </c>
      <c r="AI173" s="35" t="str">
        <f t="shared" si="29"/>
        <v>m171</v>
      </c>
      <c r="AJ173" s="37" t="str">
        <f t="shared" si="31"/>
        <v/>
      </c>
      <c r="AK173" s="23"/>
    </row>
    <row r="174" spans="1:37" s="3" customFormat="1" ht="37.049999999999997" customHeight="1" x14ac:dyDescent="0.3">
      <c r="A174" s="3" t="s">
        <v>367</v>
      </c>
      <c r="C174" s="6" t="s">
        <v>368</v>
      </c>
      <c r="D174" s="3">
        <v>5</v>
      </c>
      <c r="E174" s="3" t="s">
        <v>39</v>
      </c>
      <c r="F174" s="15" t="s">
        <v>361</v>
      </c>
      <c r="G174" s="8"/>
      <c r="H174" s="4">
        <f t="shared" si="30"/>
        <v>0</v>
      </c>
      <c r="I174" s="2"/>
      <c r="J174" s="2"/>
      <c r="K174" s="2"/>
      <c r="L174" s="2">
        <f t="shared" si="32"/>
        <v>0</v>
      </c>
      <c r="M174" s="2"/>
      <c r="N174" s="2"/>
      <c r="O174" s="2"/>
      <c r="P174" s="2"/>
      <c r="Q174" s="7"/>
      <c r="U174" s="4"/>
      <c r="AD174" s="4">
        <f t="shared" si="33"/>
        <v>0</v>
      </c>
      <c r="AF174" s="23"/>
      <c r="AG174" s="31" t="str">
        <f t="shared" si="27"/>
        <v>&lt;tr&gt;&lt;td headers='icon'&gt;&lt;img src=resources/TS_WRATH_KEVIN_01.png&gt;&lt;/td&gt;&lt;td headers='name'&gt;感謝を込めた花束を&lt;/td&gt;&lt;td headers='rank'&gt;5&lt;/td&gt;&lt;td headers='remark'&gt;&lt;span class='limited'&gt;限定&lt;/span&gt;&lt;/td&gt;&lt;td headers='origin'&gt;ラーストリス
Wratharis&lt;/td&gt;&lt;td headers='group'&gt;&lt;/td&gt;&lt;td headers='score' id='m172'&gt;0&lt;/td&gt;&lt;td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74" s="31" t="str">
        <f t="shared" si="28"/>
        <v>document.getElementById('m172').innerHTML = (b1*0+b2*0+b0*0) + (s1*0+s2*0+s3*0+s4*0+s5*0+s6*0+s7*0+s0*0) + (e01*0+e02*0+e03*0+e04*0+e05*0+e06*0+e07*0+e08*0+e09*0+e10*0+e11*0+e12*0+e13*0+e14*0+e15*0);</v>
      </c>
      <c r="AI174" s="35" t="str">
        <f t="shared" si="29"/>
        <v>m172</v>
      </c>
      <c r="AJ174" s="37" t="str">
        <f t="shared" si="31"/>
        <v/>
      </c>
      <c r="AK174" s="23"/>
    </row>
    <row r="175" spans="1:37" s="3" customFormat="1" ht="37.049999999999997" customHeight="1" x14ac:dyDescent="0.3">
      <c r="A175" s="3" t="s">
        <v>369</v>
      </c>
      <c r="C175" s="6" t="s">
        <v>370</v>
      </c>
      <c r="D175" s="3">
        <v>5</v>
      </c>
      <c r="E175" s="3" t="s">
        <v>39</v>
      </c>
      <c r="F175" s="15" t="s">
        <v>361</v>
      </c>
      <c r="G175" s="8"/>
      <c r="H175" s="4">
        <f t="shared" si="30"/>
        <v>0</v>
      </c>
      <c r="I175" s="2"/>
      <c r="J175" s="2"/>
      <c r="K175" s="2"/>
      <c r="L175" s="2">
        <f t="shared" si="32"/>
        <v>0</v>
      </c>
      <c r="M175" s="2"/>
      <c r="N175" s="2"/>
      <c r="O175" s="2"/>
      <c r="P175" s="2"/>
      <c r="Q175" s="7"/>
      <c r="U175" s="4"/>
      <c r="AD175" s="4">
        <f t="shared" si="33"/>
        <v>0</v>
      </c>
      <c r="AF175" s="23"/>
      <c r="AG175" s="31" t="str">
        <f t="shared" si="27"/>
        <v>&lt;tr&gt;&lt;td headers='icon'&gt;&lt;img src=resources/TS_WRATH_KLIMA_01.png&gt;&lt;/td&gt;&lt;td headers='name'&gt;雪あそびより&lt;/td&gt;&lt;td headers='rank'&gt;5&lt;/td&gt;&lt;td headers='remark'&gt;&lt;span class='limited'&gt;限定&lt;/span&gt;&lt;/td&gt;&lt;td headers='origin'&gt;ラーストリス
Wratharis&lt;/td&gt;&lt;td headers='group'&gt;&lt;/td&gt;&lt;td headers='score' id='m173'&gt;0&lt;/td&gt;&lt;td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75" s="31" t="str">
        <f t="shared" si="28"/>
        <v>document.getElementById('m173').innerHTML = (b1*0+b2*0+b0*0) + (s1*0+s2*0+s3*0+s4*0+s5*0+s6*0+s7*0+s0*0) + (e01*0+e02*0+e03*0+e04*0+e05*0+e06*0+e07*0+e08*0+e09*0+e10*0+e11*0+e12*0+e13*0+e14*0+e15*0);</v>
      </c>
      <c r="AI175" s="35" t="str">
        <f t="shared" si="29"/>
        <v>m173</v>
      </c>
      <c r="AJ175" s="37" t="str">
        <f t="shared" si="31"/>
        <v/>
      </c>
      <c r="AK175" s="23"/>
    </row>
    <row r="176" spans="1:37" s="3" customFormat="1" ht="37.049999999999997" customHeight="1" x14ac:dyDescent="0.3">
      <c r="A176" s="3" t="s">
        <v>371</v>
      </c>
      <c r="C176" s="6" t="s">
        <v>372</v>
      </c>
      <c r="D176" s="3">
        <v>5</v>
      </c>
      <c r="F176" s="15" t="s">
        <v>361</v>
      </c>
      <c r="G176" s="8" t="s">
        <v>68</v>
      </c>
      <c r="H176" s="4">
        <f t="shared" si="30"/>
        <v>100</v>
      </c>
      <c r="I176" s="2"/>
      <c r="J176" s="2">
        <v>60</v>
      </c>
      <c r="K176" s="2"/>
      <c r="L176" s="2">
        <f t="shared" si="32"/>
        <v>60</v>
      </c>
      <c r="M176" s="2"/>
      <c r="N176" s="2"/>
      <c r="O176" s="2"/>
      <c r="P176" s="2"/>
      <c r="Q176" s="7"/>
      <c r="U176" s="4"/>
      <c r="V176" s="5" t="s">
        <v>491</v>
      </c>
      <c r="AA176" s="3">
        <v>20</v>
      </c>
      <c r="AB176" s="3">
        <v>40</v>
      </c>
      <c r="AD176" s="4">
        <f t="shared" si="33"/>
        <v>40</v>
      </c>
      <c r="AF176" s="23"/>
      <c r="AG176" s="31" t="str">
        <f t="shared" si="27"/>
        <v>&lt;tr&gt;&lt;td headers='icon'&gt;&lt;img src=resources/TS_WRATH_KUDHANSTEIN_01.png&gt;&lt;/td&gt;&lt;td headers='name'&gt;漆黒に揺蕩いしは&lt;/td&gt;&lt;td headers='rank'&gt;5&lt;/td&gt;&lt;td headers='remark'&gt;&lt;/td&gt;&lt;td headers='origin'&gt;ラーストリス
Wratharis&lt;/td&gt;&lt;td headers='group'&gt;聖教騎士団&lt;/td&gt;&lt;td headers='score' id='m174'&gt;100&lt;/td&gt;&lt;td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headers='嫉妬'&gt;&lt;/td&gt;&lt;td headers='怠惰'&gt;&lt;/td&gt;&lt;td headers='色欲'&gt;&lt;/td&gt;&lt;td headers='暴食'&gt;&lt;/td&gt;&lt;td headers='憤怒'&gt;20&lt;/td&gt;&lt;td headers='強欲'&gt;40&lt;/td&gt;&lt;td headers='傲慢'&gt;&lt;/td&gt;&lt;/tr&gt;</v>
      </c>
      <c r="AH176" s="31" t="str">
        <f t="shared" si="28"/>
        <v>document.getElementById('m174').innerHTML = (b1*60+b2*0+b0*60) + (s1*0+s2*0+s3*0+s4*0+s5*20+s6*40+s7*0+s0*40) + (e01*0+e02*0+e03*0+e04*0+e05*0+e06*0+e07*0+e08*0+e09*0+e10*0+e11*0+e12*0+e13*0+e14*0+e15*0);</v>
      </c>
      <c r="AI176" s="35" t="str">
        <f t="shared" si="29"/>
        <v>m174</v>
      </c>
      <c r="AJ176" s="37" t="str">
        <f t="shared" si="31"/>
        <v/>
      </c>
      <c r="AK176" s="23"/>
    </row>
    <row r="177" spans="1:37" s="3" customFormat="1" ht="37.049999999999997" customHeight="1" x14ac:dyDescent="0.3">
      <c r="A177" s="3" t="s">
        <v>373</v>
      </c>
      <c r="C177" s="6" t="s">
        <v>374</v>
      </c>
      <c r="D177" s="3">
        <v>4</v>
      </c>
      <c r="F177" s="15" t="s">
        <v>361</v>
      </c>
      <c r="G177" s="8" t="s">
        <v>362</v>
      </c>
      <c r="H177" s="4">
        <f t="shared" si="30"/>
        <v>15</v>
      </c>
      <c r="I177" s="2">
        <v>30</v>
      </c>
      <c r="J177" s="2"/>
      <c r="K177" s="2"/>
      <c r="L177" s="2">
        <f t="shared" si="32"/>
        <v>0</v>
      </c>
      <c r="M177" s="2">
        <v>20</v>
      </c>
      <c r="N177" s="2"/>
      <c r="O177" s="2"/>
      <c r="P177" s="2"/>
      <c r="Q177" s="7"/>
      <c r="U177" s="4"/>
      <c r="W177" s="3">
        <v>15</v>
      </c>
      <c r="AA177" s="3">
        <v>15</v>
      </c>
      <c r="AD177" s="4">
        <f t="shared" si="33"/>
        <v>15</v>
      </c>
      <c r="AF177" s="23"/>
      <c r="AG177" s="31" t="str">
        <f t="shared" si="27"/>
        <v>&lt;tr&gt;&lt;td headers='icon'&gt;&lt;img src=resources/TS_WRATH_LAMIA_01.png&gt;&lt;/td&gt;&lt;td headers='name'&gt;花は優しく揺れて&lt;/td&gt;&lt;td headers='rank'&gt;4&lt;/td&gt;&lt;td headers='remark'&gt;&lt;/td&gt;&lt;td headers='origin'&gt;ラーストリス
Wratharis&lt;/td&gt;&lt;td headers='group'&gt;ラーストリス騎士団&lt;/td&gt;&lt;td headers='score' id='m175'&gt;15&lt;/td&gt;&lt;td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headers='嫉妬'&gt;15&lt;/td&gt;&lt;td headers='怠惰'&gt;&lt;/td&gt;&lt;td headers='色欲'&gt;&lt;/td&gt;&lt;td headers='暴食'&gt;&lt;/td&gt;&lt;td headers='憤怒'&gt;15&lt;/td&gt;&lt;td headers='強欲'&gt;&lt;/td&gt;&lt;td headers='傲慢'&gt;&lt;/td&gt;&lt;/tr&gt;</v>
      </c>
      <c r="AH177" s="31" t="str">
        <f t="shared" si="28"/>
        <v>document.getElementById('m175').innerHTML = (b1*0+b2*0+b0*0) + (s1*15+s2*0+s3*0+s4*0+s5*15+s6*0+s7*0+s0*15) + (e01*0+e02*0+e03*0+e04*0+e05*0+e06*0+e07*0+e08*0+e09*0+e10*0+e11*0+e12*0+e13*0+e14*0+e15*0);</v>
      </c>
      <c r="AI177" s="35" t="str">
        <f t="shared" si="29"/>
        <v>m175</v>
      </c>
      <c r="AJ177" s="37" t="str">
        <f t="shared" si="31"/>
        <v/>
      </c>
      <c r="AK177" s="23"/>
    </row>
    <row r="178" spans="1:37" s="3" customFormat="1" ht="37.049999999999997" customHeight="1" x14ac:dyDescent="0.3">
      <c r="A178" s="3" t="s">
        <v>375</v>
      </c>
      <c r="C178" s="6" t="s">
        <v>376</v>
      </c>
      <c r="D178" s="3">
        <v>5</v>
      </c>
      <c r="F178" s="15" t="s">
        <v>361</v>
      </c>
      <c r="G178" s="8" t="s">
        <v>362</v>
      </c>
      <c r="H178" s="4">
        <f t="shared" si="30"/>
        <v>80</v>
      </c>
      <c r="I178" s="2">
        <v>50</v>
      </c>
      <c r="J178" s="2">
        <v>20</v>
      </c>
      <c r="K178" s="2"/>
      <c r="L178" s="2">
        <f t="shared" si="32"/>
        <v>20</v>
      </c>
      <c r="M178" s="2"/>
      <c r="N178" s="2"/>
      <c r="O178" s="2"/>
      <c r="P178" s="2"/>
      <c r="Q178" s="7"/>
      <c r="R178" s="5" t="s">
        <v>15</v>
      </c>
      <c r="S178" s="3">
        <v>20</v>
      </c>
      <c r="U178" s="4"/>
      <c r="V178" s="3" t="s">
        <v>484</v>
      </c>
      <c r="Z178" s="3">
        <v>40</v>
      </c>
      <c r="AA178" s="3">
        <v>20</v>
      </c>
      <c r="AD178" s="4">
        <f t="shared" si="33"/>
        <v>40</v>
      </c>
      <c r="AF178" s="23"/>
      <c r="AG178" s="31" t="str">
        <f t="shared" si="27"/>
        <v>&lt;tr&gt;&lt;td headers='icon'&gt;&lt;img src=resources/TS_WRATH_LAMIA_02.png&gt;&lt;/td&gt;&lt;td headers='name'&gt;千日の雛芥子&lt;/td&gt;&lt;td headers='rank'&gt;5&lt;/td&gt;&lt;td headers='remark'&gt;&lt;/td&gt;&lt;td headers='origin'&gt;ラーストリス
Wratharis&lt;/td&gt;&lt;td headers='group'&gt;ラーストリス騎士団&lt;/td&gt;&lt;td headers='score' id='m176'&gt;80&lt;/td&gt;&lt;td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headers='嫉妬'&gt;&lt;/td&gt;&lt;td headers='怠惰'&gt;&lt;/td&gt;&lt;td headers='色欲'&gt;&lt;/td&gt;&lt;td headers='暴食'&gt;40&lt;/td&gt;&lt;td headers='憤怒'&gt;20&lt;/td&gt;&lt;td headers='強欲'&gt;&lt;/td&gt;&lt;td headers='傲慢'&gt;&lt;/td&gt;&lt;/tr&gt;</v>
      </c>
      <c r="AH178" s="31" t="str">
        <f t="shared" si="28"/>
        <v>document.getElementById('m176').innerHTML = (b1*20+b2*0+b0*20) + (s1*0+s2*0+s3*0+s4*40+s5*20+s6*0+s7*0+s0*40) + (e01*0+e02*20+e03*0+e04*0+e05*0+e06*0+e07*0+e08*0+e09*0+e10*0+e11*0+e12*0+e13*0+e14*0+e15*0);</v>
      </c>
      <c r="AI178" s="35" t="str">
        <f t="shared" si="29"/>
        <v>m176</v>
      </c>
      <c r="AJ178" s="37" t="str">
        <f t="shared" si="31"/>
        <v/>
      </c>
      <c r="AK178" s="23"/>
    </row>
    <row r="179" spans="1:37" s="3" customFormat="1" ht="37.049999999999997" customHeight="1" x14ac:dyDescent="0.3">
      <c r="A179" s="3" t="s">
        <v>377</v>
      </c>
      <c r="C179" s="6" t="s">
        <v>378</v>
      </c>
      <c r="D179" s="3">
        <v>3</v>
      </c>
      <c r="F179" s="15" t="s">
        <v>361</v>
      </c>
      <c r="G179" s="8"/>
      <c r="H179" s="4">
        <f t="shared" si="30"/>
        <v>0</v>
      </c>
      <c r="I179" s="2"/>
      <c r="J179" s="2"/>
      <c r="K179" s="2"/>
      <c r="L179" s="2">
        <f t="shared" si="32"/>
        <v>0</v>
      </c>
      <c r="M179" s="2"/>
      <c r="N179" s="2"/>
      <c r="O179" s="2"/>
      <c r="P179" s="2"/>
      <c r="Q179" s="7"/>
      <c r="U179" s="4"/>
      <c r="AD179" s="4">
        <f t="shared" si="33"/>
        <v>0</v>
      </c>
      <c r="AF179" s="23"/>
      <c r="AG179" s="31" t="str">
        <f t="shared" si="27"/>
        <v>&lt;tr&gt;&lt;td headers='icon'&gt;&lt;img src=resources/TS_WRATH_MAGNUS_01.png&gt;&lt;/td&gt;&lt;td headers='name'&gt;アンフェア・ルール&lt;/td&gt;&lt;td headers='rank'&gt;3&lt;/td&gt;&lt;td headers='remark'&gt;&lt;/td&gt;&lt;td headers='origin'&gt;ラーストリス
Wratharis&lt;/td&gt;&lt;td headers='group'&gt;&lt;/td&gt;&lt;td headers='score' id='m177'&gt;0&lt;/td&gt;&lt;td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79" s="31" t="str">
        <f t="shared" si="28"/>
        <v>document.getElementById('m177').innerHTML = (b1*0+b2*0+b0*0) + (s1*0+s2*0+s3*0+s4*0+s5*0+s6*0+s7*0+s0*0) + (e01*0+e02*0+e03*0+e04*0+e05*0+e06*0+e07*0+e08*0+e09*0+e10*0+e11*0+e12*0+e13*0+e14*0+e15*0);</v>
      </c>
      <c r="AI179" s="35" t="str">
        <f t="shared" si="29"/>
        <v>m177</v>
      </c>
      <c r="AJ179" s="37" t="str">
        <f t="shared" si="31"/>
        <v/>
      </c>
      <c r="AK179" s="23"/>
    </row>
    <row r="180" spans="1:37" s="3" customFormat="1" ht="37.049999999999997" customHeight="1" x14ac:dyDescent="0.3">
      <c r="A180" s="3" t="s">
        <v>379</v>
      </c>
      <c r="C180" s="6" t="s">
        <v>380</v>
      </c>
      <c r="D180" s="3">
        <v>5</v>
      </c>
      <c r="F180" s="15" t="s">
        <v>361</v>
      </c>
      <c r="G180" s="8"/>
      <c r="H180" s="4">
        <f t="shared" si="30"/>
        <v>0</v>
      </c>
      <c r="I180" s="2"/>
      <c r="J180" s="2"/>
      <c r="K180" s="2"/>
      <c r="L180" s="2">
        <f t="shared" si="32"/>
        <v>0</v>
      </c>
      <c r="M180" s="2"/>
      <c r="N180" s="2"/>
      <c r="O180" s="2"/>
      <c r="P180" s="2"/>
      <c r="Q180" s="7"/>
      <c r="U180" s="4"/>
      <c r="AD180" s="4">
        <f t="shared" si="33"/>
        <v>0</v>
      </c>
      <c r="AF180" s="23"/>
      <c r="AG180" s="31" t="str">
        <f t="shared" si="27"/>
        <v>&lt;tr&gt;&lt;td headers='icon'&gt;&lt;img src=resources/TS_WRATH_MAGNUS_02.png&gt;&lt;/td&gt;&lt;td headers='name'&gt;二人のジョーカー&lt;/td&gt;&lt;td headers='rank'&gt;5&lt;/td&gt;&lt;td headers='remark'&gt;&lt;/td&gt;&lt;td headers='origin'&gt;ラーストリス
Wratharis&lt;/td&gt;&lt;td headers='group'&gt;&lt;/td&gt;&lt;td headers='score' id='m178'&gt;0&lt;/td&gt;&lt;td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80" s="31" t="str">
        <f t="shared" si="28"/>
        <v>document.getElementById('m178').innerHTML = (b1*0+b2*0+b0*0) + (s1*0+s2*0+s3*0+s4*0+s5*0+s6*0+s7*0+s0*0) + (e01*0+e02*0+e03*0+e04*0+e05*0+e06*0+e07*0+e08*0+e09*0+e10*0+e11*0+e12*0+e13*0+e14*0+e15*0);</v>
      </c>
      <c r="AI180" s="35" t="str">
        <f t="shared" si="29"/>
        <v>m178</v>
      </c>
      <c r="AJ180" s="37" t="str">
        <f t="shared" si="31"/>
        <v/>
      </c>
      <c r="AK180" s="23"/>
    </row>
    <row r="181" spans="1:37" s="3" customFormat="1" ht="37.049999999999997" customHeight="1" x14ac:dyDescent="0.3">
      <c r="A181" s="3" t="s">
        <v>381</v>
      </c>
      <c r="C181" s="6" t="s">
        <v>382</v>
      </c>
      <c r="D181" s="3">
        <v>5</v>
      </c>
      <c r="F181" s="15" t="s">
        <v>361</v>
      </c>
      <c r="G181" s="8" t="s">
        <v>91</v>
      </c>
      <c r="H181" s="4">
        <f t="shared" si="30"/>
        <v>60</v>
      </c>
      <c r="I181" s="2">
        <v>30</v>
      </c>
      <c r="J181" s="2"/>
      <c r="K181" s="2">
        <v>30</v>
      </c>
      <c r="L181" s="2">
        <f t="shared" si="32"/>
        <v>30</v>
      </c>
      <c r="M181" s="2"/>
      <c r="N181" s="2"/>
      <c r="O181" s="2"/>
      <c r="P181" s="2">
        <v>10</v>
      </c>
      <c r="Q181" s="7"/>
      <c r="U181" s="4"/>
      <c r="V181" s="5" t="s">
        <v>496</v>
      </c>
      <c r="W181" s="3">
        <v>30</v>
      </c>
      <c r="AA181" s="3">
        <v>30</v>
      </c>
      <c r="AD181" s="4">
        <f t="shared" si="33"/>
        <v>30</v>
      </c>
      <c r="AF181" s="23"/>
      <c r="AG181" s="31" t="str">
        <f t="shared" si="27"/>
        <v>&lt;tr&gt;&lt;td headers='icon'&gt;&lt;img src=resources/TS_WRATH_MARE_01.png&gt;&lt;/td&gt;&lt;td headers='name'&gt;私だって守れる！&lt;/td&gt;&lt;td headers='rank'&gt;5&lt;/td&gt;&lt;td headers='remark'&gt;&lt;/td&gt;&lt;td headers='origin'&gt;ラーストリス
Wratharis&lt;/td&gt;&lt;td headers='group'&gt;シャドウメサイヤ&lt;/td&gt;&lt;td headers='score' id='m179'&gt;60&lt;/td&gt;&lt;td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headers='others'&gt;射撃回避+20&lt;/td&gt;&lt;td headers='嫉妬'&gt;30&lt;/td&gt;&lt;td headers='怠惰'&gt;&lt;/td&gt;&lt;td headers='色欲'&gt;&lt;/td&gt;&lt;td headers='暴食'&gt;&lt;/td&gt;&lt;td headers='憤怒'&gt;30&lt;/td&gt;&lt;td headers='強欲'&gt;&lt;/td&gt;&lt;td headers='傲慢'&gt;&lt;/td&gt;&lt;/tr&gt;</v>
      </c>
      <c r="AH181" s="31" t="str">
        <f t="shared" si="28"/>
        <v>document.getElementById('m179').innerHTML = (b1*0+b2*30+b0*30) + (s1*30+s2*0+s3*0+s4*0+s5*30+s6*0+s7*0+s0*30) + (e01*0+e02*0+e03*0+e04*0+e05*0+e06*0+e07*0+e08*0+e09*0+e10*0+e11*0+e12*0+e13*0+e14*0+e15*0);</v>
      </c>
      <c r="AI181" s="35" t="str">
        <f t="shared" si="29"/>
        <v>m179</v>
      </c>
      <c r="AJ181" s="37" t="str">
        <f t="shared" si="31"/>
        <v/>
      </c>
      <c r="AK181" s="23"/>
    </row>
    <row r="182" spans="1:37" s="3" customFormat="1" ht="37.049999999999997" customHeight="1" x14ac:dyDescent="0.3">
      <c r="A182" s="3" t="s">
        <v>383</v>
      </c>
      <c r="C182" s="6" t="s">
        <v>384</v>
      </c>
      <c r="D182" s="3">
        <v>4</v>
      </c>
      <c r="F182" s="15" t="s">
        <v>361</v>
      </c>
      <c r="G182" s="8"/>
      <c r="H182" s="4">
        <f t="shared" si="30"/>
        <v>0</v>
      </c>
      <c r="I182" s="2"/>
      <c r="J182" s="2"/>
      <c r="K182" s="2"/>
      <c r="L182" s="2">
        <f t="shared" si="32"/>
        <v>0</v>
      </c>
      <c r="M182" s="2"/>
      <c r="N182" s="2"/>
      <c r="O182" s="2"/>
      <c r="P182" s="2"/>
      <c r="Q182" s="7"/>
      <c r="U182" s="4"/>
      <c r="AD182" s="4">
        <f t="shared" si="33"/>
        <v>0</v>
      </c>
      <c r="AF182" s="23"/>
      <c r="AG182" s="31" t="str">
        <f t="shared" si="27"/>
        <v>&lt;tr&gt;&lt;td headers='icon'&gt;&lt;img src=resources/TS_WRATH_ROSA_01.png&gt;&lt;/td&gt;&lt;td headers='name'&gt;魂に刻まれし本能&lt;/td&gt;&lt;td headers='rank'&gt;4&lt;/td&gt;&lt;td headers='remark'&gt;&lt;/td&gt;&lt;td headers='origin'&gt;ラーストリス
Wratharis&lt;/td&gt;&lt;td headers='group'&gt;&lt;/td&gt;&lt;td headers='score' id='m180'&gt;0&lt;/td&gt;&lt;td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82" s="31" t="str">
        <f t="shared" si="28"/>
        <v>document.getElementById('m180').innerHTML = (b1*0+b2*0+b0*0) + (s1*0+s2*0+s3*0+s4*0+s5*0+s6*0+s7*0+s0*0) + (e01*0+e02*0+e03*0+e04*0+e05*0+e06*0+e07*0+e08*0+e09*0+e10*0+e11*0+e12*0+e13*0+e14*0+e15*0);</v>
      </c>
      <c r="AI182" s="35" t="str">
        <f t="shared" si="29"/>
        <v>m180</v>
      </c>
      <c r="AJ182" s="37" t="str">
        <f t="shared" si="31"/>
        <v/>
      </c>
      <c r="AK182" s="23"/>
    </row>
    <row r="183" spans="1:37" s="3" customFormat="1" ht="37.049999999999997" customHeight="1" x14ac:dyDescent="0.3">
      <c r="A183" s="3" t="s">
        <v>385</v>
      </c>
      <c r="C183" s="6" t="s">
        <v>386</v>
      </c>
      <c r="D183" s="3">
        <v>5</v>
      </c>
      <c r="E183" s="3" t="s">
        <v>39</v>
      </c>
      <c r="F183" s="15" t="s">
        <v>361</v>
      </c>
      <c r="G183" s="8"/>
      <c r="H183" s="4">
        <f t="shared" si="30"/>
        <v>0</v>
      </c>
      <c r="I183" s="2"/>
      <c r="J183" s="2"/>
      <c r="K183" s="2"/>
      <c r="L183" s="2">
        <f t="shared" si="32"/>
        <v>0</v>
      </c>
      <c r="M183" s="2"/>
      <c r="N183" s="2"/>
      <c r="O183" s="2"/>
      <c r="P183" s="2"/>
      <c r="Q183" s="7"/>
      <c r="U183" s="4"/>
      <c r="AD183" s="4">
        <f t="shared" si="33"/>
        <v>0</v>
      </c>
      <c r="AF183" s="23"/>
      <c r="AG183" s="31" t="str">
        <f t="shared" si="27"/>
        <v>&lt;tr&gt;&lt;td headers='icon'&gt;&lt;img src=resources/TS_WRATH_ROSA_02.png&gt;&lt;/td&gt;&lt;td headers='name'&gt;あの日見た堕天使&lt;/td&gt;&lt;td headers='rank'&gt;5&lt;/td&gt;&lt;td headers='remark'&gt;&lt;span class='limited'&gt;限定&lt;/span&gt;&lt;/td&gt;&lt;td headers='origin'&gt;ラーストリス
Wratharis&lt;/td&gt;&lt;td headers='group'&gt;&lt;/td&gt;&lt;td headers='score' id='m181'&gt;0&lt;/td&gt;&lt;td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83" s="31" t="str">
        <f t="shared" si="28"/>
        <v>document.getElementById('m181').innerHTML = (b1*0+b2*0+b0*0) + (s1*0+s2*0+s3*0+s4*0+s5*0+s6*0+s7*0+s0*0) + (e01*0+e02*0+e03*0+e04*0+e05*0+e06*0+e07*0+e08*0+e09*0+e10*0+e11*0+e12*0+e13*0+e14*0+e15*0);</v>
      </c>
      <c r="AI183" s="35" t="str">
        <f t="shared" si="29"/>
        <v>m181</v>
      </c>
      <c r="AJ183" s="37" t="str">
        <f t="shared" si="31"/>
        <v/>
      </c>
      <c r="AK183" s="23"/>
    </row>
    <row r="184" spans="1:37" s="3" customFormat="1" ht="37.049999999999997" customHeight="1" x14ac:dyDescent="0.3">
      <c r="A184" s="3" t="s">
        <v>387</v>
      </c>
      <c r="C184" s="6" t="s">
        <v>388</v>
      </c>
      <c r="D184" s="3">
        <v>3</v>
      </c>
      <c r="F184" s="15" t="s">
        <v>361</v>
      </c>
      <c r="G184" s="8"/>
      <c r="H184" s="4">
        <f t="shared" si="30"/>
        <v>0</v>
      </c>
      <c r="I184" s="2"/>
      <c r="J184" s="2"/>
      <c r="K184" s="2"/>
      <c r="L184" s="2">
        <f t="shared" si="32"/>
        <v>0</v>
      </c>
      <c r="M184" s="2"/>
      <c r="N184" s="2"/>
      <c r="O184" s="2"/>
      <c r="P184" s="2"/>
      <c r="Q184" s="7"/>
      <c r="U184" s="4"/>
      <c r="AD184" s="4">
        <f t="shared" si="33"/>
        <v>0</v>
      </c>
      <c r="AF184" s="23"/>
      <c r="AG184" s="31" t="str">
        <f t="shared" si="27"/>
        <v>&lt;tr&gt;&lt;td headers='icon'&gt;&lt;img src=resources/TS_WRATH_SABALETA_01.png&gt;&lt;/td&gt;&lt;td headers='name'&gt;いずれ燃え尽きるほど&lt;/td&gt;&lt;td headers='rank'&gt;3&lt;/td&gt;&lt;td headers='remark'&gt;&lt;/td&gt;&lt;td headers='origin'&gt;ラーストリス
Wratharis&lt;/td&gt;&lt;td headers='group'&gt;&lt;/td&gt;&lt;td headers='score' id='m182'&gt;0&lt;/td&gt;&lt;td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84" s="31" t="str">
        <f t="shared" si="28"/>
        <v>document.getElementById('m182').innerHTML = (b1*0+b2*0+b0*0) + (s1*0+s2*0+s3*0+s4*0+s5*0+s6*0+s7*0+s0*0) + (e01*0+e02*0+e03*0+e04*0+e05*0+e06*0+e07*0+e08*0+e09*0+e10*0+e11*0+e12*0+e13*0+e14*0+e15*0);</v>
      </c>
      <c r="AI184" s="35" t="str">
        <f t="shared" si="29"/>
        <v>m182</v>
      </c>
      <c r="AJ184" s="37" t="str">
        <f t="shared" si="31"/>
        <v/>
      </c>
      <c r="AK184" s="23"/>
    </row>
    <row r="185" spans="1:37" s="3" customFormat="1" ht="37.049999999999997" customHeight="1" x14ac:dyDescent="0.3">
      <c r="A185" s="3" t="s">
        <v>389</v>
      </c>
      <c r="C185" s="6" t="s">
        <v>390</v>
      </c>
      <c r="D185" s="3">
        <v>5</v>
      </c>
      <c r="F185" s="15" t="s">
        <v>361</v>
      </c>
      <c r="G185" s="8" t="s">
        <v>91</v>
      </c>
      <c r="H185" s="4">
        <f t="shared" si="30"/>
        <v>55</v>
      </c>
      <c r="I185" s="2">
        <v>70</v>
      </c>
      <c r="J185" s="2">
        <v>15</v>
      </c>
      <c r="K185" s="2"/>
      <c r="L185" s="2">
        <f t="shared" si="32"/>
        <v>15</v>
      </c>
      <c r="M185" s="2">
        <v>15</v>
      </c>
      <c r="N185" s="2"/>
      <c r="O185" s="2"/>
      <c r="P185" s="2"/>
      <c r="Q185" s="7"/>
      <c r="U185" s="4"/>
      <c r="W185" s="3">
        <v>40</v>
      </c>
      <c r="AB185" s="3">
        <v>20</v>
      </c>
      <c r="AD185" s="4">
        <f t="shared" si="33"/>
        <v>40</v>
      </c>
      <c r="AF185" s="23"/>
      <c r="AG185" s="31" t="str">
        <f t="shared" si="27"/>
        <v>&lt;tr&gt;&lt;td headers='icon'&gt;&lt;img src=resources/TS_WRATH_SPICA_01.png&gt;&lt;/td&gt;&lt;td headers='name'&gt;双星の想いは募り&lt;/td&gt;&lt;td headers='rank'&gt;5&lt;/td&gt;&lt;td headers='remark'&gt;&lt;/td&gt;&lt;td headers='origin'&gt;ラーストリス
Wratharis&lt;/td&gt;&lt;td headers='group'&gt;シャドウメサイヤ&lt;/td&gt;&lt;td headers='score' id='m183'&gt;55&lt;/td&gt;&lt;td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headers='嫉妬'&gt;40&lt;/td&gt;&lt;td headers='怠惰'&gt;&lt;/td&gt;&lt;td headers='色欲'&gt;&lt;/td&gt;&lt;td headers='暴食'&gt;&lt;/td&gt;&lt;td headers='憤怒'&gt;&lt;/td&gt;&lt;td headers='強欲'&gt;20&lt;/td&gt;&lt;td headers='傲慢'&gt;&lt;/td&gt;&lt;/tr&gt;</v>
      </c>
      <c r="AH185" s="31" t="str">
        <f t="shared" si="28"/>
        <v>document.getElementById('m183').innerHTML = (b1*15+b2*0+b0*15) + (s1*40+s2*0+s3*0+s4*0+s5*0+s6*20+s7*0+s0*40) + (e01*0+e02*0+e03*0+e04*0+e05*0+e06*0+e07*0+e08*0+e09*0+e10*0+e11*0+e12*0+e13*0+e14*0+e15*0);</v>
      </c>
      <c r="AI185" s="35" t="str">
        <f t="shared" si="29"/>
        <v>m183</v>
      </c>
      <c r="AJ185" s="37" t="str">
        <f t="shared" si="31"/>
        <v/>
      </c>
      <c r="AK185" s="23"/>
    </row>
    <row r="186" spans="1:37" s="3" customFormat="1" ht="37.049999999999997" customHeight="1" x14ac:dyDescent="0.3">
      <c r="A186" s="3" t="s">
        <v>391</v>
      </c>
      <c r="C186" s="6" t="s">
        <v>392</v>
      </c>
      <c r="D186" s="3">
        <v>5</v>
      </c>
      <c r="E186" s="3" t="s">
        <v>39</v>
      </c>
      <c r="F186" s="15" t="s">
        <v>361</v>
      </c>
      <c r="G186" s="8" t="s">
        <v>362</v>
      </c>
      <c r="H186" s="4">
        <f t="shared" si="30"/>
        <v>80</v>
      </c>
      <c r="I186" s="2">
        <v>60</v>
      </c>
      <c r="J186" s="2">
        <v>30</v>
      </c>
      <c r="K186" s="2"/>
      <c r="L186" s="2">
        <f t="shared" si="32"/>
        <v>30</v>
      </c>
      <c r="M186" s="2"/>
      <c r="N186" s="2"/>
      <c r="O186" s="2"/>
      <c r="P186" s="2"/>
      <c r="Q186" s="7"/>
      <c r="T186" s="3" t="s">
        <v>21</v>
      </c>
      <c r="U186" s="4">
        <v>10</v>
      </c>
      <c r="W186" s="3">
        <v>20</v>
      </c>
      <c r="AA186" s="3">
        <v>40</v>
      </c>
      <c r="AD186" s="4">
        <f t="shared" si="33"/>
        <v>40</v>
      </c>
      <c r="AF186" s="23"/>
      <c r="AG186" s="31" t="str">
        <f t="shared" si="27"/>
        <v>&lt;tr&gt;&lt;td headers='icon'&gt;&lt;img src=resources/TS_WRATH_TERESA_01.png&gt;&lt;/td&gt;&lt;td headers='name'&gt;可能性は広き海の如く&lt;/td&gt;&lt;td headers='rank'&gt;5&lt;/td&gt;&lt;td headers='remark'&gt;&lt;span class='limited'&gt;限定&lt;/span&gt;&lt;/td&gt;&lt;td headers='origin'&gt;ラーストリス
Wratharis&lt;/td&gt;&lt;td headers='group'&gt;ラーストリス騎士団&lt;/td&gt;&lt;td headers='score' id='m184'&gt;80&lt;/td&gt;&lt;td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headers='嫉妬'&gt;20&lt;/td&gt;&lt;td headers='怠惰'&gt;&lt;/td&gt;&lt;td headers='色欲'&gt;&lt;/td&gt;&lt;td headers='暴食'&gt;&lt;/td&gt;&lt;td headers='憤怒'&gt;40&lt;/td&gt;&lt;td headers='強欲'&gt;&lt;/td&gt;&lt;td headers='傲慢'&gt;&lt;/td&gt;&lt;/tr&gt;</v>
      </c>
      <c r="AH186" s="31" t="str">
        <f t="shared" si="28"/>
        <v>document.getElementById('m184').innerHTML = (b1*30+b2*0+b0*30) + (s1*20+s2*0+s3*0+s4*0+s5*40+s6*0+s7*0+s0*40) + (e01*0+e02*0+e03*0+e04*0+e05*0+e06*0+e07*0+e08*0+e09*0+e10*0+e11*10+e12*0+e13*0+e14*0+e15*0);</v>
      </c>
      <c r="AI186" s="35" t="str">
        <f t="shared" si="29"/>
        <v>m184</v>
      </c>
      <c r="AJ186" s="37" t="str">
        <f t="shared" si="31"/>
        <v/>
      </c>
      <c r="AK186" s="23"/>
    </row>
    <row r="187" spans="1:37" s="3" customFormat="1" ht="37.049999999999997" customHeight="1" x14ac:dyDescent="0.3">
      <c r="A187" s="3" t="s">
        <v>393</v>
      </c>
      <c r="C187" s="6" t="s">
        <v>394</v>
      </c>
      <c r="D187" s="3">
        <v>5</v>
      </c>
      <c r="F187" s="15" t="s">
        <v>361</v>
      </c>
      <c r="G187" s="8" t="s">
        <v>91</v>
      </c>
      <c r="H187" s="4">
        <f t="shared" si="30"/>
        <v>100</v>
      </c>
      <c r="I187" s="2">
        <v>40</v>
      </c>
      <c r="J187" s="2">
        <v>20</v>
      </c>
      <c r="K187" s="2"/>
      <c r="L187" s="2">
        <f t="shared" si="32"/>
        <v>20</v>
      </c>
      <c r="M187" s="2"/>
      <c r="N187" s="2"/>
      <c r="O187" s="2"/>
      <c r="P187" s="2"/>
      <c r="Q187" s="7"/>
      <c r="R187" s="3" t="s">
        <v>14</v>
      </c>
      <c r="S187" s="3">
        <v>20</v>
      </c>
      <c r="U187" s="4"/>
      <c r="V187" s="5" t="s">
        <v>491</v>
      </c>
      <c r="W187" s="3">
        <v>60</v>
      </c>
      <c r="AD187" s="4">
        <f t="shared" si="33"/>
        <v>60</v>
      </c>
      <c r="AF187" s="23"/>
      <c r="AG187" s="31" t="str">
        <f t="shared" si="27"/>
        <v>&lt;tr&gt;&lt;td headers='icon'&gt;&lt;img src=resources/TS_WRATH_ZAHAR_01.png&gt;&lt;/td&gt;&lt;td headers='name'&gt;漆黒の野望、未だ叶わず&lt;/td&gt;&lt;td headers='rank'&gt;5&lt;/td&gt;&lt;td headers='remark'&gt;&lt;/td&gt;&lt;td headers='origin'&gt;ラーストリス
Wratharis&lt;/td&gt;&lt;td headers='group'&gt;シャドウメサイヤ&lt;/td&gt;&lt;td headers='score' id='m185'&gt;100&lt;/td&gt;&lt;td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headers='嫉妬'&gt;60&lt;/td&gt;&lt;td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87" s="31" t="str">
        <f t="shared" si="28"/>
        <v>document.getElementById('m185').innerHTML = (b1*20+b2*0+b0*20) + (s1*60+s2*0+s3*0+s4*0+s5*0+s6*0+s7*0+s0*60) + (e01*20+e02*0+e03*0+e04*0+e05*0+e06*0+e07*0+e08*0+e09*0+e10*0+e11*0+e12*0+e13*0+e14*0+e15*0);</v>
      </c>
      <c r="AI187" s="35" t="str">
        <f t="shared" si="29"/>
        <v>m185</v>
      </c>
      <c r="AJ187" s="37" t="str">
        <f t="shared" si="31"/>
        <v/>
      </c>
      <c r="AK187" s="23"/>
    </row>
    <row r="188" spans="1:37" s="3" customFormat="1" ht="37.049999999999997" customHeight="1" x14ac:dyDescent="0.3">
      <c r="C188" s="6"/>
      <c r="F188" s="15"/>
      <c r="G188" s="8"/>
      <c r="H188" s="4"/>
      <c r="I188" s="2"/>
      <c r="J188" s="2"/>
      <c r="K188" s="2"/>
      <c r="L188" s="2"/>
      <c r="M188" s="2"/>
      <c r="N188" s="2"/>
      <c r="O188" s="2"/>
      <c r="P188" s="2"/>
      <c r="Q188" s="7"/>
      <c r="U188" s="4"/>
      <c r="AD188" s="4"/>
      <c r="AF188" s="23"/>
      <c r="AG188" s="31"/>
      <c r="AH188" s="31"/>
      <c r="AI188" s="34"/>
      <c r="AJ188" s="37"/>
      <c r="AK188" s="23"/>
    </row>
  </sheetData>
  <sheetProtection algorithmName="SHA-512" hashValue="6wQU7aximtdq1ZZAAqvCxfsf5BZxrTvkXm4Foenw9xKBAjA0/r/Vay7gl9MeqYaaUHEMcmQBZ4F7j32Wkwyftg==" saltValue="UZFpYwEtlBK1o75/eK6rNQ==" spinCount="100000" sheet="1" selectLockedCells="1"/>
  <autoFilter ref="B2:AD187" xr:uid="{12F5E3EA-4FDA-471C-839A-02A68F2CB4ED}"/>
  <conditionalFormatting sqref="D1:F1 AE93:AF122 AE149:AF187 A1:B122 A124:B1048576 C155:G187 C188:AF1048576 H1:AF1 A123:G123 I94:AD122 I149:AD153 C124:G153 C94:G122 C2:AF69 C70:G92 I70:AF92 I123:AF148 I155:AD187 H70:H187 AG1:XFD1048576">
    <cfRule type="cellIs" dxfId="0" priority="8" operator="equal">
      <formula>0</formula>
    </cfRule>
  </conditionalFormatting>
  <conditionalFormatting sqref="E93">
    <cfRule type="cellIs" dxfId="3" priority="5" operator="equal">
      <formula>0</formula>
    </cfRule>
  </conditionalFormatting>
  <conditionalFormatting sqref="F154">
    <cfRule type="cellIs" dxfId="2" priority="2" operator="equal">
      <formula>0</formula>
    </cfRule>
  </conditionalFormatting>
  <conditionalFormatting sqref="F93">
    <cfRule type="cellIs" dxfId="1" priority="1" operator="equal">
      <formula>0</formula>
    </cfRule>
  </conditionalFormatting>
  <dataValidations disablePrompts="1" count="1">
    <dataValidation type="list" allowBlank="1" showInputMessage="1" showErrorMessage="1" sqref="C86:E86" xr:uid="{91D76B18-8BFA-41A6-8BB4-EC6DBFF8B8B4}">
      <formula1>group</formula1>
    </dataValidation>
  </dataValidations>
  <pageMargins left="0.7" right="0.7" top="0.75" bottom="0.75" header="0.3" footer="0.3"/>
  <pageSetup orientation="portrait" r:id="rId1"/>
  <ignoredErrors>
    <ignoredError sqref="L1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H24"/>
  <sheetViews>
    <sheetView zoomScaleNormal="100" workbookViewId="0">
      <selection activeCell="A2" sqref="A2:A6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6.3984375" style="1" customWidth="1"/>
    <col min="7" max="7" width="26.3984375" style="1" hidden="1" customWidth="1"/>
    <col min="8" max="8" width="38" style="1" customWidth="1"/>
    <col min="9" max="16384" width="6.3984375" style="1"/>
  </cols>
  <sheetData>
    <row r="1" spans="1:8" ht="37.049999999999997" customHeight="1" x14ac:dyDescent="0.3">
      <c r="A1" s="25"/>
      <c r="B1" s="25" t="s">
        <v>395</v>
      </c>
      <c r="C1" s="25" t="s">
        <v>396</v>
      </c>
      <c r="D1" s="26" t="s">
        <v>397</v>
      </c>
      <c r="E1" s="25" t="s">
        <v>3</v>
      </c>
      <c r="F1" s="25"/>
      <c r="G1" s="25" t="s">
        <v>398</v>
      </c>
      <c r="H1" s="25" t="s">
        <v>4</v>
      </c>
    </row>
    <row r="2" spans="1:8" ht="37.049999999999997" customHeight="1" x14ac:dyDescent="0.3">
      <c r="A2" s="40"/>
      <c r="B2" s="40"/>
      <c r="C2" s="40" t="s">
        <v>399</v>
      </c>
      <c r="D2" s="41" t="s">
        <v>400</v>
      </c>
      <c r="E2" s="42" t="s">
        <v>42</v>
      </c>
      <c r="F2" s="11"/>
      <c r="G2" s="11" t="s">
        <v>401</v>
      </c>
      <c r="H2" s="11" t="s">
        <v>107</v>
      </c>
    </row>
    <row r="3" spans="1:8" ht="37.049999999999997" customHeight="1" x14ac:dyDescent="0.3">
      <c r="A3" s="40"/>
      <c r="B3" s="40"/>
      <c r="C3" s="40"/>
      <c r="D3" s="41"/>
      <c r="E3" s="42"/>
      <c r="F3" s="11"/>
      <c r="G3" s="11" t="s">
        <v>402</v>
      </c>
      <c r="H3" s="11" t="s">
        <v>403</v>
      </c>
    </row>
    <row r="4" spans="1:8" ht="37.049999999999997" customHeight="1" x14ac:dyDescent="0.3">
      <c r="A4" s="40"/>
      <c r="B4" s="40"/>
      <c r="C4" s="40"/>
      <c r="D4" s="41"/>
      <c r="E4" s="42"/>
      <c r="F4" s="11"/>
      <c r="G4" s="11" t="s">
        <v>404</v>
      </c>
      <c r="H4" s="11" t="s">
        <v>43</v>
      </c>
    </row>
    <row r="5" spans="1:8" ht="37.049999999999997" customHeight="1" x14ac:dyDescent="0.3">
      <c r="A5" s="40"/>
      <c r="B5" s="40"/>
      <c r="C5" s="40"/>
      <c r="D5" s="41"/>
      <c r="E5" s="42"/>
      <c r="F5" s="11"/>
      <c r="G5" s="11" t="s">
        <v>405</v>
      </c>
      <c r="H5" s="11" t="s">
        <v>100</v>
      </c>
    </row>
    <row r="6" spans="1:8" ht="37.049999999999997" customHeight="1" x14ac:dyDescent="0.3">
      <c r="A6" s="40"/>
      <c r="B6" s="40"/>
      <c r="C6" s="40"/>
      <c r="D6" s="41"/>
      <c r="E6" s="42"/>
      <c r="F6" s="11"/>
      <c r="G6" s="11" t="s">
        <v>406</v>
      </c>
      <c r="H6" s="11" t="s">
        <v>407</v>
      </c>
    </row>
    <row r="7" spans="1:8" ht="37.049999999999997" customHeight="1" x14ac:dyDescent="0.3">
      <c r="A7" s="43"/>
      <c r="B7" s="43"/>
      <c r="C7" s="40" t="s">
        <v>408</v>
      </c>
      <c r="D7" s="41" t="s">
        <v>409</v>
      </c>
      <c r="E7" s="42" t="s">
        <v>361</v>
      </c>
      <c r="F7" s="11"/>
      <c r="G7" s="11" t="s">
        <v>410</v>
      </c>
      <c r="H7" s="11" t="s">
        <v>362</v>
      </c>
    </row>
    <row r="8" spans="1:8" ht="37.049999999999997" customHeight="1" x14ac:dyDescent="0.3">
      <c r="A8" s="43"/>
      <c r="B8" s="43"/>
      <c r="C8" s="40"/>
      <c r="D8" s="41"/>
      <c r="E8" s="42"/>
      <c r="F8" s="11"/>
      <c r="G8" s="11" t="s">
        <v>411</v>
      </c>
      <c r="H8" s="11" t="s">
        <v>91</v>
      </c>
    </row>
    <row r="9" spans="1:8" ht="37.049999999999997" customHeight="1" x14ac:dyDescent="0.3">
      <c r="A9" s="11"/>
      <c r="B9" s="11"/>
      <c r="C9" s="11" t="s">
        <v>412</v>
      </c>
      <c r="D9" s="14" t="s">
        <v>413</v>
      </c>
      <c r="E9" s="12" t="s">
        <v>282</v>
      </c>
      <c r="F9" s="11"/>
      <c r="G9" s="11"/>
      <c r="H9" s="11"/>
    </row>
    <row r="10" spans="1:8" ht="37.049999999999997" customHeight="1" x14ac:dyDescent="0.3">
      <c r="A10" s="11"/>
      <c r="B10" s="11"/>
      <c r="C10" s="11" t="s">
        <v>414</v>
      </c>
      <c r="D10" s="14" t="s">
        <v>415</v>
      </c>
      <c r="E10" s="12" t="s">
        <v>48</v>
      </c>
      <c r="F10" s="11"/>
      <c r="G10" s="11"/>
      <c r="H10" s="11"/>
    </row>
    <row r="11" spans="1:8" ht="37.049999999999997" customHeight="1" x14ac:dyDescent="0.3">
      <c r="A11" s="11"/>
      <c r="B11" s="11"/>
      <c r="C11" s="11" t="s">
        <v>416</v>
      </c>
      <c r="D11" s="14" t="s">
        <v>417</v>
      </c>
      <c r="E11" s="12" t="s">
        <v>154</v>
      </c>
      <c r="F11" s="11"/>
      <c r="G11" s="11" t="s">
        <v>418</v>
      </c>
      <c r="H11" s="11" t="s">
        <v>403</v>
      </c>
    </row>
    <row r="12" spans="1:8" ht="37.049999999999997" customHeight="1" x14ac:dyDescent="0.3">
      <c r="A12" s="40"/>
      <c r="B12" s="40"/>
      <c r="C12" s="40" t="s">
        <v>419</v>
      </c>
      <c r="D12" s="41" t="s">
        <v>420</v>
      </c>
      <c r="E12" s="42" t="s">
        <v>162</v>
      </c>
      <c r="F12" s="11"/>
      <c r="G12" s="11" t="s">
        <v>421</v>
      </c>
      <c r="H12" s="11" t="s">
        <v>403</v>
      </c>
    </row>
    <row r="13" spans="1:8" ht="37.049999999999997" customHeight="1" x14ac:dyDescent="0.3">
      <c r="A13" s="40"/>
      <c r="B13" s="40"/>
      <c r="C13" s="40"/>
      <c r="D13" s="41"/>
      <c r="E13" s="42"/>
      <c r="F13" s="11"/>
      <c r="G13" s="11" t="s">
        <v>422</v>
      </c>
      <c r="H13" s="11" t="s">
        <v>168</v>
      </c>
    </row>
    <row r="14" spans="1:8" ht="37.049999999999997" customHeight="1" x14ac:dyDescent="0.3">
      <c r="A14" s="11"/>
      <c r="B14" s="11"/>
      <c r="C14" s="11" t="s">
        <v>423</v>
      </c>
      <c r="D14" s="14" t="s">
        <v>424</v>
      </c>
      <c r="E14" s="12" t="s">
        <v>265</v>
      </c>
      <c r="F14" s="11"/>
      <c r="G14" s="11"/>
      <c r="H14" s="11"/>
    </row>
    <row r="15" spans="1:8" ht="37.049999999999997" customHeight="1" x14ac:dyDescent="0.3">
      <c r="A15" s="11"/>
      <c r="B15" s="11"/>
      <c r="C15" s="11" t="s">
        <v>425</v>
      </c>
      <c r="D15" s="14" t="s">
        <v>426</v>
      </c>
      <c r="E15" s="12" t="s">
        <v>327</v>
      </c>
      <c r="F15" s="11"/>
      <c r="G15" s="11" t="s">
        <v>427</v>
      </c>
      <c r="H15" s="11" t="s">
        <v>338</v>
      </c>
    </row>
    <row r="16" spans="1:8" ht="37.049999999999997" customHeight="1" x14ac:dyDescent="0.3">
      <c r="A16" s="11"/>
      <c r="B16" s="11"/>
      <c r="C16" s="11" t="s">
        <v>428</v>
      </c>
      <c r="D16" s="14" t="s">
        <v>429</v>
      </c>
      <c r="E16" s="12" t="s">
        <v>430</v>
      </c>
      <c r="F16" s="11"/>
      <c r="G16" s="11" t="s">
        <v>431</v>
      </c>
      <c r="H16" s="11" t="s">
        <v>57</v>
      </c>
    </row>
    <row r="17" spans="1:8" ht="37.049999999999997" customHeight="1" x14ac:dyDescent="0.3">
      <c r="A17" s="11"/>
      <c r="B17" s="11"/>
      <c r="C17" s="11" t="s">
        <v>432</v>
      </c>
      <c r="D17" s="14" t="s">
        <v>433</v>
      </c>
      <c r="E17" s="12" t="s">
        <v>239</v>
      </c>
      <c r="F17" s="11"/>
      <c r="G17" s="11" t="s">
        <v>434</v>
      </c>
      <c r="H17" s="11" t="s">
        <v>68</v>
      </c>
    </row>
    <row r="18" spans="1:8" ht="37.049999999999997" customHeight="1" x14ac:dyDescent="0.3">
      <c r="A18" s="11"/>
      <c r="B18" s="11"/>
      <c r="C18" s="11" t="s">
        <v>435</v>
      </c>
      <c r="D18" s="14" t="s">
        <v>436</v>
      </c>
      <c r="E18" s="12" t="s">
        <v>174</v>
      </c>
      <c r="F18" s="11"/>
      <c r="G18" s="11" t="s">
        <v>437</v>
      </c>
      <c r="H18" s="11" t="s">
        <v>175</v>
      </c>
    </row>
    <row r="19" spans="1:8" ht="37.049999999999997" customHeight="1" x14ac:dyDescent="0.3">
      <c r="A19" s="40" t="s">
        <v>438</v>
      </c>
      <c r="B19" s="40"/>
      <c r="C19" s="40"/>
      <c r="D19" s="41" t="s">
        <v>439</v>
      </c>
      <c r="E19" s="42" t="s">
        <v>36</v>
      </c>
      <c r="F19" s="11"/>
      <c r="G19" s="11" t="s">
        <v>440</v>
      </c>
      <c r="H19" s="11" t="s">
        <v>250</v>
      </c>
    </row>
    <row r="20" spans="1:8" ht="37.049999999999997" customHeight="1" x14ac:dyDescent="0.3">
      <c r="A20" s="40"/>
      <c r="B20" s="40"/>
      <c r="C20" s="40"/>
      <c r="D20" s="41"/>
      <c r="E20" s="40"/>
      <c r="F20" s="11"/>
      <c r="G20" s="11" t="s">
        <v>441</v>
      </c>
      <c r="H20" s="11" t="s">
        <v>313</v>
      </c>
    </row>
    <row r="21" spans="1:8" ht="37.049999999999997" customHeight="1" x14ac:dyDescent="0.3">
      <c r="A21" s="40"/>
      <c r="B21" s="40"/>
      <c r="C21" s="40"/>
      <c r="D21" s="41"/>
      <c r="E21" s="40"/>
      <c r="F21" s="11"/>
      <c r="G21" s="11" t="s">
        <v>442</v>
      </c>
      <c r="H21" s="11" t="s">
        <v>232</v>
      </c>
    </row>
    <row r="22" spans="1:8" ht="37.049999999999997" customHeight="1" x14ac:dyDescent="0.3">
      <c r="A22" s="40"/>
      <c r="B22" s="40"/>
      <c r="C22" s="40"/>
      <c r="D22" s="41"/>
      <c r="E22" s="40"/>
      <c r="F22" s="11"/>
      <c r="G22" s="11" t="s">
        <v>443</v>
      </c>
      <c r="H22" s="11" t="s">
        <v>320</v>
      </c>
    </row>
    <row r="23" spans="1:8" ht="37.049999999999997" customHeight="1" x14ac:dyDescent="0.3">
      <c r="A23" s="11"/>
      <c r="B23" s="11"/>
      <c r="C23" s="11"/>
      <c r="D23" s="14" t="s">
        <v>444</v>
      </c>
      <c r="E23" s="11" t="s">
        <v>445</v>
      </c>
      <c r="F23" s="11"/>
      <c r="G23" s="11"/>
      <c r="H23" s="11" t="s">
        <v>446</v>
      </c>
    </row>
    <row r="24" spans="1:8" ht="37.049999999999997" customHeight="1" x14ac:dyDescent="0.3">
      <c r="A24" s="11"/>
      <c r="B24" s="11"/>
      <c r="C24" s="11"/>
      <c r="D24" s="11"/>
      <c r="E24" s="11"/>
      <c r="F24" s="11"/>
      <c r="G24" s="11"/>
      <c r="H24" s="11"/>
    </row>
  </sheetData>
  <autoFilter ref="C1:H1" xr:uid="{D34E5BD1-5186-4F28-B32E-C9CFC7F001D0}"/>
  <mergeCells count="20">
    <mergeCell ref="E19:E22"/>
    <mergeCell ref="D19:D22"/>
    <mergeCell ref="C19:C22"/>
    <mergeCell ref="B19:B22"/>
    <mergeCell ref="A19:A22"/>
    <mergeCell ref="A2:A6"/>
    <mergeCell ref="B2:B6"/>
    <mergeCell ref="C2:C6"/>
    <mergeCell ref="D2:D6"/>
    <mergeCell ref="E2:E6"/>
    <mergeCell ref="E7:E8"/>
    <mergeCell ref="D7:D8"/>
    <mergeCell ref="C7:C8"/>
    <mergeCell ref="B7:B8"/>
    <mergeCell ref="A7:A8"/>
    <mergeCell ref="A12:A13"/>
    <mergeCell ref="B12:B13"/>
    <mergeCell ref="C12:C13"/>
    <mergeCell ref="D12:D13"/>
    <mergeCell ref="E12:E13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447</v>
      </c>
    </row>
    <row r="2" spans="1:1" x14ac:dyDescent="0.3">
      <c r="A2" t="s">
        <v>448</v>
      </c>
    </row>
    <row r="3" spans="1:1" x14ac:dyDescent="0.3">
      <c r="A3" t="s">
        <v>449</v>
      </c>
    </row>
    <row r="4" spans="1:1" x14ac:dyDescent="0.3">
      <c r="A4" t="s">
        <v>450</v>
      </c>
    </row>
    <row r="6" spans="1:1" x14ac:dyDescent="0.3">
      <c r="A6" t="s">
        <v>451</v>
      </c>
    </row>
    <row r="7" spans="1:1" x14ac:dyDescent="0.3">
      <c r="A7" s="18">
        <v>43869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516</v>
      </c>
    </row>
    <row r="2" spans="1:1" hidden="1" x14ac:dyDescent="0.3">
      <c r="A2" t="str">
        <f>SUBSTITUTE(SUBSTITUTE(A1,"アップ",""),"％","%")</f>
        <v>真理念装グループが『FgG』の物攻60% クリティカル率20% 命中率10% &lt;嫉妬&gt;特効30% &lt;強欲&gt;特効30%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真理念装グループが『FgG』の物攻+60% クリティカル率+20% 命中率+10% &lt;嫉妬&gt;特効+30% &lt;強欲&gt;特効+30%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2020-02-15T17:09:55Z</dcterms:modified>
  <cp:category/>
  <cp:contentStatus/>
</cp:coreProperties>
</file>