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3cc82aea0c0db78/Tagatame/Repo/mementos/"/>
    </mc:Choice>
  </mc:AlternateContent>
  <xr:revisionPtr revIDLastSave="42" documentId="13_ncr:1_{4EAB87BD-CC8B-40E9-B88A-92998D0E2E7B}" xr6:coauthVersionLast="47" xr6:coauthVersionMax="47" xr10:uidLastSave="{AE5153F4-4594-4447-8108-EE5AAECA8D7D}"/>
  <bookViews>
    <workbookView xWindow="-108" yWindow="-108" windowWidth="23256" windowHeight="12576" activeTab="2" xr2:uid="{28EF47FE-C34C-4192-A973-EF1E71DA4EC0}"/>
  </bookViews>
  <sheets>
    <sheet name="Mementos" sheetId="1" r:id="rId1"/>
    <sheet name="List" sheetId="4" r:id="rId2"/>
    <sheet name="Readme" sheetId="5" r:id="rId3"/>
    <sheet name="converter" sheetId="7" r:id="rId4"/>
  </sheets>
  <functionGroups builtInGroupCount="19"/>
  <definedNames>
    <definedName name="_xlnm._FilterDatabase" localSheetId="1" hidden="1">List!$D$1:$K$1</definedName>
    <definedName name="_xlnm._FilterDatabase" localSheetId="0" hidden="1">Mementos!$B$2:$AJ$343</definedName>
    <definedName name="Group">List!$V$1:$V$32</definedName>
    <definedName name="Origin">List!$U$1:$U$12</definedName>
    <definedName name="_xlnm.Print_Area" localSheetId="0">Mementos!$B:$AJ</definedName>
    <definedName name="_xlnm.Print_Titles" localSheetId="0">Mementos!$1:$2</definedName>
  </definedNames>
  <calcPr calcId="191029"/>
  <extLst>
    <ext xmlns:x14="http://schemas.microsoft.com/office/spreadsheetml/2009/9/main" uri="{79F54976-1DA5-4618-B147-4CDE4B953A38}">
      <x14:workbookPr defaultImageDpi="32767"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343" i="1" l="1"/>
  <c r="AO343" i="1"/>
  <c r="AN343" i="1" s="1"/>
  <c r="AP342" i="1"/>
  <c r="AO342" i="1"/>
  <c r="AN342" i="1" s="1"/>
  <c r="AP341" i="1"/>
  <c r="AO341" i="1"/>
  <c r="AP340" i="1"/>
  <c r="AO340" i="1"/>
  <c r="AP339" i="1"/>
  <c r="AO339" i="1"/>
  <c r="AP338" i="1"/>
  <c r="AO338" i="1"/>
  <c r="AP337" i="1"/>
  <c r="AO337" i="1"/>
  <c r="AP336" i="1"/>
  <c r="AO336" i="1"/>
  <c r="AP335" i="1"/>
  <c r="AO335" i="1"/>
  <c r="AP334" i="1"/>
  <c r="AO334" i="1"/>
  <c r="AP333" i="1"/>
  <c r="AO333" i="1"/>
  <c r="AP332" i="1"/>
  <c r="AO332" i="1"/>
  <c r="AP331" i="1"/>
  <c r="AO331" i="1"/>
  <c r="AP330" i="1"/>
  <c r="AO330" i="1"/>
  <c r="AP329" i="1"/>
  <c r="AO329" i="1"/>
  <c r="AP328" i="1"/>
  <c r="AO328" i="1"/>
  <c r="AP327" i="1"/>
  <c r="AO327" i="1"/>
  <c r="AP326" i="1"/>
  <c r="AO326" i="1"/>
  <c r="AP325" i="1"/>
  <c r="AO325" i="1"/>
  <c r="AP324" i="1"/>
  <c r="AO324" i="1"/>
  <c r="AP323" i="1"/>
  <c r="AO323" i="1"/>
  <c r="AP322" i="1"/>
  <c r="AO322" i="1"/>
  <c r="AP321" i="1"/>
  <c r="AO321" i="1"/>
  <c r="AP320" i="1"/>
  <c r="AO320" i="1"/>
  <c r="AP319" i="1"/>
  <c r="AO319" i="1"/>
  <c r="AP318" i="1"/>
  <c r="AO318" i="1"/>
  <c r="AP317" i="1"/>
  <c r="AO317" i="1"/>
  <c r="AP316" i="1"/>
  <c r="AO316" i="1"/>
  <c r="AP315" i="1"/>
  <c r="AO315" i="1"/>
  <c r="AP314" i="1"/>
  <c r="AO314" i="1"/>
  <c r="AP313" i="1"/>
  <c r="AO313" i="1"/>
  <c r="AP312" i="1"/>
  <c r="AO312" i="1"/>
  <c r="AP311" i="1"/>
  <c r="AO311" i="1"/>
  <c r="AP310" i="1"/>
  <c r="AO310" i="1"/>
  <c r="AP309" i="1"/>
  <c r="AO309" i="1"/>
  <c r="AP308" i="1"/>
  <c r="AO308" i="1"/>
  <c r="AN308" i="1" s="1"/>
  <c r="AP307" i="1"/>
  <c r="AO307" i="1"/>
  <c r="AP306" i="1"/>
  <c r="AO306" i="1"/>
  <c r="AM306" i="1" s="1"/>
  <c r="AP305" i="1"/>
  <c r="AO305" i="1"/>
  <c r="AN305" i="1" s="1"/>
  <c r="AP304" i="1"/>
  <c r="AO304" i="1"/>
  <c r="AM304" i="1"/>
  <c r="AP303" i="1"/>
  <c r="AO303" i="1"/>
  <c r="AM303" i="1" s="1"/>
  <c r="AP302" i="1"/>
  <c r="AO302" i="1"/>
  <c r="AM302" i="1"/>
  <c r="AP301" i="1"/>
  <c r="AO301" i="1"/>
  <c r="AN301" i="1" s="1"/>
  <c r="AP300" i="1"/>
  <c r="AO300" i="1"/>
  <c r="AM300" i="1"/>
  <c r="AP299" i="1"/>
  <c r="AO299" i="1"/>
  <c r="AN299" i="1" s="1"/>
  <c r="AP298" i="1"/>
  <c r="AO298" i="1"/>
  <c r="AM298" i="1"/>
  <c r="AP297" i="1"/>
  <c r="AO297" i="1"/>
  <c r="AN297" i="1" s="1"/>
  <c r="AP296" i="1"/>
  <c r="AO296" i="1"/>
  <c r="AM296" i="1"/>
  <c r="AP295" i="1"/>
  <c r="AO295" i="1"/>
  <c r="AN295" i="1" s="1"/>
  <c r="AP294" i="1"/>
  <c r="AO294" i="1"/>
  <c r="AM294" i="1"/>
  <c r="AP293" i="1"/>
  <c r="AO293" i="1"/>
  <c r="AN293" i="1" s="1"/>
  <c r="AP292" i="1"/>
  <c r="AO292" i="1"/>
  <c r="AM292" i="1"/>
  <c r="AP291" i="1"/>
  <c r="AO291" i="1"/>
  <c r="AN291" i="1" s="1"/>
  <c r="AP290" i="1"/>
  <c r="AO290" i="1"/>
  <c r="AM290" i="1"/>
  <c r="AP289" i="1"/>
  <c r="AO289" i="1"/>
  <c r="AN289" i="1" s="1"/>
  <c r="AP288" i="1"/>
  <c r="AO288" i="1"/>
  <c r="AM288" i="1"/>
  <c r="AP287" i="1"/>
  <c r="AO287" i="1"/>
  <c r="AN287" i="1" s="1"/>
  <c r="AP286" i="1"/>
  <c r="AO286" i="1"/>
  <c r="AM286" i="1"/>
  <c r="AP285" i="1"/>
  <c r="AO285" i="1"/>
  <c r="AN285" i="1" s="1"/>
  <c r="AP284" i="1"/>
  <c r="AO284" i="1"/>
  <c r="AM284" i="1"/>
  <c r="AP283" i="1"/>
  <c r="AO283" i="1"/>
  <c r="AN283" i="1" s="1"/>
  <c r="AP282" i="1"/>
  <c r="AO282" i="1"/>
  <c r="AM282" i="1"/>
  <c r="AP281" i="1"/>
  <c r="AO281" i="1"/>
  <c r="AN281" i="1" s="1"/>
  <c r="AP280" i="1"/>
  <c r="AO280" i="1"/>
  <c r="AM280" i="1"/>
  <c r="AP279" i="1"/>
  <c r="AO279" i="1"/>
  <c r="AN279" i="1" s="1"/>
  <c r="AP278" i="1"/>
  <c r="AO278" i="1"/>
  <c r="AM278" i="1"/>
  <c r="AP277" i="1"/>
  <c r="AO277" i="1"/>
  <c r="AN277" i="1" s="1"/>
  <c r="AP276" i="1"/>
  <c r="AO276" i="1"/>
  <c r="AM276" i="1"/>
  <c r="AP275" i="1"/>
  <c r="AO275" i="1"/>
  <c r="AN275" i="1" s="1"/>
  <c r="AP274" i="1"/>
  <c r="AO274" i="1"/>
  <c r="AM274" i="1"/>
  <c r="AP273" i="1"/>
  <c r="AO273" i="1"/>
  <c r="AN273" i="1" s="1"/>
  <c r="AP272" i="1"/>
  <c r="AO272" i="1"/>
  <c r="AM272" i="1"/>
  <c r="AP271" i="1"/>
  <c r="AO271" i="1"/>
  <c r="AN271" i="1" s="1"/>
  <c r="AP270" i="1"/>
  <c r="AO270" i="1"/>
  <c r="AM270" i="1"/>
  <c r="AP269" i="1"/>
  <c r="AO269" i="1"/>
  <c r="AN269" i="1" s="1"/>
  <c r="AP268" i="1"/>
  <c r="AO268" i="1"/>
  <c r="AM268" i="1"/>
  <c r="AP267" i="1"/>
  <c r="AO267" i="1"/>
  <c r="AN267" i="1" s="1"/>
  <c r="AP266" i="1"/>
  <c r="AO266" i="1"/>
  <c r="AM266" i="1"/>
  <c r="AP265" i="1"/>
  <c r="AO265" i="1"/>
  <c r="AN265" i="1" s="1"/>
  <c r="AP264" i="1"/>
  <c r="AO264" i="1"/>
  <c r="AM264" i="1"/>
  <c r="AP263" i="1"/>
  <c r="AO263" i="1"/>
  <c r="AN263" i="1" s="1"/>
  <c r="AP262" i="1"/>
  <c r="AO262" i="1"/>
  <c r="AM262" i="1"/>
  <c r="AP261" i="1"/>
  <c r="AO261" i="1"/>
  <c r="AN261" i="1" s="1"/>
  <c r="AP260" i="1"/>
  <c r="AO260" i="1"/>
  <c r="AM260" i="1"/>
  <c r="AP259" i="1"/>
  <c r="AO259" i="1"/>
  <c r="AN259" i="1" s="1"/>
  <c r="AP258" i="1"/>
  <c r="AO258" i="1"/>
  <c r="AM258" i="1"/>
  <c r="AP257" i="1"/>
  <c r="AO257" i="1"/>
  <c r="AN257" i="1" s="1"/>
  <c r="AP256" i="1"/>
  <c r="AO256" i="1"/>
  <c r="AM256" i="1"/>
  <c r="AP255" i="1"/>
  <c r="AO255" i="1"/>
  <c r="AN255" i="1" s="1"/>
  <c r="AP254" i="1"/>
  <c r="AO254" i="1"/>
  <c r="AM254" i="1"/>
  <c r="AP253" i="1"/>
  <c r="AO253" i="1"/>
  <c r="AN253" i="1" s="1"/>
  <c r="AP252" i="1"/>
  <c r="AO252" i="1"/>
  <c r="AM252" i="1"/>
  <c r="AP251" i="1"/>
  <c r="AO251" i="1"/>
  <c r="AN251" i="1" s="1"/>
  <c r="AP250" i="1"/>
  <c r="AO250" i="1"/>
  <c r="AM250" i="1"/>
  <c r="AP249" i="1"/>
  <c r="AO249" i="1"/>
  <c r="AN249" i="1" s="1"/>
  <c r="AP248" i="1"/>
  <c r="AO248" i="1"/>
  <c r="AM248" i="1"/>
  <c r="AP247" i="1"/>
  <c r="AO247" i="1"/>
  <c r="AN247" i="1" s="1"/>
  <c r="AP246" i="1"/>
  <c r="AO246" i="1"/>
  <c r="AM246" i="1"/>
  <c r="AP245" i="1"/>
  <c r="AO245" i="1"/>
  <c r="AN245" i="1" s="1"/>
  <c r="AP244" i="1"/>
  <c r="AO244" i="1"/>
  <c r="AM244" i="1"/>
  <c r="AP243" i="1"/>
  <c r="AO243" i="1"/>
  <c r="AN243" i="1" s="1"/>
  <c r="AP242" i="1"/>
  <c r="AO242" i="1"/>
  <c r="AM242" i="1"/>
  <c r="AP241" i="1"/>
  <c r="AO241" i="1"/>
  <c r="AN241" i="1" s="1"/>
  <c r="AP240" i="1"/>
  <c r="AO240" i="1"/>
  <c r="AM240" i="1"/>
  <c r="AP239" i="1"/>
  <c r="AO239" i="1"/>
  <c r="AN239" i="1" s="1"/>
  <c r="AP238" i="1"/>
  <c r="AO238" i="1"/>
  <c r="AM238" i="1"/>
  <c r="AP237" i="1"/>
  <c r="AO237" i="1"/>
  <c r="AN237" i="1" s="1"/>
  <c r="AP236" i="1"/>
  <c r="AO236" i="1"/>
  <c r="AM236" i="1"/>
  <c r="AP235" i="1"/>
  <c r="AO235" i="1"/>
  <c r="AN235" i="1" s="1"/>
  <c r="AP234" i="1"/>
  <c r="AO234" i="1"/>
  <c r="AM234" i="1"/>
  <c r="AP233" i="1"/>
  <c r="AO233" i="1"/>
  <c r="AN233" i="1" s="1"/>
  <c r="AP232" i="1"/>
  <c r="AO232" i="1"/>
  <c r="AM232" i="1"/>
  <c r="AP231" i="1"/>
  <c r="AO231" i="1"/>
  <c r="AN231" i="1" s="1"/>
  <c r="AP230" i="1"/>
  <c r="AO230" i="1"/>
  <c r="AM230" i="1"/>
  <c r="AP229" i="1"/>
  <c r="AO229" i="1"/>
  <c r="AN229" i="1" s="1"/>
  <c r="AP228" i="1"/>
  <c r="AO228" i="1"/>
  <c r="AM228" i="1"/>
  <c r="AP227" i="1"/>
  <c r="AO227" i="1"/>
  <c r="AN227" i="1" s="1"/>
  <c r="AP226" i="1"/>
  <c r="AO226" i="1"/>
  <c r="AM226" i="1"/>
  <c r="AP225" i="1"/>
  <c r="AO225" i="1"/>
  <c r="AN225" i="1" s="1"/>
  <c r="AP224" i="1"/>
  <c r="AO224" i="1"/>
  <c r="AP223" i="1"/>
  <c r="AO223" i="1"/>
  <c r="AN223" i="1" s="1"/>
  <c r="AP222" i="1"/>
  <c r="AO222" i="1"/>
  <c r="AM222" i="1"/>
  <c r="AP221" i="1"/>
  <c r="AO221" i="1"/>
  <c r="AN221" i="1" s="1"/>
  <c r="AP220" i="1"/>
  <c r="AO220" i="1"/>
  <c r="AM220" i="1"/>
  <c r="AP219" i="1"/>
  <c r="AO219" i="1"/>
  <c r="AN219" i="1" s="1"/>
  <c r="AP218" i="1"/>
  <c r="AO218" i="1"/>
  <c r="AM218" i="1"/>
  <c r="AP217" i="1"/>
  <c r="AO217" i="1"/>
  <c r="AN217" i="1" s="1"/>
  <c r="AP216" i="1"/>
  <c r="AO216" i="1"/>
  <c r="AM216" i="1"/>
  <c r="AP215" i="1"/>
  <c r="AO215" i="1"/>
  <c r="AN215" i="1" s="1"/>
  <c r="AP214" i="1"/>
  <c r="AO214" i="1"/>
  <c r="AM214" i="1"/>
  <c r="AP213" i="1"/>
  <c r="AO213" i="1"/>
  <c r="AN213" i="1" s="1"/>
  <c r="AP212" i="1"/>
  <c r="AO212" i="1"/>
  <c r="AM212" i="1"/>
  <c r="AP211" i="1"/>
  <c r="AO211" i="1"/>
  <c r="AN211" i="1" s="1"/>
  <c r="AP210" i="1"/>
  <c r="AO210" i="1"/>
  <c r="AM210" i="1"/>
  <c r="AP209" i="1"/>
  <c r="AO209" i="1"/>
  <c r="AN209" i="1" s="1"/>
  <c r="AP208" i="1"/>
  <c r="AO208" i="1"/>
  <c r="AM208" i="1"/>
  <c r="AP207" i="1"/>
  <c r="AO207" i="1"/>
  <c r="AN207" i="1" s="1"/>
  <c r="AP206" i="1"/>
  <c r="AO206" i="1"/>
  <c r="AM206" i="1"/>
  <c r="AP205" i="1"/>
  <c r="AO205" i="1"/>
  <c r="AN205" i="1" s="1"/>
  <c r="AP204" i="1"/>
  <c r="AO204" i="1"/>
  <c r="AM204" i="1"/>
  <c r="AP203" i="1"/>
  <c r="AO203" i="1"/>
  <c r="AN203" i="1" s="1"/>
  <c r="AP202" i="1"/>
  <c r="AO202" i="1"/>
  <c r="AM202" i="1"/>
  <c r="AP201" i="1"/>
  <c r="AO201" i="1"/>
  <c r="AN201" i="1" s="1"/>
  <c r="AP200" i="1"/>
  <c r="AO200" i="1"/>
  <c r="AM200" i="1"/>
  <c r="AP199" i="1"/>
  <c r="AO199" i="1"/>
  <c r="AN199" i="1" s="1"/>
  <c r="AP198" i="1"/>
  <c r="AO198" i="1"/>
  <c r="AM198" i="1"/>
  <c r="AP197" i="1"/>
  <c r="AO197" i="1"/>
  <c r="AN197" i="1" s="1"/>
  <c r="AP196" i="1"/>
  <c r="AO196" i="1"/>
  <c r="AM196" i="1"/>
  <c r="AP195" i="1"/>
  <c r="AO195" i="1"/>
  <c r="AN195" i="1" s="1"/>
  <c r="AP194" i="1"/>
  <c r="AO194" i="1"/>
  <c r="AM194" i="1"/>
  <c r="AP193" i="1"/>
  <c r="AO193" i="1"/>
  <c r="AN193" i="1" s="1"/>
  <c r="AP192" i="1"/>
  <c r="AO192" i="1"/>
  <c r="AM192" i="1"/>
  <c r="AP191" i="1"/>
  <c r="AO191" i="1"/>
  <c r="AN191" i="1" s="1"/>
  <c r="AP190" i="1"/>
  <c r="AN190" i="1" s="1"/>
  <c r="AO190" i="1"/>
  <c r="AM190" i="1"/>
  <c r="AP189" i="1"/>
  <c r="AO189" i="1"/>
  <c r="AM189" i="1"/>
  <c r="AP188" i="1"/>
  <c r="AO188" i="1"/>
  <c r="AN188" i="1" s="1"/>
  <c r="AP187" i="1"/>
  <c r="AO187" i="1"/>
  <c r="AN187" i="1" s="1"/>
  <c r="AP186" i="1"/>
  <c r="AO186" i="1"/>
  <c r="AM186" i="1" s="1"/>
  <c r="AN186" i="1"/>
  <c r="AP185" i="1"/>
  <c r="AO185" i="1"/>
  <c r="AM185" i="1"/>
  <c r="AP184" i="1"/>
  <c r="AO184" i="1"/>
  <c r="AN184" i="1" s="1"/>
  <c r="AM184" i="1"/>
  <c r="AP183" i="1"/>
  <c r="AO183" i="1"/>
  <c r="AN183" i="1" s="1"/>
  <c r="AP182" i="1"/>
  <c r="AN182" i="1" s="1"/>
  <c r="AO182" i="1"/>
  <c r="AM182" i="1"/>
  <c r="AP181" i="1"/>
  <c r="AO181" i="1"/>
  <c r="AM181" i="1"/>
  <c r="AP180" i="1"/>
  <c r="AO180" i="1"/>
  <c r="AN180" i="1" s="1"/>
  <c r="AP179" i="1"/>
  <c r="AO179" i="1"/>
  <c r="AN179" i="1" s="1"/>
  <c r="AP178" i="1"/>
  <c r="AO178" i="1"/>
  <c r="AM178" i="1" s="1"/>
  <c r="AN178" i="1"/>
  <c r="AP177" i="1"/>
  <c r="AO177" i="1"/>
  <c r="AM177" i="1"/>
  <c r="AP176" i="1"/>
  <c r="AO176" i="1"/>
  <c r="AN176" i="1" s="1"/>
  <c r="AM176" i="1"/>
  <c r="AP175" i="1"/>
  <c r="AO175" i="1"/>
  <c r="AN175" i="1" s="1"/>
  <c r="AP174" i="1"/>
  <c r="AN174" i="1" s="1"/>
  <c r="AO174" i="1"/>
  <c r="AM174" i="1"/>
  <c r="AP173" i="1"/>
  <c r="AN173" i="1" s="1"/>
  <c r="AO173" i="1"/>
  <c r="AM173" i="1"/>
  <c r="AP172" i="1"/>
  <c r="AN172" i="1" s="1"/>
  <c r="AO172" i="1"/>
  <c r="AM172" i="1"/>
  <c r="AP171" i="1"/>
  <c r="AN171" i="1" s="1"/>
  <c r="AO171" i="1"/>
  <c r="AM171" i="1"/>
  <c r="AP170" i="1"/>
  <c r="AN170" i="1" s="1"/>
  <c r="AO170" i="1"/>
  <c r="AM170" i="1"/>
  <c r="AP169" i="1"/>
  <c r="AN169" i="1" s="1"/>
  <c r="AO169" i="1"/>
  <c r="AM169" i="1"/>
  <c r="AP168" i="1"/>
  <c r="AN168" i="1" s="1"/>
  <c r="AO168" i="1"/>
  <c r="AM168" i="1"/>
  <c r="AP167" i="1"/>
  <c r="AN167" i="1" s="1"/>
  <c r="AO167" i="1"/>
  <c r="AM167" i="1"/>
  <c r="AP166" i="1"/>
  <c r="AN166" i="1" s="1"/>
  <c r="AO166" i="1"/>
  <c r="AM166" i="1"/>
  <c r="AP165" i="1"/>
  <c r="AN165" i="1" s="1"/>
  <c r="AO165" i="1"/>
  <c r="AM165" i="1"/>
  <c r="AP164" i="1"/>
  <c r="AN164" i="1" s="1"/>
  <c r="AO164" i="1"/>
  <c r="AM164" i="1"/>
  <c r="AP163" i="1"/>
  <c r="AN163" i="1" s="1"/>
  <c r="AO163" i="1"/>
  <c r="AM163" i="1"/>
  <c r="AP162" i="1"/>
  <c r="AN162" i="1" s="1"/>
  <c r="AO162" i="1"/>
  <c r="AM162" i="1"/>
  <c r="AP161" i="1"/>
  <c r="AN161" i="1" s="1"/>
  <c r="AO161" i="1"/>
  <c r="AM161" i="1"/>
  <c r="AP160" i="1"/>
  <c r="AN160" i="1" s="1"/>
  <c r="AO160" i="1"/>
  <c r="AM160" i="1"/>
  <c r="AP159" i="1"/>
  <c r="AN159" i="1" s="1"/>
  <c r="AO159" i="1"/>
  <c r="AM159" i="1"/>
  <c r="AP158" i="1"/>
  <c r="AN158" i="1" s="1"/>
  <c r="AO158" i="1"/>
  <c r="AM158" i="1"/>
  <c r="AP157" i="1"/>
  <c r="AN157" i="1" s="1"/>
  <c r="AO157" i="1"/>
  <c r="AM157" i="1"/>
  <c r="AP156" i="1"/>
  <c r="AN156" i="1" s="1"/>
  <c r="AO156" i="1"/>
  <c r="AM156" i="1"/>
  <c r="AP155" i="1"/>
  <c r="AN155" i="1" s="1"/>
  <c r="AO155" i="1"/>
  <c r="AM155" i="1"/>
  <c r="AP154" i="1"/>
  <c r="AN154" i="1" s="1"/>
  <c r="AO154" i="1"/>
  <c r="AM154" i="1"/>
  <c r="AP153" i="1"/>
  <c r="AN153" i="1" s="1"/>
  <c r="AO153" i="1"/>
  <c r="AM153" i="1"/>
  <c r="AP152" i="1"/>
  <c r="AN152" i="1" s="1"/>
  <c r="AO152" i="1"/>
  <c r="AM152" i="1"/>
  <c r="AP151" i="1"/>
  <c r="AN151" i="1" s="1"/>
  <c r="AO151" i="1"/>
  <c r="AM151" i="1"/>
  <c r="AP150" i="1"/>
  <c r="AN150" i="1" s="1"/>
  <c r="AO150" i="1"/>
  <c r="AM150" i="1"/>
  <c r="AP149" i="1"/>
  <c r="AN149" i="1" s="1"/>
  <c r="AO149" i="1"/>
  <c r="AM149" i="1"/>
  <c r="AP148" i="1"/>
  <c r="AN148" i="1" s="1"/>
  <c r="AO148" i="1"/>
  <c r="AM148" i="1"/>
  <c r="AP147" i="1"/>
  <c r="AN147" i="1" s="1"/>
  <c r="AO147" i="1"/>
  <c r="AM147" i="1"/>
  <c r="AP146" i="1"/>
  <c r="AN146" i="1" s="1"/>
  <c r="AO146" i="1"/>
  <c r="AM146" i="1"/>
  <c r="AP145" i="1"/>
  <c r="AN145" i="1" s="1"/>
  <c r="AO145" i="1"/>
  <c r="AM145" i="1"/>
  <c r="AP144" i="1"/>
  <c r="AN144" i="1" s="1"/>
  <c r="AO144" i="1"/>
  <c r="AM144" i="1"/>
  <c r="AP143" i="1"/>
  <c r="AN143" i="1" s="1"/>
  <c r="AO143" i="1"/>
  <c r="AM143" i="1"/>
  <c r="AP142" i="1"/>
  <c r="AN142" i="1" s="1"/>
  <c r="AO142" i="1"/>
  <c r="AM142" i="1"/>
  <c r="AP141" i="1"/>
  <c r="AN141" i="1" s="1"/>
  <c r="AO141" i="1"/>
  <c r="AM141" i="1"/>
  <c r="AP140" i="1"/>
  <c r="AN140" i="1" s="1"/>
  <c r="AO140" i="1"/>
  <c r="AM140" i="1"/>
  <c r="AP139" i="1"/>
  <c r="AN139" i="1" s="1"/>
  <c r="AO139" i="1"/>
  <c r="AM139" i="1"/>
  <c r="AP138" i="1"/>
  <c r="AN138" i="1" s="1"/>
  <c r="AO138" i="1"/>
  <c r="AM138" i="1"/>
  <c r="AP137" i="1"/>
  <c r="AN137" i="1" s="1"/>
  <c r="AO137" i="1"/>
  <c r="AM137" i="1"/>
  <c r="AP136" i="1"/>
  <c r="AN136" i="1" s="1"/>
  <c r="AO136" i="1"/>
  <c r="AM136" i="1"/>
  <c r="AP135" i="1"/>
  <c r="AN135" i="1" s="1"/>
  <c r="AO135" i="1"/>
  <c r="AM135" i="1"/>
  <c r="AP134" i="1"/>
  <c r="AN134" i="1" s="1"/>
  <c r="AO134" i="1"/>
  <c r="AM134" i="1"/>
  <c r="AP133" i="1"/>
  <c r="AN133" i="1" s="1"/>
  <c r="AO133" i="1"/>
  <c r="AM133" i="1"/>
  <c r="AP132" i="1"/>
  <c r="AN132" i="1" s="1"/>
  <c r="AO132" i="1"/>
  <c r="AM132" i="1"/>
  <c r="AP131" i="1"/>
  <c r="AN131" i="1" s="1"/>
  <c r="AO131" i="1"/>
  <c r="AM131" i="1"/>
  <c r="AP130" i="1"/>
  <c r="AN130" i="1" s="1"/>
  <c r="AO130" i="1"/>
  <c r="AM130" i="1"/>
  <c r="AP129" i="1"/>
  <c r="AN129" i="1" s="1"/>
  <c r="AO129" i="1"/>
  <c r="AM129" i="1"/>
  <c r="AP128" i="1"/>
  <c r="AN128" i="1" s="1"/>
  <c r="AO128" i="1"/>
  <c r="AM128" i="1"/>
  <c r="AP127" i="1"/>
  <c r="AN127" i="1" s="1"/>
  <c r="AO127" i="1"/>
  <c r="AM127" i="1"/>
  <c r="AP126" i="1"/>
  <c r="AN126" i="1" s="1"/>
  <c r="AO126" i="1"/>
  <c r="AM126" i="1"/>
  <c r="AP125" i="1"/>
  <c r="AN125" i="1" s="1"/>
  <c r="AO125" i="1"/>
  <c r="AM125" i="1"/>
  <c r="AP124" i="1"/>
  <c r="AN124" i="1" s="1"/>
  <c r="AO124" i="1"/>
  <c r="AM124" i="1"/>
  <c r="AP123" i="1"/>
  <c r="AN123" i="1" s="1"/>
  <c r="AO123" i="1"/>
  <c r="AM123" i="1"/>
  <c r="AP122" i="1"/>
  <c r="AN122" i="1" s="1"/>
  <c r="AO122" i="1"/>
  <c r="AM122" i="1"/>
  <c r="AP121" i="1"/>
  <c r="AN121" i="1" s="1"/>
  <c r="AO121" i="1"/>
  <c r="AM121" i="1"/>
  <c r="AP120" i="1"/>
  <c r="AN120" i="1" s="1"/>
  <c r="AO120" i="1"/>
  <c r="AM120" i="1"/>
  <c r="AP119" i="1"/>
  <c r="AN119" i="1" s="1"/>
  <c r="AO119" i="1"/>
  <c r="AM119" i="1"/>
  <c r="AP118" i="1"/>
  <c r="AN118" i="1" s="1"/>
  <c r="AO118" i="1"/>
  <c r="AM118" i="1"/>
  <c r="AP117" i="1"/>
  <c r="AN117" i="1" s="1"/>
  <c r="AO117" i="1"/>
  <c r="AM117" i="1"/>
  <c r="AP116" i="1"/>
  <c r="AN116" i="1" s="1"/>
  <c r="AO116" i="1"/>
  <c r="AM116" i="1"/>
  <c r="AP115" i="1"/>
  <c r="AN115" i="1" s="1"/>
  <c r="AO115" i="1"/>
  <c r="AM115" i="1"/>
  <c r="AP114" i="1"/>
  <c r="AN114" i="1" s="1"/>
  <c r="AO114" i="1"/>
  <c r="AM114" i="1"/>
  <c r="AP113" i="1"/>
  <c r="AN113" i="1" s="1"/>
  <c r="AO113" i="1"/>
  <c r="AM113" i="1"/>
  <c r="AP112" i="1"/>
  <c r="AN112" i="1" s="1"/>
  <c r="AO112" i="1"/>
  <c r="AM112" i="1"/>
  <c r="AP111" i="1"/>
  <c r="AN111" i="1" s="1"/>
  <c r="AO111" i="1"/>
  <c r="AM111" i="1"/>
  <c r="AP110" i="1"/>
  <c r="AN110" i="1" s="1"/>
  <c r="AO110" i="1"/>
  <c r="AM110" i="1"/>
  <c r="AP109" i="1"/>
  <c r="AN109" i="1" s="1"/>
  <c r="AO109" i="1"/>
  <c r="AM109" i="1"/>
  <c r="AP108" i="1"/>
  <c r="AN108" i="1" s="1"/>
  <c r="AO108" i="1"/>
  <c r="AM108" i="1"/>
  <c r="AP107" i="1"/>
  <c r="AN107" i="1" s="1"/>
  <c r="AO107" i="1"/>
  <c r="AM107" i="1"/>
  <c r="AP106" i="1"/>
  <c r="AN106" i="1" s="1"/>
  <c r="AO106" i="1"/>
  <c r="AM106" i="1"/>
  <c r="AP105" i="1"/>
  <c r="AN105" i="1" s="1"/>
  <c r="AO105" i="1"/>
  <c r="AM105" i="1"/>
  <c r="AP104" i="1"/>
  <c r="AN104" i="1" s="1"/>
  <c r="AO104" i="1"/>
  <c r="AM104" i="1"/>
  <c r="AP103" i="1"/>
  <c r="AN103" i="1" s="1"/>
  <c r="AO103" i="1"/>
  <c r="AM103" i="1"/>
  <c r="AP102" i="1"/>
  <c r="AN102" i="1" s="1"/>
  <c r="AO102" i="1"/>
  <c r="AM102" i="1"/>
  <c r="AP101" i="1"/>
  <c r="AN101" i="1" s="1"/>
  <c r="AO101" i="1"/>
  <c r="AM101" i="1"/>
  <c r="AP100" i="1"/>
  <c r="AN100" i="1" s="1"/>
  <c r="AO100" i="1"/>
  <c r="AM100" i="1"/>
  <c r="AP99" i="1"/>
  <c r="AN99" i="1" s="1"/>
  <c r="AO99" i="1"/>
  <c r="AM99" i="1"/>
  <c r="AP98" i="1"/>
  <c r="AN98" i="1" s="1"/>
  <c r="AO98" i="1"/>
  <c r="AM98" i="1"/>
  <c r="AP97" i="1"/>
  <c r="AN97" i="1" s="1"/>
  <c r="AO97" i="1"/>
  <c r="AM97" i="1"/>
  <c r="AP96" i="1"/>
  <c r="AN96" i="1" s="1"/>
  <c r="AO96" i="1"/>
  <c r="AM96" i="1"/>
  <c r="AP95" i="1"/>
  <c r="AN95" i="1" s="1"/>
  <c r="AO95" i="1"/>
  <c r="AM95" i="1"/>
  <c r="AP94" i="1"/>
  <c r="AN94" i="1" s="1"/>
  <c r="AO94" i="1"/>
  <c r="AM94" i="1"/>
  <c r="AP93" i="1"/>
  <c r="AN93" i="1" s="1"/>
  <c r="AO93" i="1"/>
  <c r="AM93" i="1"/>
  <c r="AP92" i="1"/>
  <c r="AN92" i="1" s="1"/>
  <c r="AO92" i="1"/>
  <c r="AM92" i="1"/>
  <c r="AP91" i="1"/>
  <c r="AN91" i="1" s="1"/>
  <c r="AO91" i="1"/>
  <c r="AM91" i="1"/>
  <c r="AP90" i="1"/>
  <c r="AN90" i="1" s="1"/>
  <c r="AO90" i="1"/>
  <c r="AM90" i="1"/>
  <c r="AP89" i="1"/>
  <c r="AN89" i="1" s="1"/>
  <c r="AO89" i="1"/>
  <c r="AM89" i="1"/>
  <c r="AP88" i="1"/>
  <c r="AN88" i="1" s="1"/>
  <c r="AO88" i="1"/>
  <c r="AM88" i="1"/>
  <c r="AP87" i="1"/>
  <c r="AN87" i="1" s="1"/>
  <c r="AO87" i="1"/>
  <c r="AM87" i="1"/>
  <c r="AP86" i="1"/>
  <c r="AN86" i="1" s="1"/>
  <c r="AO86" i="1"/>
  <c r="AM86" i="1"/>
  <c r="AP85" i="1"/>
  <c r="AN85" i="1" s="1"/>
  <c r="AO85" i="1"/>
  <c r="AM85" i="1"/>
  <c r="AP84" i="1"/>
  <c r="AN84" i="1" s="1"/>
  <c r="AO84" i="1"/>
  <c r="AM84" i="1"/>
  <c r="AP83" i="1"/>
  <c r="AN83" i="1" s="1"/>
  <c r="AO83" i="1"/>
  <c r="AM83" i="1"/>
  <c r="AP82" i="1"/>
  <c r="AN82" i="1" s="1"/>
  <c r="AO82" i="1"/>
  <c r="AM82" i="1"/>
  <c r="AP81" i="1"/>
  <c r="AN81" i="1" s="1"/>
  <c r="AO81" i="1"/>
  <c r="AM81" i="1"/>
  <c r="AP80" i="1"/>
  <c r="AN80" i="1" s="1"/>
  <c r="AO80" i="1"/>
  <c r="AM80" i="1"/>
  <c r="AP79" i="1"/>
  <c r="AN79" i="1" s="1"/>
  <c r="AO79" i="1"/>
  <c r="AM79" i="1"/>
  <c r="AP78" i="1"/>
  <c r="AN78" i="1" s="1"/>
  <c r="AO78" i="1"/>
  <c r="AM78" i="1"/>
  <c r="AP77" i="1"/>
  <c r="AN77" i="1" s="1"/>
  <c r="AO77" i="1"/>
  <c r="AM77" i="1"/>
  <c r="AP76" i="1"/>
  <c r="AN76" i="1" s="1"/>
  <c r="AO76" i="1"/>
  <c r="AM76" i="1"/>
  <c r="AP75" i="1"/>
  <c r="AN75" i="1" s="1"/>
  <c r="AO75" i="1"/>
  <c r="AM75" i="1"/>
  <c r="AP74" i="1"/>
  <c r="AN74" i="1" s="1"/>
  <c r="AO74" i="1"/>
  <c r="AM74" i="1"/>
  <c r="AP73" i="1"/>
  <c r="AN73" i="1" s="1"/>
  <c r="AO73" i="1"/>
  <c r="AM73" i="1"/>
  <c r="AP72" i="1"/>
  <c r="AN72" i="1" s="1"/>
  <c r="AO72" i="1"/>
  <c r="AM72" i="1"/>
  <c r="AP71" i="1"/>
  <c r="AN71" i="1" s="1"/>
  <c r="AO71" i="1"/>
  <c r="AM71" i="1"/>
  <c r="AP70" i="1"/>
  <c r="AN70" i="1" s="1"/>
  <c r="AO70" i="1"/>
  <c r="AM70" i="1"/>
  <c r="AP69" i="1"/>
  <c r="AN69" i="1" s="1"/>
  <c r="AO69" i="1"/>
  <c r="AM69" i="1"/>
  <c r="AP68" i="1"/>
  <c r="AN68" i="1" s="1"/>
  <c r="AO68" i="1"/>
  <c r="AM68" i="1"/>
  <c r="AP67" i="1"/>
  <c r="AN67" i="1" s="1"/>
  <c r="AO67" i="1"/>
  <c r="AM67" i="1"/>
  <c r="AP66" i="1"/>
  <c r="AN66" i="1" s="1"/>
  <c r="AO66" i="1"/>
  <c r="AM66" i="1"/>
  <c r="AP65" i="1"/>
  <c r="AN65" i="1" s="1"/>
  <c r="AO65" i="1"/>
  <c r="AM65" i="1"/>
  <c r="AP64" i="1"/>
  <c r="AN64" i="1" s="1"/>
  <c r="AO64" i="1"/>
  <c r="AM64" i="1"/>
  <c r="AP63" i="1"/>
  <c r="AN63" i="1" s="1"/>
  <c r="AO63" i="1"/>
  <c r="AM63" i="1"/>
  <c r="AP62" i="1"/>
  <c r="AO62" i="1"/>
  <c r="AP61" i="1"/>
  <c r="AN61" i="1" s="1"/>
  <c r="AO61" i="1"/>
  <c r="AM61" i="1"/>
  <c r="AP60" i="1"/>
  <c r="AN60" i="1" s="1"/>
  <c r="AO60" i="1"/>
  <c r="AM60" i="1"/>
  <c r="AP59" i="1"/>
  <c r="AN59" i="1" s="1"/>
  <c r="AO59" i="1"/>
  <c r="AM59" i="1"/>
  <c r="AP58" i="1"/>
  <c r="AN58" i="1" s="1"/>
  <c r="AO58" i="1"/>
  <c r="AM58" i="1"/>
  <c r="AP57" i="1"/>
  <c r="AN57" i="1" s="1"/>
  <c r="AO57" i="1"/>
  <c r="AM57" i="1"/>
  <c r="AP56" i="1"/>
  <c r="AN56" i="1" s="1"/>
  <c r="AO56" i="1"/>
  <c r="AM56" i="1"/>
  <c r="AP55" i="1"/>
  <c r="AN55" i="1" s="1"/>
  <c r="AO55" i="1"/>
  <c r="AM55" i="1"/>
  <c r="AP54" i="1"/>
  <c r="AN54" i="1" s="1"/>
  <c r="AO54" i="1"/>
  <c r="AM54" i="1"/>
  <c r="AP53" i="1"/>
  <c r="AN53" i="1" s="1"/>
  <c r="AO53" i="1"/>
  <c r="AM53" i="1"/>
  <c r="AP52" i="1"/>
  <c r="AN52" i="1" s="1"/>
  <c r="AO52" i="1"/>
  <c r="AM52" i="1"/>
  <c r="AP51" i="1"/>
  <c r="AN51" i="1" s="1"/>
  <c r="AO51" i="1"/>
  <c r="AM51" i="1"/>
  <c r="AP50" i="1"/>
  <c r="AN50" i="1" s="1"/>
  <c r="AO50" i="1"/>
  <c r="AM50" i="1"/>
  <c r="AP49" i="1"/>
  <c r="AN49" i="1" s="1"/>
  <c r="AO49" i="1"/>
  <c r="AM49" i="1"/>
  <c r="AP48" i="1"/>
  <c r="AN48" i="1" s="1"/>
  <c r="AO48" i="1"/>
  <c r="AM48" i="1"/>
  <c r="AP47" i="1"/>
  <c r="AN47" i="1" s="1"/>
  <c r="AO47" i="1"/>
  <c r="AM47" i="1"/>
  <c r="AP46" i="1"/>
  <c r="AN46" i="1" s="1"/>
  <c r="AO46" i="1"/>
  <c r="AM46" i="1"/>
  <c r="AP45" i="1"/>
  <c r="AN45" i="1" s="1"/>
  <c r="AO45" i="1"/>
  <c r="AM45" i="1"/>
  <c r="AP44" i="1"/>
  <c r="AN44" i="1" s="1"/>
  <c r="AO44" i="1"/>
  <c r="AM44" i="1"/>
  <c r="AP43" i="1"/>
  <c r="AN43" i="1" s="1"/>
  <c r="AO43" i="1"/>
  <c r="AM43" i="1"/>
  <c r="AP42" i="1"/>
  <c r="AN42" i="1" s="1"/>
  <c r="AO42" i="1"/>
  <c r="AM42" i="1"/>
  <c r="AP41" i="1"/>
  <c r="AN41" i="1" s="1"/>
  <c r="AO41" i="1"/>
  <c r="AM41" i="1"/>
  <c r="AP40" i="1"/>
  <c r="AN40" i="1" s="1"/>
  <c r="AO40" i="1"/>
  <c r="AM40" i="1"/>
  <c r="AP39" i="1"/>
  <c r="AN39" i="1" s="1"/>
  <c r="AO39" i="1"/>
  <c r="AM39" i="1"/>
  <c r="AP38" i="1"/>
  <c r="AN38" i="1" s="1"/>
  <c r="AO38" i="1"/>
  <c r="AM38" i="1"/>
  <c r="AP37" i="1"/>
  <c r="AN37" i="1" s="1"/>
  <c r="AO37" i="1"/>
  <c r="AM37" i="1"/>
  <c r="AP36" i="1"/>
  <c r="AN36" i="1" s="1"/>
  <c r="AO36" i="1"/>
  <c r="AM36" i="1"/>
  <c r="AP35" i="1"/>
  <c r="AN35" i="1" s="1"/>
  <c r="AO35" i="1"/>
  <c r="AM35" i="1"/>
  <c r="AP34" i="1"/>
  <c r="AN34" i="1" s="1"/>
  <c r="AO34" i="1"/>
  <c r="AM34" i="1"/>
  <c r="AP33" i="1"/>
  <c r="AN33" i="1" s="1"/>
  <c r="AO33" i="1"/>
  <c r="AM33" i="1"/>
  <c r="AP32" i="1"/>
  <c r="AN32" i="1" s="1"/>
  <c r="AO32" i="1"/>
  <c r="AM32" i="1"/>
  <c r="AP31" i="1"/>
  <c r="AN31" i="1" s="1"/>
  <c r="AO31" i="1"/>
  <c r="AM31" i="1"/>
  <c r="AP30" i="1"/>
  <c r="AN30" i="1" s="1"/>
  <c r="AO30" i="1"/>
  <c r="AM30" i="1"/>
  <c r="AP29" i="1"/>
  <c r="AN29" i="1" s="1"/>
  <c r="AO29" i="1"/>
  <c r="AM29" i="1"/>
  <c r="AP28" i="1"/>
  <c r="AN28" i="1" s="1"/>
  <c r="AO28" i="1"/>
  <c r="AM28" i="1"/>
  <c r="AP27" i="1"/>
  <c r="AN27" i="1" s="1"/>
  <c r="AO27" i="1"/>
  <c r="AM27" i="1"/>
  <c r="AP26" i="1"/>
  <c r="AN26" i="1" s="1"/>
  <c r="AO26" i="1"/>
  <c r="AM26" i="1"/>
  <c r="AP25" i="1"/>
  <c r="AN25" i="1" s="1"/>
  <c r="AO25" i="1"/>
  <c r="AM25" i="1"/>
  <c r="AP24" i="1"/>
  <c r="AN24" i="1" s="1"/>
  <c r="AO24" i="1"/>
  <c r="AM24" i="1"/>
  <c r="AP23" i="1"/>
  <c r="AN23" i="1" s="1"/>
  <c r="AO23" i="1"/>
  <c r="AM23" i="1"/>
  <c r="AP22" i="1"/>
  <c r="AN22" i="1" s="1"/>
  <c r="AO22" i="1"/>
  <c r="AM22" i="1"/>
  <c r="AP21" i="1"/>
  <c r="AN21" i="1" s="1"/>
  <c r="AO21" i="1"/>
  <c r="AM21" i="1"/>
  <c r="AP20" i="1"/>
  <c r="AN20" i="1" s="1"/>
  <c r="AO20" i="1"/>
  <c r="AM20" i="1"/>
  <c r="AP19" i="1"/>
  <c r="AN19" i="1" s="1"/>
  <c r="AO19" i="1"/>
  <c r="AM19" i="1"/>
  <c r="AP18" i="1"/>
  <c r="AN18" i="1" s="1"/>
  <c r="AO18" i="1"/>
  <c r="AM18" i="1"/>
  <c r="AP17" i="1"/>
  <c r="AN17" i="1" s="1"/>
  <c r="AO17" i="1"/>
  <c r="AM17" i="1"/>
  <c r="AP16" i="1"/>
  <c r="AN16" i="1" s="1"/>
  <c r="AO16" i="1"/>
  <c r="AM16" i="1"/>
  <c r="AP15" i="1"/>
  <c r="AN15" i="1" s="1"/>
  <c r="AO15" i="1"/>
  <c r="AM15" i="1"/>
  <c r="AP14" i="1"/>
  <c r="AN14" i="1" s="1"/>
  <c r="AO14" i="1"/>
  <c r="AM14" i="1"/>
  <c r="AP13" i="1"/>
  <c r="AN13" i="1" s="1"/>
  <c r="AO13" i="1"/>
  <c r="AM13" i="1"/>
  <c r="AP12" i="1"/>
  <c r="AN12" i="1" s="1"/>
  <c r="AO12" i="1"/>
  <c r="AM12" i="1"/>
  <c r="AP11" i="1"/>
  <c r="AN11" i="1" s="1"/>
  <c r="AO11" i="1"/>
  <c r="AM11" i="1"/>
  <c r="AP10" i="1"/>
  <c r="AN10" i="1" s="1"/>
  <c r="AO10" i="1"/>
  <c r="AM10" i="1"/>
  <c r="AP9" i="1"/>
  <c r="AN9" i="1" s="1"/>
  <c r="AO9" i="1"/>
  <c r="AM9" i="1"/>
  <c r="AP8" i="1"/>
  <c r="AN8" i="1" s="1"/>
  <c r="AO8" i="1"/>
  <c r="AM8" i="1"/>
  <c r="AP7" i="1"/>
  <c r="AN7" i="1" s="1"/>
  <c r="AO7" i="1"/>
  <c r="AM7" i="1"/>
  <c r="AP6" i="1"/>
  <c r="AN6" i="1" s="1"/>
  <c r="AO6" i="1"/>
  <c r="AM6" i="1"/>
  <c r="AP5" i="1"/>
  <c r="AN5" i="1" s="1"/>
  <c r="AO5" i="1"/>
  <c r="AM5" i="1"/>
  <c r="AP4" i="1"/>
  <c r="AN4" i="1" s="1"/>
  <c r="AO4" i="1"/>
  <c r="AM4" i="1"/>
  <c r="AJ343" i="1"/>
  <c r="AJ342" i="1"/>
  <c r="AJ341" i="1"/>
  <c r="I341" i="1" s="1"/>
  <c r="AJ340" i="1"/>
  <c r="I340" i="1" s="1"/>
  <c r="AJ339" i="1"/>
  <c r="AJ338" i="1"/>
  <c r="AJ337" i="1"/>
  <c r="AJ336" i="1"/>
  <c r="I336" i="1" s="1"/>
  <c r="AJ335" i="1"/>
  <c r="AJ334" i="1"/>
  <c r="AJ333" i="1"/>
  <c r="I333" i="1" s="1"/>
  <c r="AJ332" i="1"/>
  <c r="AJ331" i="1"/>
  <c r="AJ330" i="1"/>
  <c r="AJ329" i="1"/>
  <c r="AJ328" i="1"/>
  <c r="I328" i="1" s="1"/>
  <c r="AJ327" i="1"/>
  <c r="AJ326" i="1"/>
  <c r="AJ325" i="1"/>
  <c r="I325" i="1" s="1"/>
  <c r="AJ324" i="1"/>
  <c r="AJ323" i="1"/>
  <c r="AJ322" i="1"/>
  <c r="AJ321" i="1"/>
  <c r="AJ320" i="1"/>
  <c r="I320" i="1" s="1"/>
  <c r="AJ319" i="1"/>
  <c r="AJ318" i="1"/>
  <c r="AJ317" i="1"/>
  <c r="I317" i="1" s="1"/>
  <c r="AJ316" i="1"/>
  <c r="AJ315" i="1"/>
  <c r="AJ314" i="1"/>
  <c r="AJ313" i="1"/>
  <c r="AJ312" i="1"/>
  <c r="I312" i="1" s="1"/>
  <c r="AJ311" i="1"/>
  <c r="AJ310" i="1"/>
  <c r="AJ309" i="1"/>
  <c r="I309" i="1" s="1"/>
  <c r="AJ308" i="1"/>
  <c r="AJ307" i="1"/>
  <c r="AJ306" i="1"/>
  <c r="AJ305" i="1"/>
  <c r="AJ304" i="1"/>
  <c r="I304" i="1" s="1"/>
  <c r="AJ303" i="1"/>
  <c r="AJ302" i="1"/>
  <c r="AJ301" i="1"/>
  <c r="I301" i="1" s="1"/>
  <c r="AJ300" i="1"/>
  <c r="AJ299" i="1"/>
  <c r="AJ298" i="1"/>
  <c r="AJ297" i="1"/>
  <c r="AJ296" i="1"/>
  <c r="I296" i="1" s="1"/>
  <c r="AJ295" i="1"/>
  <c r="AJ294" i="1"/>
  <c r="AJ293" i="1"/>
  <c r="I293" i="1" s="1"/>
  <c r="AJ292" i="1"/>
  <c r="AJ291" i="1"/>
  <c r="AJ290" i="1"/>
  <c r="AJ289" i="1"/>
  <c r="AJ288" i="1"/>
  <c r="I288" i="1" s="1"/>
  <c r="AJ287" i="1"/>
  <c r="AJ286" i="1"/>
  <c r="AJ285" i="1"/>
  <c r="I285" i="1" s="1"/>
  <c r="AJ284" i="1"/>
  <c r="AJ283" i="1"/>
  <c r="AJ282" i="1"/>
  <c r="AJ281" i="1"/>
  <c r="AJ280" i="1"/>
  <c r="I280" i="1" s="1"/>
  <c r="AJ279" i="1"/>
  <c r="AJ278" i="1"/>
  <c r="AJ277" i="1"/>
  <c r="I277" i="1" s="1"/>
  <c r="AJ276" i="1"/>
  <c r="AJ275" i="1"/>
  <c r="AJ274" i="1"/>
  <c r="AJ273" i="1"/>
  <c r="AJ272" i="1"/>
  <c r="I272" i="1" s="1"/>
  <c r="AJ271" i="1"/>
  <c r="AJ270" i="1"/>
  <c r="AJ269" i="1"/>
  <c r="I269" i="1" s="1"/>
  <c r="AJ268" i="1"/>
  <c r="AJ267" i="1"/>
  <c r="AJ266" i="1"/>
  <c r="AJ265" i="1"/>
  <c r="AJ264" i="1"/>
  <c r="I264" i="1" s="1"/>
  <c r="AJ263" i="1"/>
  <c r="AJ262" i="1"/>
  <c r="AJ261" i="1"/>
  <c r="I261" i="1" s="1"/>
  <c r="AJ260" i="1"/>
  <c r="AJ259" i="1"/>
  <c r="AJ258" i="1"/>
  <c r="AJ257" i="1"/>
  <c r="AJ256" i="1"/>
  <c r="I256" i="1" s="1"/>
  <c r="AJ255" i="1"/>
  <c r="AJ254" i="1"/>
  <c r="AJ253" i="1"/>
  <c r="I253" i="1" s="1"/>
  <c r="AJ252" i="1"/>
  <c r="AJ251" i="1"/>
  <c r="AJ250" i="1"/>
  <c r="AJ249" i="1"/>
  <c r="AJ248" i="1"/>
  <c r="I248" i="1" s="1"/>
  <c r="AJ247" i="1"/>
  <c r="AJ246" i="1"/>
  <c r="AJ245" i="1"/>
  <c r="I245" i="1" s="1"/>
  <c r="AJ244" i="1"/>
  <c r="AJ243" i="1"/>
  <c r="AJ242" i="1"/>
  <c r="AJ241" i="1"/>
  <c r="AJ240" i="1"/>
  <c r="I240" i="1" s="1"/>
  <c r="AJ239" i="1"/>
  <c r="AJ238" i="1"/>
  <c r="AJ237" i="1"/>
  <c r="I237" i="1" s="1"/>
  <c r="AJ236" i="1"/>
  <c r="AJ235" i="1"/>
  <c r="AJ234" i="1"/>
  <c r="AJ233" i="1"/>
  <c r="AJ232" i="1"/>
  <c r="I232" i="1" s="1"/>
  <c r="AJ231" i="1"/>
  <c r="AJ230" i="1"/>
  <c r="AJ229" i="1"/>
  <c r="I229" i="1" s="1"/>
  <c r="AJ228" i="1"/>
  <c r="AJ227" i="1"/>
  <c r="AJ226" i="1"/>
  <c r="AJ225" i="1"/>
  <c r="AJ224" i="1"/>
  <c r="AJ223" i="1"/>
  <c r="AJ222" i="1"/>
  <c r="AJ221" i="1"/>
  <c r="I221" i="1" s="1"/>
  <c r="AJ220" i="1"/>
  <c r="AJ219" i="1"/>
  <c r="AJ218" i="1"/>
  <c r="AJ217" i="1"/>
  <c r="AJ216" i="1"/>
  <c r="I216" i="1" s="1"/>
  <c r="AJ215" i="1"/>
  <c r="AJ214" i="1"/>
  <c r="AJ213" i="1"/>
  <c r="I213" i="1" s="1"/>
  <c r="AJ212" i="1"/>
  <c r="AJ211" i="1"/>
  <c r="AJ210" i="1"/>
  <c r="AJ209" i="1"/>
  <c r="AJ208" i="1"/>
  <c r="I208" i="1" s="1"/>
  <c r="AJ207" i="1"/>
  <c r="AJ206" i="1"/>
  <c r="AJ205" i="1"/>
  <c r="I205" i="1" s="1"/>
  <c r="AJ204" i="1"/>
  <c r="AJ203" i="1"/>
  <c r="AJ202" i="1"/>
  <c r="AJ201" i="1"/>
  <c r="AJ200" i="1"/>
  <c r="I200" i="1" s="1"/>
  <c r="AJ199" i="1"/>
  <c r="AJ198" i="1"/>
  <c r="AJ197" i="1"/>
  <c r="I197" i="1" s="1"/>
  <c r="AJ196" i="1"/>
  <c r="AJ195" i="1"/>
  <c r="AJ194" i="1"/>
  <c r="AJ193" i="1"/>
  <c r="AJ192" i="1"/>
  <c r="I192" i="1" s="1"/>
  <c r="AJ191" i="1"/>
  <c r="AJ190" i="1"/>
  <c r="AJ189" i="1"/>
  <c r="I189" i="1" s="1"/>
  <c r="AJ188" i="1"/>
  <c r="AJ187" i="1"/>
  <c r="AJ186" i="1"/>
  <c r="AJ185" i="1"/>
  <c r="AJ184" i="1"/>
  <c r="I184" i="1" s="1"/>
  <c r="AJ183" i="1"/>
  <c r="AJ182" i="1"/>
  <c r="AJ181" i="1"/>
  <c r="I181" i="1" s="1"/>
  <c r="AJ180" i="1"/>
  <c r="AJ179" i="1"/>
  <c r="AJ178" i="1"/>
  <c r="AJ177" i="1"/>
  <c r="AJ176" i="1"/>
  <c r="I176" i="1" s="1"/>
  <c r="AJ175" i="1"/>
  <c r="AJ174" i="1"/>
  <c r="AJ173" i="1"/>
  <c r="I173" i="1" s="1"/>
  <c r="AJ172" i="1"/>
  <c r="AJ171" i="1"/>
  <c r="AJ170" i="1"/>
  <c r="AJ169" i="1"/>
  <c r="AJ168" i="1"/>
  <c r="I168" i="1" s="1"/>
  <c r="AJ167" i="1"/>
  <c r="AJ166" i="1"/>
  <c r="AJ165" i="1"/>
  <c r="I165" i="1" s="1"/>
  <c r="AJ164" i="1"/>
  <c r="AJ163" i="1"/>
  <c r="AJ162" i="1"/>
  <c r="AJ161" i="1"/>
  <c r="AJ160" i="1"/>
  <c r="I160" i="1" s="1"/>
  <c r="AJ159" i="1"/>
  <c r="AJ158" i="1"/>
  <c r="AJ157" i="1"/>
  <c r="I157" i="1" s="1"/>
  <c r="AJ156" i="1"/>
  <c r="AJ155" i="1"/>
  <c r="AJ154" i="1"/>
  <c r="AJ153" i="1"/>
  <c r="AJ152" i="1"/>
  <c r="I152" i="1" s="1"/>
  <c r="AJ151" i="1"/>
  <c r="AJ150" i="1"/>
  <c r="AJ149" i="1"/>
  <c r="I149" i="1" s="1"/>
  <c r="AJ148" i="1"/>
  <c r="AJ147" i="1"/>
  <c r="AJ146" i="1"/>
  <c r="AJ145" i="1"/>
  <c r="AJ144" i="1"/>
  <c r="I144" i="1" s="1"/>
  <c r="AJ143" i="1"/>
  <c r="AJ142" i="1"/>
  <c r="AJ141" i="1"/>
  <c r="I141" i="1" s="1"/>
  <c r="AJ140" i="1"/>
  <c r="AJ139" i="1"/>
  <c r="AJ138" i="1"/>
  <c r="AJ137" i="1"/>
  <c r="AJ136" i="1"/>
  <c r="I136" i="1" s="1"/>
  <c r="AJ135" i="1"/>
  <c r="AJ134" i="1"/>
  <c r="AJ133" i="1"/>
  <c r="I133" i="1" s="1"/>
  <c r="AJ132" i="1"/>
  <c r="AJ131" i="1"/>
  <c r="AJ130" i="1"/>
  <c r="AJ129" i="1"/>
  <c r="AJ128" i="1"/>
  <c r="I128" i="1" s="1"/>
  <c r="AJ127" i="1"/>
  <c r="AJ126" i="1"/>
  <c r="AJ125" i="1"/>
  <c r="I125" i="1" s="1"/>
  <c r="AJ124" i="1"/>
  <c r="AJ123" i="1"/>
  <c r="AJ122" i="1"/>
  <c r="AJ121" i="1"/>
  <c r="AJ120" i="1"/>
  <c r="I120" i="1" s="1"/>
  <c r="AJ119" i="1"/>
  <c r="AJ118" i="1"/>
  <c r="AJ117" i="1"/>
  <c r="I117" i="1" s="1"/>
  <c r="AJ116" i="1"/>
  <c r="AJ115" i="1"/>
  <c r="AJ114" i="1"/>
  <c r="AJ113" i="1"/>
  <c r="AJ112" i="1"/>
  <c r="I112" i="1" s="1"/>
  <c r="AJ111" i="1"/>
  <c r="AJ110" i="1"/>
  <c r="AJ109" i="1"/>
  <c r="I109" i="1" s="1"/>
  <c r="AJ108" i="1"/>
  <c r="AJ107" i="1"/>
  <c r="AJ106" i="1"/>
  <c r="AJ105" i="1"/>
  <c r="AJ104" i="1"/>
  <c r="I104" i="1" s="1"/>
  <c r="AJ103" i="1"/>
  <c r="AJ102" i="1"/>
  <c r="AJ101" i="1"/>
  <c r="I101" i="1" s="1"/>
  <c r="AJ100" i="1"/>
  <c r="AJ99" i="1"/>
  <c r="AJ98" i="1"/>
  <c r="AJ97" i="1"/>
  <c r="AJ96" i="1"/>
  <c r="I96" i="1" s="1"/>
  <c r="AJ95" i="1"/>
  <c r="AJ94" i="1"/>
  <c r="AJ93" i="1"/>
  <c r="I93" i="1" s="1"/>
  <c r="AJ92" i="1"/>
  <c r="AJ91" i="1"/>
  <c r="AJ90" i="1"/>
  <c r="AJ89" i="1"/>
  <c r="AJ88" i="1"/>
  <c r="I88" i="1" s="1"/>
  <c r="AJ87" i="1"/>
  <c r="AJ86" i="1"/>
  <c r="AJ85" i="1"/>
  <c r="I85" i="1" s="1"/>
  <c r="AJ84" i="1"/>
  <c r="AJ83" i="1"/>
  <c r="AJ82" i="1"/>
  <c r="AJ81" i="1"/>
  <c r="AJ80" i="1"/>
  <c r="I80" i="1" s="1"/>
  <c r="AJ79" i="1"/>
  <c r="AJ78" i="1"/>
  <c r="AJ77" i="1"/>
  <c r="I77" i="1" s="1"/>
  <c r="AJ76" i="1"/>
  <c r="AJ75" i="1"/>
  <c r="AJ74" i="1"/>
  <c r="AJ73" i="1"/>
  <c r="AJ72" i="1"/>
  <c r="I72" i="1" s="1"/>
  <c r="AJ71" i="1"/>
  <c r="AJ70" i="1"/>
  <c r="AJ69" i="1"/>
  <c r="I69" i="1" s="1"/>
  <c r="AJ68" i="1"/>
  <c r="AJ67" i="1"/>
  <c r="AJ66" i="1"/>
  <c r="AJ65" i="1"/>
  <c r="AJ64" i="1"/>
  <c r="I64" i="1" s="1"/>
  <c r="AJ63" i="1"/>
  <c r="AJ62" i="1"/>
  <c r="AJ61" i="1"/>
  <c r="I61" i="1" s="1"/>
  <c r="AJ60" i="1"/>
  <c r="AJ59" i="1"/>
  <c r="AJ58" i="1"/>
  <c r="AJ57" i="1"/>
  <c r="AJ56" i="1"/>
  <c r="I56" i="1" s="1"/>
  <c r="AJ55" i="1"/>
  <c r="AJ54" i="1"/>
  <c r="AJ53" i="1"/>
  <c r="I53" i="1" s="1"/>
  <c r="AJ52" i="1"/>
  <c r="AJ51" i="1"/>
  <c r="AJ50" i="1"/>
  <c r="AJ49" i="1"/>
  <c r="AJ48" i="1"/>
  <c r="I48" i="1" s="1"/>
  <c r="AJ47" i="1"/>
  <c r="AJ46" i="1"/>
  <c r="AJ45" i="1"/>
  <c r="I45" i="1" s="1"/>
  <c r="AJ44" i="1"/>
  <c r="AJ43" i="1"/>
  <c r="AJ42" i="1"/>
  <c r="AJ41" i="1"/>
  <c r="AJ40" i="1"/>
  <c r="I40" i="1" s="1"/>
  <c r="AJ39" i="1"/>
  <c r="AJ38" i="1"/>
  <c r="AJ37" i="1"/>
  <c r="I37" i="1" s="1"/>
  <c r="AJ36" i="1"/>
  <c r="AJ35" i="1"/>
  <c r="AJ34" i="1"/>
  <c r="AJ33" i="1"/>
  <c r="AJ32" i="1"/>
  <c r="I32" i="1" s="1"/>
  <c r="AJ31" i="1"/>
  <c r="AJ30" i="1"/>
  <c r="AJ29" i="1"/>
  <c r="I29" i="1" s="1"/>
  <c r="AJ28" i="1"/>
  <c r="AJ27" i="1"/>
  <c r="AJ26" i="1"/>
  <c r="AJ25" i="1"/>
  <c r="AJ24" i="1"/>
  <c r="I24" i="1" s="1"/>
  <c r="AJ23" i="1"/>
  <c r="AJ22" i="1"/>
  <c r="AJ21" i="1"/>
  <c r="I21" i="1" s="1"/>
  <c r="AJ20" i="1"/>
  <c r="AJ19" i="1"/>
  <c r="AJ18" i="1"/>
  <c r="AJ17" i="1"/>
  <c r="AJ16" i="1"/>
  <c r="I16" i="1" s="1"/>
  <c r="AJ15" i="1"/>
  <c r="AJ14" i="1"/>
  <c r="AJ13" i="1"/>
  <c r="I13" i="1" s="1"/>
  <c r="AJ12" i="1"/>
  <c r="AJ11" i="1"/>
  <c r="AJ10" i="1"/>
  <c r="AJ9" i="1"/>
  <c r="AJ8" i="1"/>
  <c r="I8" i="1" s="1"/>
  <c r="AJ7" i="1"/>
  <c r="AJ6" i="1"/>
  <c r="AJ5" i="1"/>
  <c r="I5" i="1" s="1"/>
  <c r="AJ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I62" i="1" s="1"/>
  <c r="AM62" i="1" s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I343" i="1"/>
  <c r="I342" i="1"/>
  <c r="I339" i="1"/>
  <c r="I338" i="1"/>
  <c r="I337" i="1"/>
  <c r="I335" i="1"/>
  <c r="I334" i="1"/>
  <c r="I332" i="1"/>
  <c r="I331" i="1"/>
  <c r="I330" i="1"/>
  <c r="I329" i="1"/>
  <c r="I327" i="1"/>
  <c r="I326" i="1"/>
  <c r="I324" i="1"/>
  <c r="I323" i="1"/>
  <c r="I322" i="1"/>
  <c r="I321" i="1"/>
  <c r="I319" i="1"/>
  <c r="I318" i="1"/>
  <c r="I316" i="1"/>
  <c r="I315" i="1"/>
  <c r="I314" i="1"/>
  <c r="I313" i="1"/>
  <c r="I311" i="1"/>
  <c r="I310" i="1"/>
  <c r="I308" i="1"/>
  <c r="I307" i="1"/>
  <c r="I306" i="1"/>
  <c r="I305" i="1"/>
  <c r="I303" i="1"/>
  <c r="I302" i="1"/>
  <c r="I300" i="1"/>
  <c r="I299" i="1"/>
  <c r="I298" i="1"/>
  <c r="I297" i="1"/>
  <c r="I295" i="1"/>
  <c r="I294" i="1"/>
  <c r="I292" i="1"/>
  <c r="I291" i="1"/>
  <c r="I290" i="1"/>
  <c r="I289" i="1"/>
  <c r="I287" i="1"/>
  <c r="I286" i="1"/>
  <c r="I284" i="1"/>
  <c r="I283" i="1"/>
  <c r="I282" i="1"/>
  <c r="I281" i="1"/>
  <c r="I279" i="1"/>
  <c r="I278" i="1"/>
  <c r="I276" i="1"/>
  <c r="I275" i="1"/>
  <c r="I274" i="1"/>
  <c r="I273" i="1"/>
  <c r="I271" i="1"/>
  <c r="I270" i="1"/>
  <c r="I268" i="1"/>
  <c r="I267" i="1"/>
  <c r="I266" i="1"/>
  <c r="I265" i="1"/>
  <c r="I263" i="1"/>
  <c r="I262" i="1"/>
  <c r="I260" i="1"/>
  <c r="I259" i="1"/>
  <c r="I258" i="1"/>
  <c r="I257" i="1"/>
  <c r="I255" i="1"/>
  <c r="I254" i="1"/>
  <c r="I252" i="1"/>
  <c r="I251" i="1"/>
  <c r="I250" i="1"/>
  <c r="I249" i="1"/>
  <c r="I247" i="1"/>
  <c r="I246" i="1"/>
  <c r="I244" i="1"/>
  <c r="I243" i="1"/>
  <c r="I242" i="1"/>
  <c r="I241" i="1"/>
  <c r="I239" i="1"/>
  <c r="I238" i="1"/>
  <c r="I236" i="1"/>
  <c r="I235" i="1"/>
  <c r="I234" i="1"/>
  <c r="I233" i="1"/>
  <c r="I231" i="1"/>
  <c r="I230" i="1"/>
  <c r="I228" i="1"/>
  <c r="I227" i="1"/>
  <c r="I226" i="1"/>
  <c r="I225" i="1"/>
  <c r="I223" i="1"/>
  <c r="I222" i="1"/>
  <c r="I220" i="1"/>
  <c r="I219" i="1"/>
  <c r="I218" i="1"/>
  <c r="I217" i="1"/>
  <c r="I215" i="1"/>
  <c r="I214" i="1"/>
  <c r="I212" i="1"/>
  <c r="I211" i="1"/>
  <c r="I210" i="1"/>
  <c r="I209" i="1"/>
  <c r="I207" i="1"/>
  <c r="I206" i="1"/>
  <c r="I204" i="1"/>
  <c r="I203" i="1"/>
  <c r="I202" i="1"/>
  <c r="I201" i="1"/>
  <c r="I199" i="1"/>
  <c r="I198" i="1"/>
  <c r="I196" i="1"/>
  <c r="I195" i="1"/>
  <c r="I194" i="1"/>
  <c r="I193" i="1"/>
  <c r="I191" i="1"/>
  <c r="I190" i="1"/>
  <c r="I188" i="1"/>
  <c r="I187" i="1"/>
  <c r="I186" i="1"/>
  <c r="I185" i="1"/>
  <c r="I183" i="1"/>
  <c r="I182" i="1"/>
  <c r="I180" i="1"/>
  <c r="I179" i="1"/>
  <c r="I178" i="1"/>
  <c r="I177" i="1"/>
  <c r="I175" i="1"/>
  <c r="I174" i="1"/>
  <c r="I172" i="1"/>
  <c r="I171" i="1"/>
  <c r="I170" i="1"/>
  <c r="I169" i="1"/>
  <c r="I167" i="1"/>
  <c r="I166" i="1"/>
  <c r="I164" i="1"/>
  <c r="I163" i="1"/>
  <c r="I162" i="1"/>
  <c r="I161" i="1"/>
  <c r="I159" i="1"/>
  <c r="I158" i="1"/>
  <c r="I156" i="1"/>
  <c r="I155" i="1"/>
  <c r="I154" i="1"/>
  <c r="I153" i="1"/>
  <c r="I151" i="1"/>
  <c r="I150" i="1"/>
  <c r="I148" i="1"/>
  <c r="I147" i="1"/>
  <c r="I146" i="1"/>
  <c r="I145" i="1"/>
  <c r="I143" i="1"/>
  <c r="I142" i="1"/>
  <c r="I140" i="1"/>
  <c r="I139" i="1"/>
  <c r="I138" i="1"/>
  <c r="I137" i="1"/>
  <c r="I135" i="1"/>
  <c r="I134" i="1"/>
  <c r="I132" i="1"/>
  <c r="I131" i="1"/>
  <c r="I130" i="1"/>
  <c r="I129" i="1"/>
  <c r="I127" i="1"/>
  <c r="I126" i="1"/>
  <c r="I124" i="1"/>
  <c r="I123" i="1"/>
  <c r="I122" i="1"/>
  <c r="I121" i="1"/>
  <c r="I119" i="1"/>
  <c r="I118" i="1"/>
  <c r="I116" i="1"/>
  <c r="I115" i="1"/>
  <c r="I114" i="1"/>
  <c r="I113" i="1"/>
  <c r="I111" i="1"/>
  <c r="I110" i="1"/>
  <c r="I108" i="1"/>
  <c r="I107" i="1"/>
  <c r="I106" i="1"/>
  <c r="I105" i="1"/>
  <c r="I103" i="1"/>
  <c r="I102" i="1"/>
  <c r="I100" i="1"/>
  <c r="I99" i="1"/>
  <c r="I98" i="1"/>
  <c r="I97" i="1"/>
  <c r="I95" i="1"/>
  <c r="I94" i="1"/>
  <c r="I92" i="1"/>
  <c r="I91" i="1"/>
  <c r="I90" i="1"/>
  <c r="I89" i="1"/>
  <c r="I87" i="1"/>
  <c r="I86" i="1"/>
  <c r="I84" i="1"/>
  <c r="I83" i="1"/>
  <c r="I82" i="1"/>
  <c r="I81" i="1"/>
  <c r="I79" i="1"/>
  <c r="I78" i="1"/>
  <c r="I76" i="1"/>
  <c r="I75" i="1"/>
  <c r="I74" i="1"/>
  <c r="I73" i="1"/>
  <c r="I71" i="1"/>
  <c r="I70" i="1"/>
  <c r="I68" i="1"/>
  <c r="I67" i="1"/>
  <c r="I66" i="1"/>
  <c r="I65" i="1"/>
  <c r="I63" i="1"/>
  <c r="I60" i="1"/>
  <c r="I59" i="1"/>
  <c r="I58" i="1"/>
  <c r="I57" i="1"/>
  <c r="I55" i="1"/>
  <c r="I54" i="1"/>
  <c r="I52" i="1"/>
  <c r="I51" i="1"/>
  <c r="I50" i="1"/>
  <c r="I49" i="1"/>
  <c r="I47" i="1"/>
  <c r="I46" i="1"/>
  <c r="I44" i="1"/>
  <c r="I43" i="1"/>
  <c r="I42" i="1"/>
  <c r="I41" i="1"/>
  <c r="I39" i="1"/>
  <c r="I38" i="1"/>
  <c r="I36" i="1"/>
  <c r="I35" i="1"/>
  <c r="I34" i="1"/>
  <c r="I33" i="1"/>
  <c r="I31" i="1"/>
  <c r="I30" i="1"/>
  <c r="I28" i="1"/>
  <c r="I27" i="1"/>
  <c r="I26" i="1"/>
  <c r="I25" i="1"/>
  <c r="I23" i="1"/>
  <c r="I22" i="1"/>
  <c r="I20" i="1"/>
  <c r="I19" i="1"/>
  <c r="I18" i="1"/>
  <c r="I17" i="1"/>
  <c r="I15" i="1"/>
  <c r="I14" i="1"/>
  <c r="I12" i="1"/>
  <c r="I11" i="1"/>
  <c r="I10" i="1"/>
  <c r="I9" i="1"/>
  <c r="I7" i="1"/>
  <c r="I6" i="1"/>
  <c r="I4" i="1"/>
  <c r="I224" i="1" l="1"/>
  <c r="AM224" i="1" s="1"/>
  <c r="AN62" i="1"/>
  <c r="AN312" i="1"/>
  <c r="AM312" i="1"/>
  <c r="AN316" i="1"/>
  <c r="AM316" i="1"/>
  <c r="AN320" i="1"/>
  <c r="AM320" i="1"/>
  <c r="AN324" i="1"/>
  <c r="AM324" i="1"/>
  <c r="AN328" i="1"/>
  <c r="AM328" i="1"/>
  <c r="AN332" i="1"/>
  <c r="AM332" i="1"/>
  <c r="AN336" i="1"/>
  <c r="AM336" i="1"/>
  <c r="AN340" i="1"/>
  <c r="AM340" i="1"/>
  <c r="AM175" i="1"/>
  <c r="AN177" i="1"/>
  <c r="AM191" i="1"/>
  <c r="AN196" i="1"/>
  <c r="AM199" i="1"/>
  <c r="AN204" i="1"/>
  <c r="AM207" i="1"/>
  <c r="AN212" i="1"/>
  <c r="AM215" i="1"/>
  <c r="AN220" i="1"/>
  <c r="AM223" i="1"/>
  <c r="AN228" i="1"/>
  <c r="AM231" i="1"/>
  <c r="AN236" i="1"/>
  <c r="AM239" i="1"/>
  <c r="AN244" i="1"/>
  <c r="AM247" i="1"/>
  <c r="AN252" i="1"/>
  <c r="AM255" i="1"/>
  <c r="AN260" i="1"/>
  <c r="AM263" i="1"/>
  <c r="AN268" i="1"/>
  <c r="AM271" i="1"/>
  <c r="AN276" i="1"/>
  <c r="AM279" i="1"/>
  <c r="AN284" i="1"/>
  <c r="AM287" i="1"/>
  <c r="AN292" i="1"/>
  <c r="AM295" i="1"/>
  <c r="AN300" i="1"/>
  <c r="AM180" i="1"/>
  <c r="AN303" i="1"/>
  <c r="AN309" i="1"/>
  <c r="AM309" i="1"/>
  <c r="AN313" i="1"/>
  <c r="AM313" i="1"/>
  <c r="AN317" i="1"/>
  <c r="AM317" i="1"/>
  <c r="AN321" i="1"/>
  <c r="AM321" i="1"/>
  <c r="AN325" i="1"/>
  <c r="AM325" i="1"/>
  <c r="AN329" i="1"/>
  <c r="AM329" i="1"/>
  <c r="AN333" i="1"/>
  <c r="AM333" i="1"/>
  <c r="AN337" i="1"/>
  <c r="AM337" i="1"/>
  <c r="AN341" i="1"/>
  <c r="AM341" i="1"/>
  <c r="AM187" i="1"/>
  <c r="AN189" i="1"/>
  <c r="AN194" i="1"/>
  <c r="AM197" i="1"/>
  <c r="AN202" i="1"/>
  <c r="AM205" i="1"/>
  <c r="AN210" i="1"/>
  <c r="AM213" i="1"/>
  <c r="AN218" i="1"/>
  <c r="AM221" i="1"/>
  <c r="AN226" i="1"/>
  <c r="AM229" i="1"/>
  <c r="AN234" i="1"/>
  <c r="AM237" i="1"/>
  <c r="AN242" i="1"/>
  <c r="AM245" i="1"/>
  <c r="AN250" i="1"/>
  <c r="AM253" i="1"/>
  <c r="AN258" i="1"/>
  <c r="AM261" i="1"/>
  <c r="AN266" i="1"/>
  <c r="AM269" i="1"/>
  <c r="AN274" i="1"/>
  <c r="AM277" i="1"/>
  <c r="AN282" i="1"/>
  <c r="AM285" i="1"/>
  <c r="AN290" i="1"/>
  <c r="AM293" i="1"/>
  <c r="AN298" i="1"/>
  <c r="AM301" i="1"/>
  <c r="AN306" i="1"/>
  <c r="AN310" i="1"/>
  <c r="AM310" i="1"/>
  <c r="AN314" i="1"/>
  <c r="AM314" i="1"/>
  <c r="AN318" i="1"/>
  <c r="AM318" i="1"/>
  <c r="AN322" i="1"/>
  <c r="AM322" i="1"/>
  <c r="AN326" i="1"/>
  <c r="AM326" i="1"/>
  <c r="AN330" i="1"/>
  <c r="AM330" i="1"/>
  <c r="AN334" i="1"/>
  <c r="AM334" i="1"/>
  <c r="AN338" i="1"/>
  <c r="AM338" i="1"/>
  <c r="AM183" i="1"/>
  <c r="AN185" i="1"/>
  <c r="AN192" i="1"/>
  <c r="AM195" i="1"/>
  <c r="AN200" i="1"/>
  <c r="AM203" i="1"/>
  <c r="AN208" i="1"/>
  <c r="AM211" i="1"/>
  <c r="AN216" i="1"/>
  <c r="AM219" i="1"/>
  <c r="AN224" i="1"/>
  <c r="AM227" i="1"/>
  <c r="AN232" i="1"/>
  <c r="AM235" i="1"/>
  <c r="AN240" i="1"/>
  <c r="AM243" i="1"/>
  <c r="AN248" i="1"/>
  <c r="AM251" i="1"/>
  <c r="AN256" i="1"/>
  <c r="AM259" i="1"/>
  <c r="AN264" i="1"/>
  <c r="AM267" i="1"/>
  <c r="AN272" i="1"/>
  <c r="AM275" i="1"/>
  <c r="AN280" i="1"/>
  <c r="AM283" i="1"/>
  <c r="AN288" i="1"/>
  <c r="AM291" i="1"/>
  <c r="AN296" i="1"/>
  <c r="AM299" i="1"/>
  <c r="AN304" i="1"/>
  <c r="AN307" i="1"/>
  <c r="AM307" i="1"/>
  <c r="AM188" i="1"/>
  <c r="AN311" i="1"/>
  <c r="AM311" i="1"/>
  <c r="AN315" i="1"/>
  <c r="AM315" i="1"/>
  <c r="AN319" i="1"/>
  <c r="AM319" i="1"/>
  <c r="AN323" i="1"/>
  <c r="AM323" i="1"/>
  <c r="AN327" i="1"/>
  <c r="AM327" i="1"/>
  <c r="AN331" i="1"/>
  <c r="AM331" i="1"/>
  <c r="AN335" i="1"/>
  <c r="AM335" i="1"/>
  <c r="AN339" i="1"/>
  <c r="AM339" i="1"/>
  <c r="AM179" i="1"/>
  <c r="AN181" i="1"/>
  <c r="AM193" i="1"/>
  <c r="AN198" i="1"/>
  <c r="AM201" i="1"/>
  <c r="AN206" i="1"/>
  <c r="AM209" i="1"/>
  <c r="AN214" i="1"/>
  <c r="AM217" i="1"/>
  <c r="AN222" i="1"/>
  <c r="AM225" i="1"/>
  <c r="AN230" i="1"/>
  <c r="AM233" i="1"/>
  <c r="AN238" i="1"/>
  <c r="AM241" i="1"/>
  <c r="AN246" i="1"/>
  <c r="AM249" i="1"/>
  <c r="AN254" i="1"/>
  <c r="AM257" i="1"/>
  <c r="AN262" i="1"/>
  <c r="AM265" i="1"/>
  <c r="AN270" i="1"/>
  <c r="AM273" i="1"/>
  <c r="AN278" i="1"/>
  <c r="AM281" i="1"/>
  <c r="AN286" i="1"/>
  <c r="AM289" i="1"/>
  <c r="AN294" i="1"/>
  <c r="AM297" i="1"/>
  <c r="AN302" i="1"/>
  <c r="AM305" i="1"/>
  <c r="AM308" i="1"/>
  <c r="AM342" i="1"/>
  <c r="AM343" i="1"/>
  <c r="AP3" i="1"/>
  <c r="AO3" i="1"/>
  <c r="M3" i="1"/>
  <c r="AJ3" i="1"/>
  <c r="W3" i="1"/>
  <c r="A2" i="7"/>
  <c r="A3" i="7" s="1"/>
  <c r="AN3" i="1" l="1"/>
  <c r="I3" i="1"/>
  <c r="AM3" i="1" s="1"/>
</calcChain>
</file>

<file path=xl/sharedStrings.xml><?xml version="1.0" encoding="utf-8"?>
<sst xmlns="http://schemas.openxmlformats.org/spreadsheetml/2006/main" count="2175" uniqueCount="988">
  <si>
    <t>Name</t>
  </si>
  <si>
    <t>★</t>
  </si>
  <si>
    <t>註</t>
  </si>
  <si>
    <t>Origin</t>
  </si>
  <si>
    <t>Group</t>
  </si>
  <si>
    <t>HP</t>
  </si>
  <si>
    <t>物攻</t>
  </si>
  <si>
    <t>魔攻</t>
  </si>
  <si>
    <t>Max</t>
  </si>
  <si>
    <t>物防</t>
  </si>
  <si>
    <t>魔防</t>
  </si>
  <si>
    <t>器用</t>
  </si>
  <si>
    <t>素早</t>
  </si>
  <si>
    <t>運</t>
  </si>
  <si>
    <t>斬撃</t>
  </si>
  <si>
    <t>刺突</t>
  </si>
  <si>
    <t>打撃</t>
  </si>
  <si>
    <t>射撃</t>
  </si>
  <si>
    <t>魔法</t>
  </si>
  <si>
    <t>無区分</t>
  </si>
  <si>
    <t>単体</t>
  </si>
  <si>
    <t>範囲</t>
  </si>
  <si>
    <t>反撃</t>
  </si>
  <si>
    <t>人</t>
  </si>
  <si>
    <t>異族</t>
  </si>
  <si>
    <t>バジュラ</t>
  </si>
  <si>
    <t>&lt;嫉妬&gt;</t>
  </si>
  <si>
    <t>&lt;怠惰&gt;</t>
  </si>
  <si>
    <t>&lt;色欲&gt;</t>
  </si>
  <si>
    <t>&lt;暴食&gt;</t>
  </si>
  <si>
    <t>&lt;憤怒&gt;</t>
  </si>
  <si>
    <t>&lt;強欲&gt;</t>
  </si>
  <si>
    <t>&lt;傲慢&gt;</t>
  </si>
  <si>
    <t>TS_AOT_01.png</t>
  </si>
  <si>
    <t>勝利への紅き一矢</t>
  </si>
  <si>
    <t>活動</t>
  </si>
  <si>
    <t>その他
Other</t>
  </si>
  <si>
    <t>TS_AOT_02.png</t>
  </si>
  <si>
    <t>反攻の炎に捧げん</t>
  </si>
  <si>
    <t>限定</t>
  </si>
  <si>
    <t>TS_APRILFOOL_01.png</t>
  </si>
  <si>
    <t>その夢。ぬくもりの中に</t>
  </si>
  <si>
    <t>エンヴィリア
Envylia</t>
  </si>
  <si>
    <t>蒼炎騎士団</t>
  </si>
  <si>
    <t>TS_BF_01.png</t>
  </si>
  <si>
    <t>フロンティアレジェンズ</t>
  </si>
  <si>
    <t>TS_CARAMEL_01.png</t>
  </si>
  <si>
    <t>キャラメルイェーガー</t>
  </si>
  <si>
    <t>ルストブルグ
Lustburg</t>
  </si>
  <si>
    <t>TS_COMIKE_01.png</t>
  </si>
  <si>
    <t>クノイチの青春</t>
  </si>
  <si>
    <t>TS_CRY_ARTH_01.png</t>
  </si>
  <si>
    <t>猛き者の本懐</t>
  </si>
  <si>
    <t>TS_CRY_MERL_01.png</t>
  </si>
  <si>
    <t>尊き者の名は</t>
  </si>
  <si>
    <t>TS_DESERT_ANK_01.png</t>
  </si>
  <si>
    <t>敏腕参謀の多忙な一日</t>
  </si>
  <si>
    <t>砂漠の民</t>
  </si>
  <si>
    <t>TS_DESERT_ANK_02.png</t>
  </si>
  <si>
    <t>折れることなき翼</t>
  </si>
  <si>
    <t>TS_DESERT_ARKILL_01.png</t>
  </si>
  <si>
    <t>テイクリワード</t>
  </si>
  <si>
    <t>TS_DESERT_ASUWADO_01.png</t>
  </si>
  <si>
    <t>闇と雲に潜みし刃</t>
  </si>
  <si>
    <t>TS_DESERT_BALT_01.png</t>
  </si>
  <si>
    <t>砂上での熱き誓い</t>
  </si>
  <si>
    <t>TS_DESERT_BASINI_01.png</t>
  </si>
  <si>
    <t>次代の大陸の正義</t>
  </si>
  <si>
    <t>聖教騎士団</t>
  </si>
  <si>
    <t>TS_DESERT_BASINI_02.png</t>
  </si>
  <si>
    <t>春来たりなば</t>
  </si>
  <si>
    <t>TS_DESERT_MASHULI_01.png</t>
  </si>
  <si>
    <t>近くて遠いふれあい</t>
  </si>
  <si>
    <t>TS_DESERT_NEFERTY_01.png</t>
  </si>
  <si>
    <t>風に舞う時の砂</t>
  </si>
  <si>
    <t>TS_DESERT_RAMESES_01.png</t>
  </si>
  <si>
    <t>愛しき家族</t>
  </si>
  <si>
    <t>TS_DESERT_RETZIUS_01.png</t>
  </si>
  <si>
    <t>憧れと目標</t>
  </si>
  <si>
    <t>TS_DESERT_RYLE_01.png</t>
  </si>
  <si>
    <t>この白砂は俺の領域だ</t>
  </si>
  <si>
    <t>TS_DESERT_SUTORIE_01.png</t>
  </si>
  <si>
    <t>特別な日</t>
  </si>
  <si>
    <t>TS_DESERT_UZUMA_01.png</t>
  </si>
  <si>
    <t>絵から出てきたみたい</t>
  </si>
  <si>
    <t>TS_ENVYRIA_AGATHA_01.png</t>
  </si>
  <si>
    <t>「甘き追想」</t>
  </si>
  <si>
    <t>TS_ENVYRIA_ALAIA_01.png</t>
  </si>
  <si>
    <t>積み重ね、結晶</t>
  </si>
  <si>
    <t>TS_ENVYRIA_ALFRED_01.png</t>
  </si>
  <si>
    <t>シェイナファンの証明</t>
  </si>
  <si>
    <t>シャドウメサイヤ</t>
  </si>
  <si>
    <t>TS_ENVYRIA_AYLLU_01.png</t>
  </si>
  <si>
    <t>「ある日の大発見」</t>
  </si>
  <si>
    <t>TS_ENVYRIA_BELTA_01.png</t>
  </si>
  <si>
    <t>TS_ENVYRIA_BELTA_02.png</t>
  </si>
  <si>
    <t>TS_ENVYRIA_CANON_01.png</t>
  </si>
  <si>
    <t>継承されし大陸の正義</t>
  </si>
  <si>
    <t>TS_ENVYRIA_CLOE_01.png</t>
  </si>
  <si>
    <t>圧倒的敗北</t>
  </si>
  <si>
    <t>緋炎騎士団</t>
  </si>
  <si>
    <t>TS_ENVYRIA_DARTAGNAN_01.png</t>
  </si>
  <si>
    <t>肉は完全食！</t>
  </si>
  <si>
    <t>TS_ENVYRIA_DECEL_01.png</t>
  </si>
  <si>
    <t>ささやかな休息</t>
  </si>
  <si>
    <t>TS_ENVYRIA_DILGA_01.png</t>
  </si>
  <si>
    <t>戦士の休息</t>
  </si>
  <si>
    <t>エンヴィリア王国騎士団</t>
  </si>
  <si>
    <t>TS_ENVYRIA_ELAINE_01.png</t>
  </si>
  <si>
    <t>お気に入りの帽子</t>
  </si>
  <si>
    <t>TS_ENVYRIA_ELIZABETH_01.png</t>
  </si>
  <si>
    <t>お姉様の為ならば</t>
  </si>
  <si>
    <t>TS_ENVYRIA_FAIRLILY_01.png</t>
  </si>
  <si>
    <t>TS_ENVYRIA_FOUNTAIN_01.png</t>
  </si>
  <si>
    <t>未来への展望</t>
  </si>
  <si>
    <t>TS_ENVYRIA_GERALD_01.png</t>
  </si>
  <si>
    <t>受け継がれた鋼の意志</t>
  </si>
  <si>
    <t>TS_ENVYRIA_GINO_01.png</t>
  </si>
  <si>
    <t>優しき反抗期</t>
  </si>
  <si>
    <t>TS_ENVYRIA_LEONIA_01.png</t>
  </si>
  <si>
    <t>嗚呼、麗しき純白の獅子</t>
  </si>
  <si>
    <t>TS_ENVYRIA_LGDSAG_01.png</t>
  </si>
  <si>
    <t>胸を焦がす輝き</t>
  </si>
  <si>
    <t>TS_ENVYRIA_LUCRETIA_01.png</t>
  </si>
  <si>
    <t>姫騎士という高嶺の花</t>
  </si>
  <si>
    <t>TS_ENVYRIA_LUCRETIA_02.png</t>
  </si>
  <si>
    <t>幸せってこと♪</t>
  </si>
  <si>
    <t>TS_ENVYRIA_MARGARET_01.png</t>
  </si>
  <si>
    <t>TS_ENVYRIA_MONZOTM_01.png</t>
  </si>
  <si>
    <t>いつかまた昼食を</t>
  </si>
  <si>
    <t>TS_ENVYRIA_MONZOTM_02.png</t>
  </si>
  <si>
    <t>正義を賭して</t>
  </si>
  <si>
    <t>TS_ENVYRIA_NATALIE_01.png</t>
  </si>
  <si>
    <t>淡い想い、紅鏡に照らして</t>
  </si>
  <si>
    <t>TS_ENVYRIA_PRISCILA_01.png</t>
  </si>
  <si>
    <t>戦場の手向けの花</t>
  </si>
  <si>
    <t>TS_ENVYRIA_ROTEN_01.png</t>
  </si>
  <si>
    <t>「買い物のススメ」</t>
  </si>
  <si>
    <t>TS_ENVYRIA_RUNBELL_01.png</t>
  </si>
  <si>
    <t>「自由な傭兵の背中」</t>
  </si>
  <si>
    <t>TS_ENVYRIA_SHAYNA_01.png</t>
  </si>
  <si>
    <t>女子力の探求</t>
  </si>
  <si>
    <t>TS_ENVYRIA_SYARON_01.png</t>
  </si>
  <si>
    <t>TS_ENVYRIA_VETTEL_01.png</t>
  </si>
  <si>
    <t>在りし日の緋炎</t>
  </si>
  <si>
    <t>TS_ENVYRIA_VICTOR_01.png</t>
  </si>
  <si>
    <t>スタディオーダー</t>
  </si>
  <si>
    <t>TS_ENVYRIA_ZAYIN_01.png</t>
  </si>
  <si>
    <t>大陸の正義、ここに在り</t>
  </si>
  <si>
    <t>TS_ENVYRIA_ZAYIN_02.png</t>
  </si>
  <si>
    <t>笑顔の先に望む世界</t>
  </si>
  <si>
    <t>TS_FA_01.png</t>
  </si>
  <si>
    <t>TS_FA_02.png</t>
  </si>
  <si>
    <t>TS_GLUTTONY_JUURIA_01.png</t>
  </si>
  <si>
    <t>TS_GLUTTONY_LOTIA_01.png</t>
  </si>
  <si>
    <t>TS_GLUTTONY_NEICA_01.png</t>
  </si>
  <si>
    <t>TS_GLUTTONY_RAURA_01.png</t>
  </si>
  <si>
    <t>雷光よりも鮮烈な</t>
  </si>
  <si>
    <t>TS_GLUTTONY_TEONA_01.png</t>
  </si>
  <si>
    <t>TS_GREED_EMMEL_01.png</t>
  </si>
  <si>
    <t>TS_GREED_KU_IENA_01.png</t>
  </si>
  <si>
    <t>グリードダイク
Greed Dike</t>
  </si>
  <si>
    <t>TS_GREED_LUCILLE_01.png</t>
  </si>
  <si>
    <t>TS_GREED_MEIFAN_01.png</t>
  </si>
  <si>
    <t>TS_GREED_ORION_01.png</t>
  </si>
  <si>
    <t>TS_GREED_RISHEN_01.png</t>
  </si>
  <si>
    <t>船上の厄膳料理</t>
  </si>
  <si>
    <t>海賊団</t>
  </si>
  <si>
    <t>TS_GREED_SHENMEI_01.png</t>
  </si>
  <si>
    <t>お宝は海図のその先に</t>
  </si>
  <si>
    <t>TS_LIESBET_EDGAR_01.png</t>
  </si>
  <si>
    <t>TS_LOST_ACHAD_01.png</t>
  </si>
  <si>
    <t>私が見つけた太陽</t>
  </si>
  <si>
    <t>ロストブルー
Lost Blue</t>
  </si>
  <si>
    <t>十戒衆</t>
  </si>
  <si>
    <t>TS_LOST_ACHAD_02.png</t>
  </si>
  <si>
    <t>戒めなき青に包まれて</t>
  </si>
  <si>
    <t>TS_LOST_ACHAD_03.png</t>
  </si>
  <si>
    <t>ひとり、じゃなくて</t>
  </si>
  <si>
    <t>TS_LOST_DREI_01.png</t>
  </si>
  <si>
    <t>剪定、収穫、その開花</t>
  </si>
  <si>
    <t>TS_LOST_FURY_01.png</t>
  </si>
  <si>
    <t>理想の行き着いた果て</t>
  </si>
  <si>
    <t>TS_LOST_NOIN_01.png</t>
  </si>
  <si>
    <t>一夜の生き血を喰らい</t>
  </si>
  <si>
    <t>TS_LOST_THOL_01.png</t>
  </si>
  <si>
    <t>真理への戒めと記録</t>
  </si>
  <si>
    <t>TS_LOST_VIER_01.png</t>
  </si>
  <si>
    <t>空腹アンサンブル</t>
  </si>
  <si>
    <t>TS_LOST_ZENN_01.png</t>
  </si>
  <si>
    <t>鏡に映る隔絶の灯火</t>
  </si>
  <si>
    <t>TS_LOST_ZWEI_01.png</t>
  </si>
  <si>
    <t>九杯分の命</t>
  </si>
  <si>
    <t>TS_LOST_ZYVA_01.png</t>
  </si>
  <si>
    <t>白き花、黒き花</t>
  </si>
  <si>
    <t>TS_LUST_ALMA_01.png</t>
  </si>
  <si>
    <t>アルマは楽しそう、でも…</t>
  </si>
  <si>
    <t>TS_LUST_ALMA_02.png</t>
  </si>
  <si>
    <t>特訓サマービーチ</t>
  </si>
  <si>
    <t>TS_LUST_AMBROSIA_01.png</t>
  </si>
  <si>
    <t>罪、その地に積もりて</t>
  </si>
  <si>
    <t>TS_LUST_EMA_01.png</t>
  </si>
  <si>
    <t>魔法少女のランチタイム</t>
  </si>
  <si>
    <t>TS_LUST_LAVINA_01.png</t>
  </si>
  <si>
    <t>甘くて、あたたかくて。</t>
  </si>
  <si>
    <t>TS_LUST_LAVINA_02.png</t>
  </si>
  <si>
    <t>パーティは雪解けの後に</t>
  </si>
  <si>
    <t>TS_LUST_MORE_01.png</t>
  </si>
  <si>
    <t>出撃、狂気のキューピッド</t>
  </si>
  <si>
    <t>TS_LUST_NIKUSU_01.png</t>
  </si>
  <si>
    <t>雪上に刻まれた希望</t>
  </si>
  <si>
    <t>TS_LUST_OTHIMA_01.png</t>
  </si>
  <si>
    <t>終わりない宴</t>
  </si>
  <si>
    <t>TS_LUST_REBECCA_01.png</t>
  </si>
  <si>
    <t>レベッカは完璧、でも…</t>
  </si>
  <si>
    <t>TS_LUST_REBECCA_02.png</t>
  </si>
  <si>
    <t>特訓サマーシュート</t>
  </si>
  <si>
    <t>TS_LUST_ROFIA_01.png</t>
  </si>
  <si>
    <t>凍れる決意で手を伸ばし</t>
  </si>
  <si>
    <t>TS_LUST_SOPHIA_01.png</t>
  </si>
  <si>
    <t>とあるエルフの素顔</t>
  </si>
  <si>
    <t>TS_LUST_ST_MELA_01.png</t>
  </si>
  <si>
    <t>刻の架け橋</t>
  </si>
  <si>
    <t>TS_LUST_ST_MELA_DARK_01.png</t>
  </si>
  <si>
    <t>無限の罪、その身に</t>
  </si>
  <si>
    <t>TS_LUST_ST_NIKUSU_DARK_01.png</t>
  </si>
  <si>
    <t>歪な刻は氷の檻に沈んで</t>
  </si>
  <si>
    <t>TS_LUST_YAULAS_01.png</t>
  </si>
  <si>
    <t>華麗じゃない剣</t>
  </si>
  <si>
    <t>TS_MCF_ALTO_01.png</t>
  </si>
  <si>
    <t>トライアングラー</t>
  </si>
  <si>
    <t>マクロスフロンティア</t>
  </si>
  <si>
    <t>TS_MCF_RANKA_01.png</t>
  </si>
  <si>
    <t>夢追う歌姫</t>
  </si>
  <si>
    <t>TS_MCF_SHERYL_01.png</t>
  </si>
  <si>
    <t>銀河舞う妖精</t>
  </si>
  <si>
    <t>TS_NORTH_CADANOVA_01.png</t>
  </si>
  <si>
    <t>在りし日の二人と憧れと</t>
  </si>
  <si>
    <t>TS_NORTH_GUILDFORD_01.png</t>
  </si>
  <si>
    <t>異端なき秩序の徒</t>
  </si>
  <si>
    <t>TS_NORTH_RAKINA_01.png</t>
  </si>
  <si>
    <t>“傲慢”への祈り</t>
  </si>
  <si>
    <t>TS_NORTH_TORITOH_01.png</t>
  </si>
  <si>
    <t>叶わぬ過去、叶える未来</t>
  </si>
  <si>
    <t>TS_OTHER_WAGINAO_01.png</t>
  </si>
  <si>
    <t>隔たりを破る純心</t>
  </si>
  <si>
    <t>TS_POK_01.png</t>
  </si>
  <si>
    <t>理を破る者たちの休息</t>
  </si>
  <si>
    <t>FgG</t>
  </si>
  <si>
    <t>TS_POK_ARUMASU_01.png</t>
  </si>
  <si>
    <t>決して折れない不屈の剣</t>
  </si>
  <si>
    <t>TS_POK_FAILNAUGHT_01.png</t>
  </si>
  <si>
    <t>闇に浮かぶ優しき笑み</t>
  </si>
  <si>
    <t>TS_POK_MASAMUNE_01.png</t>
  </si>
  <si>
    <t>主君に捧げし刃</t>
  </si>
  <si>
    <t>TS_POK_TIFARET_01.png</t>
  </si>
  <si>
    <t>導き、その光とともに</t>
  </si>
  <si>
    <t>TS_REALEVENT_01.png</t>
  </si>
  <si>
    <t>タガタメは次の次元へ</t>
  </si>
  <si>
    <t>TS_S_01.png</t>
  </si>
  <si>
    <t>穢れなき乙女たち</t>
  </si>
  <si>
    <t>TS_SAGA_BIRGITTA_01.png</t>
  </si>
  <si>
    <t>ファーストクリスマス</t>
  </si>
  <si>
    <t>サガ地方
Saga Region</t>
  </si>
  <si>
    <t>TS_SAGA_GORMALAS_01.png</t>
  </si>
  <si>
    <t>降臨ブラックキールズ</t>
  </si>
  <si>
    <t>TS_SAGA_MERDA_01.png</t>
  </si>
  <si>
    <t>仕事終わりのもふもふ</t>
  </si>
  <si>
    <t>TS_SAGA_MOCA_01.png</t>
  </si>
  <si>
    <t>優しき風を纏いて</t>
  </si>
  <si>
    <t>TS_SAGA_NINA_01.png</t>
  </si>
  <si>
    <t>スタディアニマルズ</t>
  </si>
  <si>
    <t>TS_SAGA_NINA_02.png</t>
  </si>
  <si>
    <t>手作りクリスマス</t>
  </si>
  <si>
    <t>TS_SAGA_SEIDA_01.png</t>
  </si>
  <si>
    <t>熱き魂を乗せて</t>
  </si>
  <si>
    <t>TS_SEKAIJU_01.png</t>
  </si>
  <si>
    <t>運命の交差</t>
  </si>
  <si>
    <t>TS_SLOTH_ADOREI_01.png</t>
  </si>
  <si>
    <t>伸ばした指先に</t>
  </si>
  <si>
    <t>スロウスシュタイン
Slothstein</t>
  </si>
  <si>
    <t>TS_SLOTH_AISHA_01.png</t>
  </si>
  <si>
    <t>悩殺パフォーマンス</t>
  </si>
  <si>
    <t>TS_SLOTH_ALBELL_01.png</t>
  </si>
  <si>
    <t>追えない背中を抱いて</t>
  </si>
  <si>
    <t>TS_SLOTH_CHERYL_01.png</t>
  </si>
  <si>
    <t>悪戯の祭典、その裏に</t>
  </si>
  <si>
    <t>TS_SLOTH_DAISY_01.png</t>
  </si>
  <si>
    <t>期待の新星、現る！</t>
  </si>
  <si>
    <t>TS_SLOTH_EVERICA_01.png</t>
  </si>
  <si>
    <t>ライトトラック</t>
  </si>
  <si>
    <t>TS_SLOTH_FIONA_01.png</t>
  </si>
  <si>
    <t>二人の未来</t>
  </si>
  <si>
    <t>TS_SLOTH_FIONA_02.png</t>
  </si>
  <si>
    <t>花嫁に涙は似合わない</t>
  </si>
  <si>
    <t>TS_SLOTH_HAZEL_01.png</t>
  </si>
  <si>
    <t>想いを映す銀の月</t>
  </si>
  <si>
    <t>TS_SLOTH_IKONA_01.png</t>
  </si>
  <si>
    <t>色違いの涙</t>
  </si>
  <si>
    <t>TS_SLOTH_KAYA_01.png</t>
  </si>
  <si>
    <t>シーサイドライブラリー</t>
  </si>
  <si>
    <t>TS_SLOTH_KURAJU_01.png</t>
  </si>
  <si>
    <t>憧れの射撃手</t>
  </si>
  <si>
    <t>TS_SLOTH_MINARIO_01.png</t>
  </si>
  <si>
    <t>交差する覚悟の銃身</t>
  </si>
  <si>
    <t>TS_SLOTH_TARAS_01.png</t>
  </si>
  <si>
    <t>スモーキングブルース</t>
  </si>
  <si>
    <t>TS_ST_KASUMI_01.png</t>
  </si>
  <si>
    <t>弱さもみんな抱きしめて</t>
  </si>
  <si>
    <t>TS_TSP_01.png</t>
  </si>
  <si>
    <t>伝説の騎士団</t>
  </si>
  <si>
    <t>〈七つの大罪〉</t>
  </si>
  <si>
    <t>TS_TSP_02.png</t>
  </si>
  <si>
    <t>大罪人の聖戦</t>
  </si>
  <si>
    <t>TS_TS_01.png</t>
  </si>
  <si>
    <t>リオネスの英雄、久遠に</t>
  </si>
  <si>
    <t>TS_TS_02.png</t>
  </si>
  <si>
    <t>異世界ピクニックの衝撃</t>
  </si>
  <si>
    <t>転スラ</t>
  </si>
  <si>
    <t>TS_TS_03.png</t>
  </si>
  <si>
    <t>斬り開く、仲間とともに</t>
  </si>
  <si>
    <t>TS_UNDOKAI_2018_01.png</t>
  </si>
  <si>
    <t>一番眩しい笑顔</t>
  </si>
  <si>
    <t>TS_WADA_FUJICA_01.png</t>
  </si>
  <si>
    <t>神童と呼ばれた友</t>
  </si>
  <si>
    <t>ワダツミ
Wadatsumi</t>
  </si>
  <si>
    <t>TS_WADA_IKASA_01.png</t>
  </si>
  <si>
    <t>未来は両の手の中に</t>
  </si>
  <si>
    <t>TS_WADA_ITSUKI_01.png</t>
  </si>
  <si>
    <t>甘くない、それも個性</t>
  </si>
  <si>
    <t>TS_WADA_IZAYOI_01.png</t>
  </si>
  <si>
    <t>空駆ける夜狐</t>
  </si>
  <si>
    <t>TS_WADA_KAGURA_01.png</t>
  </si>
  <si>
    <t>雪解け。故郷にて</t>
  </si>
  <si>
    <t>TS_WADA_KURT.png</t>
  </si>
  <si>
    <t>閃光、交わりし瞬間</t>
  </si>
  <si>
    <t>ワダツミ武門</t>
  </si>
  <si>
    <t>TS_WADA_KUZA_01.png</t>
  </si>
  <si>
    <t>誓いの刃</t>
  </si>
  <si>
    <t>TS_WADA_LEYDOW_01.png</t>
  </si>
  <si>
    <t>古の装い</t>
  </si>
  <si>
    <t>TS_WADA_SETSUNA_01.png</t>
  </si>
  <si>
    <t>私のすべて、灰に還る</t>
  </si>
  <si>
    <t>TS_WADA_SETSUNA_02.png</t>
  </si>
  <si>
    <t>懐旧は、あたたかく</t>
  </si>
  <si>
    <t>TS_WADA_SETSUNA_03.png</t>
  </si>
  <si>
    <t>砂塵、ひと雫の笑み</t>
  </si>
  <si>
    <t>TS_WADA_SUZUKA_01.png</t>
  </si>
  <si>
    <t>調理場、その初陣は</t>
  </si>
  <si>
    <t>TS_WADA_TAMAMO_01.png</t>
  </si>
  <si>
    <t>咲いて散るは憧憬の花</t>
  </si>
  <si>
    <t>TS_WADA_TAMAMO_02.png</t>
  </si>
  <si>
    <t>約束の時、幸福の味</t>
  </si>
  <si>
    <t>TS_WADA_YOMI_01.png</t>
  </si>
  <si>
    <t>誓い、彼岸の花に</t>
  </si>
  <si>
    <t>TS_WADA_ZIN_01.png</t>
  </si>
  <si>
    <t>流星に願った頃</t>
  </si>
  <si>
    <t>TS_WRATH_ANASTASIA_01.png</t>
  </si>
  <si>
    <t>薔薇はただ赤く</t>
  </si>
  <si>
    <t>ラーストリス
Wratharis</t>
  </si>
  <si>
    <t>ラーストリス騎士団</t>
  </si>
  <si>
    <t>TS_WRATH_DOROTHEA_01.png</t>
  </si>
  <si>
    <t>断崖ディスティニー</t>
  </si>
  <si>
    <t>TS_WRATH_GLANZ_01.png</t>
  </si>
  <si>
    <t>シークレットヒーロー</t>
  </si>
  <si>
    <t>TS_WRATH_KEVIN_01.png</t>
  </si>
  <si>
    <t>感謝を込めた花束を</t>
  </si>
  <si>
    <t>TS_WRATH_KLIMA_01.png</t>
  </si>
  <si>
    <t>雪あそびより</t>
  </si>
  <si>
    <t>TS_WRATH_KUDHANSTEIN_01.png</t>
  </si>
  <si>
    <t>漆黒に揺蕩いしは</t>
  </si>
  <si>
    <t>TS_WRATH_LAMIA_01.png</t>
  </si>
  <si>
    <t>花は優しく揺れて</t>
  </si>
  <si>
    <t>TS_WRATH_LAMIA_02.png</t>
  </si>
  <si>
    <t>千日の雛芥子</t>
  </si>
  <si>
    <t>TS_WRATH_MAGNUS_01.png</t>
  </si>
  <si>
    <t>アンフェア・ルール</t>
  </si>
  <si>
    <t>TS_WRATH_MAGNUS_02.png</t>
  </si>
  <si>
    <t>二人のジョーカー</t>
  </si>
  <si>
    <t>TS_WRATH_MARE_01.png</t>
  </si>
  <si>
    <t>私だって守れる！</t>
  </si>
  <si>
    <t>TS_WRATH_ROSA_01.png</t>
  </si>
  <si>
    <t>魂に刻まれし本能</t>
  </si>
  <si>
    <t>TS_WRATH_ROSA_02.png</t>
  </si>
  <si>
    <t>あの日見た堕天使</t>
  </si>
  <si>
    <t>TS_WRATH_SABALETA_01.png</t>
  </si>
  <si>
    <t>いずれ燃え尽きるほど</t>
  </si>
  <si>
    <t>TS_WRATH_SPICA_01.png</t>
  </si>
  <si>
    <t>双星の想いは募り</t>
  </si>
  <si>
    <t>TS_WRATH_TERESA_01.png</t>
  </si>
  <si>
    <t>可能性は広き海の如く</t>
  </si>
  <si>
    <t>TS_WRATH_ZAHAR_01.png</t>
  </si>
  <si>
    <t>漆黒の野望、未だ叶わず</t>
  </si>
  <si>
    <t>LB</t>
  </si>
  <si>
    <t>File name (origin)</t>
  </si>
  <si>
    <t>File name (LB)</t>
  </si>
  <si>
    <t>File name (group)</t>
  </si>
  <si>
    <t>group_envyria.png</t>
  </si>
  <si>
    <t>IT_CONCEPTCARD_COMMON_ENV.png</t>
  </si>
  <si>
    <t>subgroup_envyria_knight.png</t>
  </si>
  <si>
    <t>subgroup_envyria_orchestra.png</t>
  </si>
  <si>
    <t>subgroup_souenkishi.png</t>
  </si>
  <si>
    <t>subgroup_hienkishi.png</t>
  </si>
  <si>
    <t>subgroup_shayna_fanclub.png</t>
  </si>
  <si>
    <t>シェイナファンクラブ</t>
  </si>
  <si>
    <t>group_wrath.png</t>
  </si>
  <si>
    <t>IT_CONCEPTCARD_COMMON_WRA.png</t>
  </si>
  <si>
    <t>subgroup_wrathtriz.png</t>
  </si>
  <si>
    <t>group_messiah.png</t>
  </si>
  <si>
    <t>group_sloth.png</t>
  </si>
  <si>
    <t>IT_CONCEPTCARD_COMMON_SLO.png</t>
  </si>
  <si>
    <t>group_lust.png</t>
  </si>
  <si>
    <t>IT_CONCEPTCARD_COMMON_LUS.png</t>
  </si>
  <si>
    <t>group_gluttony.png</t>
  </si>
  <si>
    <t>IT_CONCEPTCARD_COMMON_GLU.png</t>
  </si>
  <si>
    <t>subgroup_shiso.png</t>
  </si>
  <si>
    <t>group_greed.png</t>
  </si>
  <si>
    <t>IT_CONCEPTCARD_COMMON_GRE.png</t>
  </si>
  <si>
    <t>subgroup_greed_army.png</t>
  </si>
  <si>
    <t>subgroup_pirate.png</t>
  </si>
  <si>
    <t>group_saga.png</t>
  </si>
  <si>
    <t>IT_CONCEPTCARD_COMMON_SAG.png</t>
  </si>
  <si>
    <t>group_wada.png</t>
  </si>
  <si>
    <t>IT_CONCEPTCARD_COMMON_WAD.png</t>
  </si>
  <si>
    <t>subgroup_wadatusmi_samurai_family.png</t>
  </si>
  <si>
    <t>group_desert.png</t>
  </si>
  <si>
    <t>IT_CONCEPTCARD_COMMON_DES.png</t>
  </si>
  <si>
    <t>砂漠地帯
Desert Zone</t>
  </si>
  <si>
    <t>subgroup_people_of_desert.png</t>
  </si>
  <si>
    <t>group_north.png</t>
  </si>
  <si>
    <t>IT_CONCEPTCARD_COMMON_NOR.png</t>
  </si>
  <si>
    <t>subgroup_seikyoukishi.png</t>
  </si>
  <si>
    <t>group_lost.png</t>
  </si>
  <si>
    <t>IT_CONCEPTCARD_COMMON_LOS.png</t>
  </si>
  <si>
    <t>subgroup_jikkaisyu.png</t>
  </si>
  <si>
    <t>其他</t>
  </si>
  <si>
    <t>IT_CONCEPTCARD_COMMON_COLLABO.png</t>
  </si>
  <si>
    <t>group_FgG.png</t>
  </si>
  <si>
    <t>group_ts.png</t>
  </si>
  <si>
    <t>group_mcf.png</t>
  </si>
  <si>
    <t>group_tsp.png</t>
  </si>
  <si>
    <t>IT_CONCEPTCARD_COMMON_CHRISTMAS.png</t>
  </si>
  <si>
    <t>❃真理念裝レリーフ只即用於非活動的5★念裝　</t>
  </si>
  <si>
    <t>❃每日主題境界值關卡未必能增加活動念裝的境界值 (以關卡公告為準)</t>
  </si>
  <si>
    <t>❃本清單不包括2★念裝 / 純紀念品 (通常為最大Level為1的念裝)</t>
  </si>
  <si>
    <t>Consolidated by 雪頂夢 @ PigPigChannel, last updated on</t>
  </si>
  <si>
    <t>Score</t>
  </si>
  <si>
    <t>Custom multiplier:</t>
  </si>
  <si>
    <t>TS_LUST_EMA_02.png</t>
  </si>
  <si>
    <t>Path</t>
  </si>
  <si>
    <t>ようこそ我らが植物園</t>
  </si>
  <si>
    <t>特式お手入れの成果は</t>
  </si>
  <si>
    <t>打ち上げる夏の思い出</t>
  </si>
  <si>
    <t>溢れる夏の音色</t>
  </si>
  <si>
    <t>迫り来る約束の日</t>
  </si>
  <si>
    <t>真理を追い求めて</t>
  </si>
  <si>
    <t>手向け、願いを乗せて</t>
  </si>
  <si>
    <t>甘い宝石たち</t>
  </si>
  <si>
    <t>パニックイースター</t>
  </si>
  <si>
    <t>栄光の欠片、煌めき</t>
  </si>
  <si>
    <t>慈しむ愛、ゆえに</t>
  </si>
  <si>
    <t>練磨、創造、その果て</t>
  </si>
  <si>
    <t>尽きる、その日まで</t>
  </si>
  <si>
    <t>パニックハロウィン</t>
  </si>
  <si>
    <t>覇道を征く者</t>
  </si>
  <si>
    <t>幸運な春の一片</t>
  </si>
  <si>
    <t>願い、光の風に吹かれて</t>
  </si>
  <si>
    <t>TS_GREED_EMMEL_02.png</t>
  </si>
  <si>
    <t>TS_SAGA_SANDAISEI_01.png</t>
  </si>
  <si>
    <t>雪解けを告げた風</t>
  </si>
  <si>
    <t>TS_SAGA_TAMISU_01.png</t>
  </si>
  <si>
    <t>緑は奇跡の色となりて</t>
  </si>
  <si>
    <t>攻屬</t>
  </si>
  <si>
    <t>補正</t>
  </si>
  <si>
    <t>闇属性</t>
  </si>
  <si>
    <t>特效</t>
  </si>
  <si>
    <t>範囲耐性+10</t>
  </si>
  <si>
    <t>詠唱時間-20</t>
  </si>
  <si>
    <t>命中率+10</t>
  </si>
  <si>
    <t>暴擊率+20</t>
  </si>
  <si>
    <t>射撃耐性+20</t>
  </si>
  <si>
    <t>単体耐性+30</t>
  </si>
  <si>
    <t>治癒力+20</t>
  </si>
  <si>
    <t>光属性耐性+20</t>
  </si>
  <si>
    <t>闇属性耐性+20</t>
  </si>
  <si>
    <t>水属性耐性+10</t>
  </si>
  <si>
    <t>沈黙+20</t>
  </si>
  <si>
    <t>魅了+10</t>
  </si>
  <si>
    <t>魔動人形</t>
  </si>
  <si>
    <t>ノーザンブライドレリーフ
Northern Pride</t>
  </si>
  <si>
    <t>TS_LOST_THOL_02.png</t>
  </si>
  <si>
    <t>追いかけるは好奇心</t>
  </si>
  <si>
    <t>TS_LOST_EINZ_01.png</t>
  </si>
  <si>
    <t>世界を壊す、先駆けに</t>
  </si>
  <si>
    <t>暴擊率+10</t>
  </si>
  <si>
    <t>TS_NORTH_CADANOVA_02.png</t>
  </si>
  <si>
    <t>落涙なき慟哭</t>
  </si>
  <si>
    <t>風属性</t>
  </si>
  <si>
    <t>TS_GREED_LEAFA_01.png</t>
  </si>
  <si>
    <t>将軍の誇りチョコ</t>
  </si>
  <si>
    <t>TS_POK_CASSIUS_01.png</t>
  </si>
  <si>
    <t>円環の瞳</t>
  </si>
  <si>
    <t>暴擊率+20, 
命中率+10</t>
  </si>
  <si>
    <t>TS_POK_RISANAUT_01.png</t>
  </si>
  <si>
    <t>TS_S_02.png</t>
  </si>
  <si>
    <t>TS_SAGA_EULALIA_01.png</t>
  </si>
  <si>
    <t>確定事象の砂時計</t>
  </si>
  <si>
    <t>単体耐性+20</t>
  </si>
  <si>
    <t>華紋は桜色に染まり</t>
  </si>
  <si>
    <t>大森林の唱和</t>
  </si>
  <si>
    <t>❃暫時只有節日レリーフ可以突破活動／非5★念裝</t>
  </si>
  <si>
    <t>ブレフロ</t>
  </si>
  <si>
    <t>節日</t>
  </si>
  <si>
    <t>TS_BF_02.png</t>
  </si>
  <si>
    <t>TS_DESERT_ANKH_03.png</t>
  </si>
  <si>
    <t>TS_WADA_REIMEI_01.png</t>
  </si>
  <si>
    <t>TS_WRATH_PLUMERIA_01.png</t>
  </si>
  <si>
    <t>グランガイアサマナーズ</t>
  </si>
  <si>
    <t>クリユニ</t>
  </si>
  <si>
    <t>刺突耐性+20</t>
  </si>
  <si>
    <t>おもてなしの心</t>
  </si>
  <si>
    <t>甘き血刃</t>
  </si>
  <si>
    <t>斬撃耐性+10,
命中率+5</t>
  </si>
  <si>
    <t>皆様に花マルを</t>
  </si>
  <si>
    <t>TS_APRILFOOL_2020.png</t>
  </si>
  <si>
    <t>TS_GLUTTONY_JUURIA_DARK_01.png</t>
  </si>
  <si>
    <t>TS_OTHER_NERO_01.png</t>
  </si>
  <si>
    <t>伝説の塔の下で</t>
  </si>
  <si>
    <t>穢れなき生者を喰らい</t>
  </si>
  <si>
    <t>黒という記憶</t>
  </si>
  <si>
    <t>TS_TS_04.png</t>
  </si>
  <si>
    <t>下位魔神</t>
  </si>
  <si>
    <t>TS_SLOTH_NIGURU_01.png</t>
  </si>
  <si>
    <t>TS_WRATH_SPICA_02.png</t>
  </si>
  <si>
    <t>TS_WRATH_ZAHAR_02.png</t>
  </si>
  <si>
    <t>完全なる闇の遊戯</t>
  </si>
  <si>
    <t>魔法回避率+20</t>
  </si>
  <si>
    <t>回避率+10</t>
  </si>
  <si>
    <t>回避率+5</t>
  </si>
  <si>
    <t>射撃回避率+20</t>
  </si>
  <si>
    <t>珠星、決戦の地へ</t>
  </si>
  <si>
    <t>単体耐性+10</t>
  </si>
  <si>
    <t>白銀の野望、ここに降り立ち</t>
  </si>
  <si>
    <t>TS_SB_01.png</t>
  </si>
  <si>
    <t>TS_SB_02.png</t>
  </si>
  <si>
    <t>盾の勇者に差し込む光</t>
  </si>
  <si>
    <t>盾の勇者の成り上がり</t>
  </si>
  <si>
    <t>第二王女の願いごと</t>
  </si>
  <si>
    <t>TS_WRATH_GLANZ_02.png</t>
  </si>
  <si>
    <t>TS_WRATH_RACHEL_01.png</t>
  </si>
  <si>
    <t>白黒の熊を照らす火灯</t>
  </si>
  <si>
    <t>斬撃耐性</t>
  </si>
  <si>
    <t>MP上限</t>
  </si>
  <si>
    <t>命中率</t>
  </si>
  <si>
    <t>回避率</t>
  </si>
  <si>
    <t>射撃回避率</t>
  </si>
  <si>
    <t>魔法回避率</t>
  </si>
  <si>
    <t>暴擊率</t>
  </si>
  <si>
    <t>詠唱時間</t>
  </si>
  <si>
    <t>水属性耐性</t>
  </si>
  <si>
    <t>光属性耐性</t>
  </si>
  <si>
    <t>闇属性耐性</t>
  </si>
  <si>
    <t>刺突耐性</t>
  </si>
  <si>
    <t>射撃耐性</t>
  </si>
  <si>
    <t>単体耐性</t>
  </si>
  <si>
    <t>範囲耐性</t>
  </si>
  <si>
    <t>治癒力</t>
  </si>
  <si>
    <t>魅了</t>
  </si>
  <si>
    <t>沈黙</t>
  </si>
  <si>
    <t>消えない汚れ</t>
  </si>
  <si>
    <t>エンヴィリア管弦楽団</t>
  </si>
  <si>
    <t>神ガ選ばぬ、革命を</t>
  </si>
  <si>
    <t>group_cry.png</t>
  </si>
  <si>
    <t>group_bf.png</t>
  </si>
  <si>
    <t>subgroup_sb.png</t>
  </si>
  <si>
    <t>TS_ENVYRIA_CANON_02.png</t>
  </si>
  <si>
    <t>託されし世界を導く光</t>
  </si>
  <si>
    <t>}</t>
  </si>
  <si>
    <t>TS_LOST_VIER_02.png</t>
  </si>
  <si>
    <t>TS_LUST_AINANNA_01.png</t>
  </si>
  <si>
    <t>幸せの香りに満ちて</t>
  </si>
  <si>
    <t>冷たく輝くベッドに</t>
  </si>
  <si>
    <t>TS_POK_BLACK_01.png</t>
  </si>
  <si>
    <t>粛清の黒き刃</t>
  </si>
  <si>
    <t>グリードダイク軍</t>
  </si>
  <si>
    <t>TS_GREED_LUCILLE_02.png</t>
  </si>
  <si>
    <t>TS_GREED_YUEN_01.png</t>
  </si>
  <si>
    <t>TS_LUST_YAULAS_02.png</t>
  </si>
  <si>
    <t>祝宴のとあるキラキラ</t>
  </si>
  <si>
    <t>命中率+5</t>
  </si>
  <si>
    <t>範囲耐性+10, 水属性+10</t>
  </si>
  <si>
    <t>盤上交差の岐路</t>
  </si>
  <si>
    <t>誰よりも華麗に</t>
  </si>
  <si>
    <t>斬撃回避率</t>
  </si>
  <si>
    <t>回避率+10, 斬撃回避率+20, 暴擊率+10</t>
  </si>
  <si>
    <t>TS_ENVYRIA_DAPHNE_01.png</t>
  </si>
  <si>
    <t>TS_LUST_ST_MELA_02.png</t>
  </si>
  <si>
    <t>乙女は引かず、盾は輝く</t>
  </si>
  <si>
    <t>即発進スプラッシュ</t>
  </si>
  <si>
    <t>TS_LUST_NOAH_01.png</t>
  </si>
  <si>
    <t>TS_SLOTH_ALBELL_02.png</t>
  </si>
  <si>
    <t>TS_WADA_SUZUKA_02.png</t>
  </si>
  <si>
    <t>魔法少女の一番熱い日</t>
  </si>
  <si>
    <t>水鉄砲で描く笑顔</t>
  </si>
  <si>
    <t>剣豪のスイカ斬り</t>
  </si>
  <si>
    <t>TS_ENVYRIA_NICAEA_01.png</t>
  </si>
  <si>
    <t>TS_LOST_ZWEI_02.png</t>
  </si>
  <si>
    <t>王女の休息、その未来</t>
  </si>
  <si>
    <t>TS_LUST_OTHIMA_02.png</t>
  </si>
  <si>
    <t>戒めは青き潮騒に抱かれ</t>
  </si>
  <si>
    <t>氷塵は終了の合図</t>
  </si>
  <si>
    <t>火属性耐性</t>
  </si>
  <si>
    <t>火属性耐性+20, MP上限+20%</t>
  </si>
  <si>
    <t>MP上限+20%</t>
  </si>
  <si>
    <t>MP上限+10%</t>
  </si>
  <si>
    <t>MP上限+10%, 範囲耐性+10</t>
  </si>
  <si>
    <t>MP上限+20%, 回避率+10</t>
  </si>
  <si>
    <t>TS_AOT_03.png</t>
  </si>
  <si>
    <t>巨人に抗いし翼</t>
  </si>
  <si>
    <t>進撃の巨人</t>
  </si>
  <si>
    <t>subgroup_aot.png</t>
  </si>
  <si>
    <t>巨体</t>
  </si>
  <si>
    <t>対巨体防御</t>
  </si>
  <si>
    <t>対巨体防御+20</t>
  </si>
  <si>
    <t>TS_ENVYRIA_BUD_01.png</t>
  </si>
  <si>
    <t>TS_SLOTH_YUDIT_01.png</t>
  </si>
  <si>
    <t>揺るがぬ意志の剣</t>
  </si>
  <si>
    <t>初めての機械工作</t>
  </si>
  <si>
    <t>PoK</t>
  </si>
  <si>
    <t>TS_ENVYRIA_MONZOTM_03.png</t>
  </si>
  <si>
    <t>最後の騎士道</t>
  </si>
  <si>
    <t>TS_TAGATAMEMOVIE_DVD_01.png</t>
  </si>
  <si>
    <t>寄り添い、一緒に</t>
  </si>
  <si>
    <t>TS_GREED_NAJU_01.png</t>
  </si>
  <si>
    <t>TS_LOST_ZENN_02.png</t>
  </si>
  <si>
    <t>道具に降る終雨</t>
  </si>
  <si>
    <t>抜刀忘れ草</t>
  </si>
  <si>
    <t>命中率+10,
回避率+10</t>
  </si>
  <si>
    <t>TS_ENVYRIA_CLOE_02.png</t>
  </si>
  <si>
    <t>TS_ENVYRIA_VETTEL_02.png</t>
  </si>
  <si>
    <t>誇りを支える光</t>
  </si>
  <si>
    <t>陽光の未来に</t>
  </si>
  <si>
    <t>TS_ENVYRIA_ZAYIN_03.png</t>
  </si>
  <si>
    <t>絶対正義の再臨</t>
  </si>
  <si>
    <t>TS_RE0_01.png</t>
  </si>
  <si>
    <t>TS_RE0_02.png</t>
  </si>
  <si>
    <t>Re:ゼロ</t>
  </si>
  <si>
    <t>ロズワール邸の非日常</t>
  </si>
  <si>
    <t>精霊術師の騎士として</t>
  </si>
  <si>
    <t>subgroup_re0.png</t>
  </si>
  <si>
    <t>TS_LUST_WILHELM_01.png</t>
  </si>
  <si>
    <t>TS_RE0_03.png</t>
  </si>
  <si>
    <t>TS_SLOTH_RYUI_01.png</t>
  </si>
  <si>
    <t>TS_WRATH_MAGNUS_03.png</t>
  </si>
  <si>
    <t>トラブルメーカーの正義</t>
  </si>
  <si>
    <t>トラブルメーカーズ</t>
  </si>
  <si>
    <t>subgroup_sloth_mech.png</t>
  </si>
  <si>
    <t>Re:ゼロレリーフ</t>
  </si>
  <si>
    <t>subgroup_seikyou_magnus.png</t>
  </si>
  <si>
    <t>攻屬1</t>
  </si>
  <si>
    <t>攻屬2</t>
  </si>
  <si>
    <t>Group1</t>
  </si>
  <si>
    <t>Group2</t>
  </si>
  <si>
    <t>支えあう双子のメイド</t>
  </si>
  <si>
    <t>❃聯動抽念歸類為限定</t>
  </si>
  <si>
    <t>血税の正しい使い方</t>
  </si>
  <si>
    <t>スロウス技師</t>
  </si>
  <si>
    <t>治癒力+20, 光属性耐性+20</t>
  </si>
  <si>
    <t>ジョーカーの逮捕劇</t>
  </si>
  <si>
    <t>暴擊率+20, 命中率+10</t>
  </si>
  <si>
    <t>範囲耐性+20</t>
  </si>
  <si>
    <t>雷属性</t>
  </si>
  <si>
    <t>特效1</t>
  </si>
  <si>
    <t>特效2</t>
  </si>
  <si>
    <t>&lt;/tbody&gt;&lt;/table&gt;&lt;/div&gt;</t>
  </si>
  <si>
    <t>＜十戒＞に抗いし王女</t>
  </si>
  <si>
    <t>TS_BUTAI_SION_01.png</t>
  </si>
  <si>
    <t>TS_DESERT_RAMESES_02.png</t>
  </si>
  <si>
    <t>TS_GLUTTONY_JUURIA_02.png</t>
  </si>
  <si>
    <t>TS_WRATH_BLANCHETT_01.png</t>
  </si>
  <si>
    <t>宛名ノナイ光</t>
  </si>
  <si>
    <t>ハロウィンの楽しい驚き</t>
  </si>
  <si>
    <t>萬聖節2020</t>
  </si>
  <si>
    <t>主に捧げるハロウィン</t>
  </si>
  <si>
    <t>ハサミで描く願い</t>
  </si>
  <si>
    <t>TS_WADA_KAGURA_02.png</t>
  </si>
  <si>
    <t>天駆ける鳳凰</t>
  </si>
  <si>
    <t>風属性耐性</t>
  </si>
  <si>
    <t>風属性耐性+20</t>
  </si>
  <si>
    <t>TS_POK_ANCIENT_01.png</t>
  </si>
  <si>
    <t>TS_WRATH_ANDECHS_01.png</t>
  </si>
  <si>
    <t>知恵の導き、希望の光</t>
  </si>
  <si>
    <t>燃える正義の炎</t>
  </si>
  <si>
    <t>ビーナス魔法学校</t>
  </si>
  <si>
    <t>subgroup_lust_school.png</t>
  </si>
  <si>
    <t>TS_LUST_EVE_01.png</t>
  </si>
  <si>
    <t>TS_LUST_LEYCHEL_01.png</t>
  </si>
  <si>
    <t>TS_LUST_QENS_01.png</t>
  </si>
  <si>
    <t>TS_WRATH_KUDHANSTEIN_02.png</t>
  </si>
  <si>
    <t>TS_WRATH_SURUBA_01.png</t>
  </si>
  <si>
    <t>想いを照らす心の灯</t>
  </si>
  <si>
    <t>優しさ配達人</t>
  </si>
  <si>
    <t>戻らざる刻を想いて</t>
  </si>
  <si>
    <t>修羅の道を征く魔槍</t>
  </si>
  <si>
    <t>託すは希望、拓くは赤の剣</t>
  </si>
  <si>
    <t>TS_KOF_01.png</t>
  </si>
  <si>
    <t>TS_KOF_02.png</t>
  </si>
  <si>
    <t>TS_LOST_ZEX_01.png</t>
  </si>
  <si>
    <t>TS_SLOTH_IKONA_02.png</t>
  </si>
  <si>
    <t>TS_SLOTH_KAYA_02.png</t>
  </si>
  <si>
    <t>TS_WRATH_ISHUNA_01.png</t>
  </si>
  <si>
    <t>TS_WRATH_MARE_02.png</t>
  </si>
  <si>
    <t>格闘家、集結</t>
  </si>
  <si>
    <t>KOF</t>
  </si>
  <si>
    <t>会心+30%</t>
  </si>
  <si>
    <t>TS_LOST_ACHAD_04.png</t>
  </si>
  <si>
    <t>クリスマスの発見</t>
  </si>
  <si>
    <t>紅き竜の足跡</t>
  </si>
  <si>
    <t>煌めく特別な時の中で</t>
  </si>
  <si>
    <t>格闘大会の熱気</t>
  </si>
  <si>
    <t>偽りの道化</t>
  </si>
  <si>
    <t>人造乙女に流れる血</t>
  </si>
  <si>
    <t>響く迎春の音</t>
  </si>
  <si>
    <t>詠唱時間-10</t>
  </si>
  <si>
    <t>subgroup_kof.png</t>
  </si>
  <si>
    <t>TS_WADA_YOMI_02.png</t>
  </si>
  <si>
    <t>銀世界の兄妹傘</t>
  </si>
  <si>
    <t>TS_ENVYRIA_CELES_01.png</t>
  </si>
  <si>
    <t>TS_ENVYRIA_ELIZABETH_02.png</t>
  </si>
  <si>
    <t>TS_ENVYRIA_LOGI_HEROS_01.png</t>
  </si>
  <si>
    <t>TS_ENVYRIA_MARGARET_02.png</t>
  </si>
  <si>
    <t>TS_GLUTTONY_NIMURU_01.png</t>
  </si>
  <si>
    <t>TS_LOST_THOL_03.png</t>
  </si>
  <si>
    <t>TS_OTHER_BIANCA_01.png</t>
  </si>
  <si>
    <t>TS_SLOTH_CHALICE_01.png</t>
  </si>
  <si>
    <t>TS_WADA_TANOSUKE_01.png</t>
  </si>
  <si>
    <t>TS_WADA_UGACHI_01.png</t>
  </si>
  <si>
    <t>双つの希望、その日常</t>
  </si>
  <si>
    <t>鬼掃隊“刃狐”</t>
  </si>
  <si>
    <t>subgroup_jinko_member.png</t>
  </si>
  <si>
    <t>会心</t>
  </si>
  <si>
    <t>会心+15%</t>
  </si>
  <si>
    <t>秘密の試験薬チョコ</t>
  </si>
  <si>
    <t>情人節2021</t>
  </si>
  <si>
    <t>続いていく新たな歩み</t>
  </si>
  <si>
    <t>お姉様に捧げる犠牲</t>
  </si>
  <si>
    <t>希う創世の光</t>
  </si>
  <si>
    <t>太陽と月の物語</t>
  </si>
  <si>
    <t>治癒力+20,
命中率+15</t>
  </si>
  <si>
    <t>白き光、黒き影</t>
  </si>
  <si>
    <t>ノンストップバイク</t>
  </si>
  <si>
    <t>眠れる昼の灯火</t>
  </si>
  <si>
    <t>穿つ刀の静かな時間</t>
  </si>
  <si>
    <t>HP40%アップ 射撃攻撃力30%アップ 器用さ30%アップ &lt;怠惰&gt;特効40%アップ &lt;色欲&gt;特効20%アップ</t>
  </si>
  <si>
    <t>TS_GL_2020ANNIV_01.png</t>
  </si>
  <si>
    <t>TS_GL_2020ANNIV_02.png</t>
  </si>
  <si>
    <t>TS_GL_ASUKA_01.png</t>
  </si>
  <si>
    <t>TS_GL_BLAI_01.png</t>
  </si>
  <si>
    <t>TS_GL_EIRA_01.png</t>
  </si>
  <si>
    <t>TS_GL_ELIZA_01.png</t>
  </si>
  <si>
    <t>TS_GL_EMRY_01.png</t>
  </si>
  <si>
    <t>TS_GL_LILITH_01.png</t>
  </si>
  <si>
    <t>TS_GL_MAGNI_MINE_01.png</t>
  </si>
  <si>
    <t>TS_GL_MAGNI_SIEG_01.png</t>
  </si>
  <si>
    <t>TS_GL_MORR_01.png</t>
  </si>
  <si>
    <t>TS_GL_RED6_01.png</t>
  </si>
  <si>
    <t>TS_GL_SIBLINGS_01.png</t>
  </si>
  <si>
    <t>TS_GL_SUMMER_01.png</t>
  </si>
  <si>
    <t>TS_GL_WINTER_01.png</t>
  </si>
  <si>
    <t>TS_GL_ZHENGYI_01.png</t>
  </si>
  <si>
    <t>TS_POK_RAGNAROK_01.png</t>
  </si>
  <si>
    <t>御旗に誓う、白き正義</t>
  </si>
  <si>
    <t>暴擊率+20,
治癒力+20</t>
  </si>
  <si>
    <t>Tribulations of Youth</t>
  </si>
  <si>
    <t>subgroup_gl_original.png</t>
  </si>
  <si>
    <t>IT_TB_BIRTH_ENV.png</t>
  </si>
  <si>
    <t>IT_TB_BIRTH_WRA.png</t>
  </si>
  <si>
    <t>IT_TB_BIRTH_SLO.png</t>
  </si>
  <si>
    <t>IT_TB_BIRTH_LUS.png</t>
  </si>
  <si>
    <t>IT_TB_BIRTH_GLU.png</t>
  </si>
  <si>
    <t>グラトニー＝フォス
Gluttony Foss</t>
  </si>
  <si>
    <t>IT_TB_BIRTH_GRE.png</t>
  </si>
  <si>
    <t>IT_TB_BIRTH_SAG.png</t>
  </si>
  <si>
    <t>IT_TB_BIRTH_WAD.png</t>
  </si>
  <si>
    <t>IT_TB_BIRTH_DES.png</t>
  </si>
  <si>
    <t>IT_TB_BIRTH_NOZ.png</t>
  </si>
  <si>
    <t>IT_TB_BIRTH_LOS.png</t>
  </si>
  <si>
    <t>IT_TB_BIRTH_ETC.png</t>
  </si>
  <si>
    <t>Challengers of Fate</t>
  </si>
  <si>
    <t>Ascended Guardian</t>
  </si>
  <si>
    <t>Unexpected Popularity</t>
  </si>
  <si>
    <t>A Snowy Yearning</t>
  </si>
  <si>
    <t>Private Teatime</t>
  </si>
  <si>
    <t>Farewells</t>
  </si>
  <si>
    <t>火属性</t>
  </si>
  <si>
    <t>ex01</t>
  </si>
  <si>
    <t>ex11</t>
  </si>
  <si>
    <t>ex02</t>
  </si>
  <si>
    <t>ex12</t>
  </si>
  <si>
    <t>ex03</t>
  </si>
  <si>
    <t>ex07</t>
  </si>
  <si>
    <t>ex04</t>
  </si>
  <si>
    <t>ex08</t>
  </si>
  <si>
    <t>ex05</t>
  </si>
  <si>
    <t>ex09</t>
  </si>
  <si>
    <t>ex06</t>
  </si>
  <si>
    <t>ex10</t>
  </si>
  <si>
    <t>ex13</t>
  </si>
  <si>
    <t>ex14</t>
  </si>
  <si>
    <t>ex15</t>
  </si>
  <si>
    <t>ex16</t>
  </si>
  <si>
    <t>ex17</t>
  </si>
  <si>
    <t>ex18</t>
  </si>
  <si>
    <t>ex19</t>
  </si>
  <si>
    <t>Melancholy Under The Moonlight</t>
  </si>
  <si>
    <t>An Eggstraordinary Discovery</t>
  </si>
  <si>
    <t>Arduous Adventures</t>
  </si>
  <si>
    <t>Awaken to Power</t>
  </si>
  <si>
    <t>範囲耐性+10,
MP上限+20%</t>
  </si>
  <si>
    <t>A Slumbering Beast</t>
  </si>
  <si>
    <t>Halcyon Days</t>
  </si>
  <si>
    <t>Summer Showdown</t>
  </si>
  <si>
    <t>New Dawn</t>
  </si>
  <si>
    <t>Respite After a Day&amp;#39;s Hard Work</t>
  </si>
  <si>
    <t>Global Original</t>
  </si>
  <si>
    <t>治癒力+20, 単体耐性+10</t>
  </si>
  <si>
    <t>White Day</t>
  </si>
  <si>
    <t>Summer</t>
  </si>
  <si>
    <t>Halloween</t>
  </si>
  <si>
    <t>Xmas</t>
  </si>
  <si>
    <t>Valentine's day</t>
  </si>
  <si>
    <t>April's Fool</t>
  </si>
  <si>
    <t>New Year</t>
  </si>
  <si>
    <t>Autumn</t>
  </si>
  <si>
    <t>Easter</t>
  </si>
  <si>
    <t>TS_GREED_BENIKA_01.png</t>
  </si>
  <si>
    <t>TS_MT3_01.png</t>
  </si>
  <si>
    <t>TS_MT3_02.png</t>
  </si>
  <si>
    <t>東京が死んで、僕が生まれた</t>
  </si>
  <si>
    <t>真3HD</t>
  </si>
  <si>
    <t>subgroup_mt3.png</t>
  </si>
  <si>
    <t>仲魔との旅路</t>
  </si>
  <si>
    <t>まばゆきは回顧の灯火</t>
  </si>
  <si>
    <t>TS_GREED_KUBERA_01.png</t>
  </si>
  <si>
    <t>TS_NORTH_RAKINA_02.png</t>
  </si>
  <si>
    <t>TS_WADA_IZAYOI_02.png</t>
  </si>
  <si>
    <t>TS_WADA_KURT_01.png</t>
  </si>
  <si>
    <t>TS_WADA_NATSUME_01.png</t>
  </si>
  <si>
    <t>TS_WADA_REN_01.png</t>
  </si>
  <si>
    <t>TS_WRATH_THREE_NOBLES_01.png</t>
  </si>
  <si>
    <t>暴威は秩序となりて</t>
  </si>
  <si>
    <t>運命を覆す意志</t>
  </si>
  <si>
    <t>範囲耐性+15</t>
  </si>
  <si>
    <t>ツルバミと願いし笑顔</t>
  </si>
  <si>
    <t>活かすとは生かすこと</t>
  </si>
  <si>
    <t>white Day</t>
  </si>
  <si>
    <t>そこにある黒斗の掟</t>
  </si>
  <si>
    <t>いつかの再会を</t>
  </si>
  <si>
    <t>MP上限+20%,
回避率+10</t>
  </si>
  <si>
    <t>猛る陣頭の三傑</t>
  </si>
  <si>
    <t>TS_TAGATAME_SENRYU_01.png</t>
  </si>
  <si>
    <t>泣き声で　我を見返す　焼け野原</t>
  </si>
  <si>
    <t>白情人節2021</t>
  </si>
  <si>
    <t>夏2020 (水著skin 包括活動念裝)</t>
  </si>
  <si>
    <t>1100萬下載紀念 (2020/6/30 23:59まで使用可能)</t>
  </si>
  <si>
    <t>白情人節2020 (女性, 包括活動念裝)</t>
  </si>
  <si>
    <t>聖誕節2019 (萬能, 包括活動念裝)</t>
  </si>
  <si>
    <t>聖誕節2020 (聖誕Skin, 包括活動念裝)</t>
  </si>
  <si>
    <t>TS_ENVYRIA_DARTAGNAN_02.png</t>
  </si>
  <si>
    <t>TS_SAGA_YURA_01.png</t>
  </si>
  <si>
    <t>みんなの輪、陽気に満たして</t>
  </si>
  <si>
    <t>ひとりでは払えぬ影</t>
  </si>
  <si>
    <t>&lt;div&gt;&lt;script&gt;&lt;![CDATA[refreshMmt();if (window.location.href.indexOf('_en') &gt; -1) {translate();}var urls = document.querySelectorAll("a[href ^= 'https://www.alchemistcodedb.com/jp/card/ts-gl-']");for (i = 0; i &lt; urls.length; i++) {urls[i].href = urls[i].href.replace("/jp","");}checkGroup();]]&gt;&lt;/script&gt;&lt;table id='mementos'&gt;&lt;thead&gt;&lt;tr&gt;&lt;th headers='icon'&gt;圖示&lt;/th&gt;&lt;th headers='name' onclick='sortTableByString(1)'&gt;真理念裝&lt;/th&gt;&lt;th headers='rank' onclick='sortTableByString(2)'&gt;★&lt;/th&gt;&lt;th headers='remark' onclick='sortTableByString(3)'&gt;註&lt;/th&gt;&lt;th headers='origin' onclick='sortTableByString(4)'&gt;起源&lt;/th&gt;&lt;th headers='group' onclick='sortTableByString(5)'&gt;團隊&lt;/th&gt;&lt;th headers='score' onclick='sortTableByNumber(6)'&gt;分數&lt;/th&gt;&lt;th headers='HP' onclick='sortTableByNumber(7)'&gt;HP&lt;/th&gt;&lt;th headers='patk' onclick='sortTableByNumber(8)'&gt;物攻&lt;/th&gt;&lt;th headers='matk' onclick='sortTableByNumber(9)'&gt;魔攻&lt;/th&gt;&lt;th headers='pdef' onclick='sortTableByNumber(10)'&gt;物防&lt;/th&gt;&lt;th headers='mdef' onclick='sortTableByNumber(11)'&gt;魔防&lt;/th&gt;&lt;th headers='dex' onclick='sortTableByNumber(12)'&gt;器用&lt;/th&gt;&lt;th headers='agi' onclick='sortTableByNumber(13)'&gt;素早&lt;/th&gt;&lt;th headers='luck' onclick='sortTableByNumber(14)'&gt;運&lt;/th&gt;&lt;th headers='aType' onclick='sortTableByString(15)'&gt;攻屬&lt;/th&gt;&lt;th headers='a.bonus' onclick='sortTableByNumber(16)'&gt;補正&lt;/th&gt;&lt;th headers='special' onclick='sortTableByString(17)'&gt;特效&lt;/th&gt;&lt;th headers='sp.bonus' onclick='sortTableByNumber(18)'&gt;補正&lt;/th&gt;&lt;th headers='others'&gt;其他&lt;/th&gt;&lt;th headers='sinA' onclick='sortTableByNumber(20)'&gt;嫉妬&lt;/th&gt;&lt;th headers='sinB' onclick='sortTableByNumber(21)'&gt;怠惰&lt;/th&gt;&lt;th headers='sinC' onclick='sortTableByNumber(22)'&gt;色欲&lt;/th&gt;&lt;th headers='sinD' onclick='sortTableByNumber(23)'&gt;暴食&lt;/th&gt;&lt;th headers='sinE' onclick='sortTableByNumber(24)'&gt;憤怒&lt;/th&gt;&lt;th headers='sinF' onclick='sortTableByNumber(25)'&gt;強欲&lt;/th&gt;&lt;th headers='sinG' onclick='sortTableByNumber(26)'&gt;傲慢&lt;/th&gt;&lt;/tr&gt;&lt;/thead&gt;&lt;tbody&gt;</t>
  </si>
  <si>
    <t>TS_SAGA_SEIDA_02.png</t>
  </si>
  <si>
    <t>非効率な暴風と化して</t>
  </si>
  <si>
    <t>TS_CRY_01.png</t>
  </si>
  <si>
    <t>TS_GLUTTONY_IRENE_01.png</t>
  </si>
  <si>
    <t>英雄の望みは不変</t>
  </si>
  <si>
    <t>闇とともにある秩序</t>
  </si>
  <si>
    <t>祭礼代表</t>
  </si>
  <si>
    <t>subgroup_north_fes.png</t>
  </si>
  <si>
    <t>TS_NORTH_CLARIS_01.png</t>
  </si>
  <si>
    <t>TS_NORTH_INES_01.png</t>
  </si>
  <si>
    <t>知識が約す、祭礼の光</t>
  </si>
  <si>
    <t>精霊は高貴な灯火に集い</t>
  </si>
  <si>
    <t>TS_DESERT_BASINI_03.png</t>
  </si>
  <si>
    <t>影と光の誓い</t>
  </si>
  <si>
    <t>1200万記念</t>
  </si>
  <si>
    <t>TS_ENVYRIA_SHAYNA_02.png</t>
  </si>
  <si>
    <t>TS_NORTH_CADANOVA_03.png</t>
  </si>
  <si>
    <t>TS_NORTH_HELENE_01.png</t>
  </si>
  <si>
    <t>TS_NORTH_IGNACIO_01.png</t>
  </si>
  <si>
    <t>TS_NORTH_SHAH_01.png</t>
  </si>
  <si>
    <t>TS_POK_LOGISTILLA_01.png</t>
  </si>
  <si>
    <t>TS_SB_03.png</t>
  </si>
  <si>
    <t>TS_SB_04.png</t>
  </si>
  <si>
    <t>TS_WADA_CHIHAYA_01.png</t>
  </si>
  <si>
    <t>魅せるかわいさの境地</t>
  </si>
  <si>
    <t>Wedding</t>
  </si>
  <si>
    <t>会心+20%</t>
  </si>
  <si>
    <t>焔竜、再び昇る</t>
  </si>
  <si>
    <t>跳躍</t>
  </si>
  <si>
    <t>救うもの、捨てられぬもの</t>
  </si>
  <si>
    <t>切り捨てない決意</t>
  </si>
  <si>
    <t>新生のハイエルフの掌にて</t>
  </si>
  <si>
    <t>恥ずかしがり屋の魔女の道</t>
  </si>
  <si>
    <t>扇の勇者の輪舞</t>
  </si>
  <si>
    <t>幼き神鳥と勇者の約束</t>
  </si>
  <si>
    <t>舞はたおやかな光を残し</t>
  </si>
  <si>
    <t>ex20</t>
  </si>
  <si>
    <t>TS_DESERT_CARLA_01.png</t>
  </si>
  <si>
    <t>TS_DESERT_NEFERTY_02.png</t>
  </si>
  <si>
    <t>TS_DUNG_01.png</t>
  </si>
  <si>
    <t>TS_DUNG_02.png</t>
  </si>
  <si>
    <t>TS_DUNG_03.png</t>
  </si>
  <si>
    <t>TS_GREED_SHENMEI_02.png</t>
  </si>
  <si>
    <t>TS_SAGA_TINA_HEROS_01.png</t>
  </si>
  <si>
    <t>TS_WADA_IKASA_02.png</t>
  </si>
  <si>
    <t>印は紅く、萌芽を照らす</t>
  </si>
  <si>
    <t>風属性耐性+10</t>
  </si>
  <si>
    <t>波間に咲く安らぎの百合</t>
  </si>
  <si>
    <t>冒険者の見据える先</t>
  </si>
  <si>
    <t>ダンまち</t>
  </si>
  <si>
    <t>subgroup_dung.png</t>
  </si>
  <si>
    <t>ヘスティア・ファミリアの日常</t>
  </si>
  <si>
    <t>剣姫の休息</t>
  </si>
  <si>
    <t>雷属性耐性</t>
  </si>
  <si>
    <t>海色ロマン</t>
  </si>
  <si>
    <t>暴擊傷害</t>
  </si>
  <si>
    <t>祝いの風、光に満ち</t>
  </si>
  <si>
    <t>死の先で開いた華火</t>
  </si>
  <si>
    <t>TS_GLUTTONY_ZOPHIE_01.png</t>
  </si>
  <si>
    <t>TS_GREED_LANGHAO_01.png</t>
  </si>
  <si>
    <t>TS_GREED_ORION_02.png</t>
  </si>
  <si>
    <t>TS_LOST_THOL_04.png</t>
  </si>
  <si>
    <t>TS_LUST_AINANNA_02.png</t>
  </si>
  <si>
    <t>TS_WADA_KAEDE_01.png</t>
  </si>
  <si>
    <t>砂漠の無垢なる約束</t>
  </si>
  <si>
    <t>雷狼の激しくも優しい牙</t>
  </si>
  <si>
    <t>暴擊率+10, 暴擊傷害+5%</t>
  </si>
  <si>
    <t>MP獲得量+10</t>
  </si>
  <si>
    <t>MP獲得量+5</t>
  </si>
  <si>
    <t>暴擊傷害+10%, MP獲得量+10</t>
  </si>
  <si>
    <t>治癒力+20,
MP獲得量+5</t>
  </si>
  <si>
    <t>MP獲得量</t>
  </si>
  <si>
    <t>目覚めし若獅子</t>
  </si>
  <si>
    <t>水属性</t>
  </si>
  <si>
    <t>ex21</t>
  </si>
  <si>
    <t>背中合わせの哲学</t>
  </si>
  <si>
    <t>対人防御+10</t>
  </si>
  <si>
    <t>嘘を越えた大輪の花</t>
  </si>
  <si>
    <t>その食卓は幸せの記憶</t>
  </si>
  <si>
    <t>TS_GL_LIWANG_01.png</t>
  </si>
  <si>
    <t>TS_GL_NESHA_01.png</t>
  </si>
  <si>
    <t>TS_GL_SUMMER_02.png</t>
  </si>
  <si>
    <t>TS_GLUTTONY_ZAFIRITH_01.png</t>
  </si>
  <si>
    <t>TS_LUST_AMBROSIA_02.png</t>
  </si>
  <si>
    <t>TS_LUST_CELLIERS_01.png</t>
  </si>
  <si>
    <t>TS_LUST_MIELIKKI_01.png</t>
  </si>
  <si>
    <t>Payment's Due</t>
  </si>
  <si>
    <t>Basic Information</t>
  </si>
  <si>
    <t>Scorching by the Shore</t>
  </si>
  <si>
    <t>十全たる竜の不全</t>
  </si>
  <si>
    <t>幼き魔女の夢見る世界</t>
  </si>
  <si>
    <t>クリスタルのキラキラ</t>
  </si>
  <si>
    <t>共にある為の制約</t>
  </si>
  <si>
    <t>function score() {var b1 = 0;var b2 = 0;var b0 = 0;var s1 = 0;var s2 = 0;var s3 = 0;var s4 = 0;var s5 = 0;var s6 = 0;var s7 = 0;var s0 = 0; /* default value for 大罪屬性 (i.e. highest single value among all types) */var pm = document.querySelector('input[name = pm]:checked').value; /* physical or magical */var sin = document.querySelector('input[name = sin]:checked').value;if (pm == 'phy') {b1 = 1;} else if (pm == 'mag') {b2 = 1;} else {b0 = 1;}if (sin == 'envy') {s1 = 1;} else if (sin == 'sloth') {s2 = 1;} else if (sin == 'lust') {s3 = 1;} else if (sin == 'gluttony') {s4 = 1;} else if (sin == 'wrath') {s5 = 1;} else if (sin == 'greed') {s6 = 1;} else if (sin == 'pride') {s7 = 1;} else if (sin == 'any') {s0 = 1;}var ex01 = document.querySelector('#ex01').checked;var ex02 = document.querySelector('#ex02').checked;var ex03 = document.querySelector('#ex03').checked;var ex04 = document.querySelector('#ex04').checked;var ex05 = document.querySelector('#ex05').checked;var ex06 = document.querySelector('#ex06').checked;var ex07 = document.querySelector('#ex07').checked;var ex08 = document.querySelector('#ex08').checked;var ex09 = document.querySelector('#ex09').checked;var ex10 = document.querySelector('#ex10').checked;var ex11 = document.querySelector('#ex11').checked;var ex12 = document.querySelector('#ex12').checked;var ex13 = document.querySelector('#ex13').checked;var ex14 = document.querySelector('#ex14').checked;var ex15 = document.querySelector('#ex15').checked;var ex16 = document.querySelector('#ex16').checked;var ex17 = document.querySelector('#ex17').checked;var ex18 = document.querySelector('#ex18').checked;var ex19 = document.querySelector('#ex19').checked;var ex20 = document.querySelector('#ex20').checked;var ex21 = document.querySelector('#ex21').checked;</t>
  </si>
  <si>
    <t>TS_TSP_03.png</t>
  </si>
  <si>
    <t>TS_TSP_04.png</t>
  </si>
  <si>
    <t>英雄の優しい記憶</t>
  </si>
  <si>
    <t>原初の黒の忠誠</t>
  </si>
  <si>
    <t>TS_LUST_CLABUL_01.png</t>
  </si>
  <si>
    <t>TS_LUST_QENS_02.png</t>
  </si>
  <si>
    <t>穢れなき救済への意志</t>
  </si>
  <si>
    <t>竜が見初めたヒトの刻に</t>
  </si>
  <si>
    <t>TS_GLUTTONY_TETIS_01.png</t>
  </si>
  <si>
    <t>TS_LUST_CORDELIA_01.png</t>
  </si>
  <si>
    <t>TS_WRATH_IRA_01.png</t>
  </si>
  <si>
    <t>ハロウィンの優しい時間</t>
  </si>
  <si>
    <t>仮装の先での出会い</t>
  </si>
  <si>
    <t>萬聖節2021</t>
  </si>
  <si>
    <t>かつての小さき狂狼</t>
  </si>
  <si>
    <t>TS_ENVYRIA_KALMIA_01.png</t>
  </si>
  <si>
    <t>TS_POK_SOLOMON_01.png</t>
  </si>
  <si>
    <t>TS_WRATH_TERESA_02.png</t>
  </si>
  <si>
    <t>太陽に向いて咲く花のように</t>
  </si>
  <si>
    <t>勝利への最適解</t>
  </si>
  <si>
    <t>終わりを目指す槍先に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</si>
</sst>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0"/>
      <color rgb="FF0070C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1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 applyAlignment="1">
      <alignment horizontal="left" vertical="center"/>
    </xf>
    <xf numFmtId="0" fontId="2" fillId="0" borderId="1" xfId="1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14" fontId="0" fillId="0" borderId="0" xfId="0" applyNumberFormat="1" applyAlignment="1">
      <alignment horizontal="left"/>
    </xf>
    <xf numFmtId="0" fontId="2" fillId="0" borderId="1" xfId="0" applyNumberFormat="1" applyFont="1" applyBorder="1" applyAlignment="1">
      <alignment horizontal="right" vertical="center"/>
    </xf>
    <xf numFmtId="0" fontId="2" fillId="0" borderId="0" xfId="0" applyNumberFormat="1" applyFont="1" applyBorder="1" applyAlignment="1">
      <alignment horizontal="left" vertical="center"/>
    </xf>
    <xf numFmtId="0" fontId="2" fillId="0" borderId="0" xfId="1" applyNumberFormat="1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3" fillId="2" borderId="0" xfId="1" applyNumberFormat="1" applyFont="1" applyFill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NumberFormat="1" applyFont="1" applyAlignment="1" applyProtection="1">
      <alignment horizontal="left" vertical="center"/>
      <protection locked="0" hidden="1"/>
    </xf>
    <xf numFmtId="9" fontId="0" fillId="0" borderId="0" xfId="0" applyNumberFormat="1"/>
    <xf numFmtId="0" fontId="4" fillId="0" borderId="0" xfId="0" applyNumberFormat="1" applyFont="1" applyBorder="1" applyAlignment="1" applyProtection="1">
      <alignment horizontal="left" vertical="center"/>
      <protection locked="0" hidden="1"/>
    </xf>
    <xf numFmtId="0" fontId="4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3" fillId="2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 wrapText="1"/>
    </xf>
    <xf numFmtId="0" fontId="3" fillId="0" borderId="0" xfId="1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49" fontId="6" fillId="0" borderId="0" xfId="0" applyNumberFormat="1" applyFont="1" applyAlignment="1" applyProtection="1">
      <alignment horizontal="left" vertical="top" wrapText="1"/>
      <protection locked="0" hidden="1"/>
    </xf>
    <xf numFmtId="0" fontId="6" fillId="0" borderId="0" xfId="0" applyNumberFormat="1" applyFont="1" applyAlignment="1" applyProtection="1">
      <alignment horizontal="left" vertical="top" wrapText="1"/>
      <protection locked="0" hidden="1"/>
    </xf>
    <xf numFmtId="49" fontId="6" fillId="0" borderId="0" xfId="0" applyNumberFormat="1" applyFont="1" applyFill="1" applyAlignment="1" applyProtection="1">
      <alignment horizontal="left" vertical="top"/>
      <protection locked="0" hidden="1"/>
    </xf>
    <xf numFmtId="0" fontId="6" fillId="0" borderId="0" xfId="0" applyNumberFormat="1" applyFont="1" applyFill="1" applyAlignment="1" applyProtection="1">
      <alignment horizontal="left" vertical="top"/>
      <protection locked="0" hidden="1"/>
    </xf>
    <xf numFmtId="0" fontId="0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</cellXfs>
  <cellStyles count="2">
    <cellStyle name="Comma" xfId="1" builtinId="3"/>
    <cellStyle name="Normal" xfId="0" builtinId="0"/>
  </cellStyles>
  <dxfs count="6">
    <dxf>
      <fill>
        <patternFill>
          <bgColor rgb="FFE7E6E6"/>
        </patternFill>
      </fill>
    </dxf>
    <dxf>
      <fill>
        <patternFill>
          <bgColor rgb="FFFFFF00"/>
        </patternFill>
      </fill>
    </dxf>
    <dxf>
      <font>
        <color rgb="FFFFFFFF"/>
      </font>
    </dxf>
    <dxf>
      <fill>
        <patternFill>
          <bgColor rgb="FFE7E6E6"/>
        </patternFill>
      </fill>
    </dxf>
    <dxf>
      <fill>
        <patternFill>
          <bgColor rgb="FFFFFF00"/>
        </patternFill>
      </fill>
    </dxf>
    <dxf>
      <font>
        <color rgb="FFFFFFF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file:///C:\Users\kklau\OneDrive\Tagatame\Repo\mementos\resources\ui\group_ts.png" TargetMode="External"/><Relationship Id="rId117" Type="http://schemas.openxmlformats.org/officeDocument/2006/relationships/image" Target="../media/image75.png"/><Relationship Id="rId21" Type="http://schemas.openxmlformats.org/officeDocument/2006/relationships/image" Target="../media/image11.png"/><Relationship Id="rId42" Type="http://schemas.openxmlformats.org/officeDocument/2006/relationships/image" Target="file:///C:\Users\kklau\OneDrive\Tagatame\Repo\mementos\resources\ui\IT_CONCEPTCARD_COMMON_GLU.png" TargetMode="External"/><Relationship Id="rId47" Type="http://schemas.openxmlformats.org/officeDocument/2006/relationships/image" Target="../media/image24.png"/><Relationship Id="rId63" Type="http://schemas.openxmlformats.org/officeDocument/2006/relationships/image" Target="../media/image32.png"/><Relationship Id="rId68" Type="http://schemas.openxmlformats.org/officeDocument/2006/relationships/image" Target="file:///C:\Users\kklau\OneDrive\Tagatame\Repo\mementos\resources\ui\subgroup_people_of_desert.png" TargetMode="External"/><Relationship Id="rId84" Type="http://schemas.openxmlformats.org/officeDocument/2006/relationships/image" Target="file:///C:\Users\kklau\OneDrive\Tagatame\Repo\mementos\resources\ui\IT_CONCEPTCARD_COMMON_WRA.png" TargetMode="External"/><Relationship Id="rId89" Type="http://schemas.openxmlformats.org/officeDocument/2006/relationships/image" Target="../media/image47.png"/><Relationship Id="rId112" Type="http://schemas.openxmlformats.org/officeDocument/2006/relationships/image" Target="../media/image70.png"/><Relationship Id="rId16" Type="http://schemas.openxmlformats.org/officeDocument/2006/relationships/image" Target="file:///C:\Users\kklau\OneDrive\Tagatame\Repo\mementos\resources\ui\group_mcf.png" TargetMode="External"/><Relationship Id="rId107" Type="http://schemas.openxmlformats.org/officeDocument/2006/relationships/image" Target="../media/image65.png"/><Relationship Id="rId11" Type="http://schemas.openxmlformats.org/officeDocument/2006/relationships/image" Target="../media/image6.png"/><Relationship Id="rId32" Type="http://schemas.openxmlformats.org/officeDocument/2006/relationships/image" Target="file:///C:\Users\kklau\OneDrive\Tagatame\Repo\mementos\resources\ui\group_wrath.png" TargetMode="External"/><Relationship Id="rId37" Type="http://schemas.openxmlformats.org/officeDocument/2006/relationships/image" Target="../media/image19.png"/><Relationship Id="rId53" Type="http://schemas.openxmlformats.org/officeDocument/2006/relationships/image" Target="../media/image27.png"/><Relationship Id="rId58" Type="http://schemas.openxmlformats.org/officeDocument/2006/relationships/image" Target="file:///C:\Users\kklau\OneDrive\Tagatame\Repo\mementos\resources\ui\subgroup_envyria_knight.png" TargetMode="External"/><Relationship Id="rId74" Type="http://schemas.openxmlformats.org/officeDocument/2006/relationships/image" Target="file:///C:\Users\kklau\OneDrive\Tagatame\Repo\mementos\resources\ui\subgroup_shayna_fanclub.png" TargetMode="External"/><Relationship Id="rId79" Type="http://schemas.openxmlformats.org/officeDocument/2006/relationships/image" Target="../media/image40.png"/><Relationship Id="rId102" Type="http://schemas.openxmlformats.org/officeDocument/2006/relationships/image" Target="../media/image60.png"/><Relationship Id="rId123" Type="http://schemas.openxmlformats.org/officeDocument/2006/relationships/image" Target="../media/image81.png"/><Relationship Id="rId5" Type="http://schemas.openxmlformats.org/officeDocument/2006/relationships/image" Target="../media/image3.png"/><Relationship Id="rId90" Type="http://schemas.openxmlformats.org/officeDocument/2006/relationships/image" Target="../media/image48.png"/><Relationship Id="rId95" Type="http://schemas.openxmlformats.org/officeDocument/2006/relationships/image" Target="../media/image53.png"/><Relationship Id="rId22" Type="http://schemas.openxmlformats.org/officeDocument/2006/relationships/image" Target="file:///C:\Users\kklau\OneDrive\Tagatame\Repo\mementos\resources\ui\group_saga.png" TargetMode="External"/><Relationship Id="rId27" Type="http://schemas.openxmlformats.org/officeDocument/2006/relationships/image" Target="../media/image14.png"/><Relationship Id="rId43" Type="http://schemas.openxmlformats.org/officeDocument/2006/relationships/image" Target="../media/image22.png"/><Relationship Id="rId48" Type="http://schemas.openxmlformats.org/officeDocument/2006/relationships/image" Target="file:///C:\Users\kklau\OneDrive\Tagatame\Repo\mementos\resources\ui\IT_CONCEPTCARD_COMMON_LUS.png" TargetMode="External"/><Relationship Id="rId64" Type="http://schemas.openxmlformats.org/officeDocument/2006/relationships/image" Target="file:///C:\Users\kklau\OneDrive\Tagatame\Repo\mementos\resources\ui\subgroup_hienkishi.png" TargetMode="External"/><Relationship Id="rId69" Type="http://schemas.openxmlformats.org/officeDocument/2006/relationships/image" Target="../media/image35.png"/><Relationship Id="rId113" Type="http://schemas.openxmlformats.org/officeDocument/2006/relationships/image" Target="../media/image71.png"/><Relationship Id="rId118" Type="http://schemas.openxmlformats.org/officeDocument/2006/relationships/image" Target="../media/image76.png"/><Relationship Id="rId80" Type="http://schemas.openxmlformats.org/officeDocument/2006/relationships/image" Target="file:///C:\Users\kklau\OneDrive\Tagatame\Repo\mementos\resources\ui\subgroup_wadatusmi_samurai_family.png" TargetMode="External"/><Relationship Id="rId85" Type="http://schemas.openxmlformats.org/officeDocument/2006/relationships/image" Target="../media/image43.png"/><Relationship Id="rId12" Type="http://schemas.openxmlformats.org/officeDocument/2006/relationships/image" Target="file:///C:\Users\kklau\OneDrive\Tagatame\Repo\mementos\resources\ui\group_lost.png" TargetMode="External"/><Relationship Id="rId17" Type="http://schemas.openxmlformats.org/officeDocument/2006/relationships/image" Target="../media/image9.png"/><Relationship Id="rId33" Type="http://schemas.openxmlformats.org/officeDocument/2006/relationships/image" Target="../media/image17.png"/><Relationship Id="rId38" Type="http://schemas.openxmlformats.org/officeDocument/2006/relationships/image" Target="file:///C:\Users\kklau\OneDrive\Tagatame\Repo\mementos\resources\ui\IT_CONCEPTCARD_COMMON_DES.png" TargetMode="External"/><Relationship Id="rId59" Type="http://schemas.openxmlformats.org/officeDocument/2006/relationships/image" Target="../media/image30.png"/><Relationship Id="rId103" Type="http://schemas.openxmlformats.org/officeDocument/2006/relationships/image" Target="../media/image61.png"/><Relationship Id="rId108" Type="http://schemas.openxmlformats.org/officeDocument/2006/relationships/image" Target="../media/image66.png"/><Relationship Id="rId124" Type="http://schemas.openxmlformats.org/officeDocument/2006/relationships/image" Target="../media/image82.png"/><Relationship Id="rId54" Type="http://schemas.openxmlformats.org/officeDocument/2006/relationships/image" Target="file:///C:\Users\kklau\OneDrive\Tagatame\Repo\mementos\resources\ui\IT_CONCEPTCARD_COMMON_SLO.png" TargetMode="External"/><Relationship Id="rId70" Type="http://schemas.openxmlformats.org/officeDocument/2006/relationships/image" Target="file:///C:\Users\kklau\OneDrive\Tagatame\Repo\mementos\resources\ui\subgroup_pirate.png" TargetMode="External"/><Relationship Id="rId75" Type="http://schemas.openxmlformats.org/officeDocument/2006/relationships/image" Target="../media/image38.png"/><Relationship Id="rId91" Type="http://schemas.openxmlformats.org/officeDocument/2006/relationships/image" Target="../media/image49.png"/><Relationship Id="rId96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file:///C:\Users\kklau\OneDrive\Tagatame\Repo\mementos\resources\ui\group_FgG.png" TargetMode="External"/><Relationship Id="rId23" Type="http://schemas.openxmlformats.org/officeDocument/2006/relationships/image" Target="../media/image12.png"/><Relationship Id="rId28" Type="http://schemas.openxmlformats.org/officeDocument/2006/relationships/image" Target="file:///C:\Users\kklau\OneDrive\Tagatame\Repo\mementos\resources\ui\group_tsp.png" TargetMode="External"/><Relationship Id="rId49" Type="http://schemas.openxmlformats.org/officeDocument/2006/relationships/image" Target="../media/image25.png"/><Relationship Id="rId114" Type="http://schemas.openxmlformats.org/officeDocument/2006/relationships/image" Target="../media/image72.png"/><Relationship Id="rId119" Type="http://schemas.openxmlformats.org/officeDocument/2006/relationships/image" Target="../media/image77.png"/><Relationship Id="rId44" Type="http://schemas.openxmlformats.org/officeDocument/2006/relationships/image" Target="file:///C:\Users\kklau\OneDrive\Tagatame\Repo\mementos\resources\ui\IT_CONCEPTCARD_COMMON_GRE.png" TargetMode="External"/><Relationship Id="rId60" Type="http://schemas.openxmlformats.org/officeDocument/2006/relationships/image" Target="file:///C:\Users\kklau\OneDrive\Tagatame\Repo\mementos\resources\ui\subgroup_envyria_orchestra.png" TargetMode="External"/><Relationship Id="rId65" Type="http://schemas.openxmlformats.org/officeDocument/2006/relationships/image" Target="../media/image33.png"/><Relationship Id="rId81" Type="http://schemas.openxmlformats.org/officeDocument/2006/relationships/image" Target="../media/image41.png"/><Relationship Id="rId86" Type="http://schemas.openxmlformats.org/officeDocument/2006/relationships/image" Target="../media/image44.png"/><Relationship Id="rId4" Type="http://schemas.openxmlformats.org/officeDocument/2006/relationships/image" Target="file:///C:\Users\kklau\OneDrive\Tagatame\Repo\mementos\resources\ui\group_envyria.png" TargetMode="External"/><Relationship Id="rId9" Type="http://schemas.openxmlformats.org/officeDocument/2006/relationships/image" Target="../media/image5.png"/><Relationship Id="rId13" Type="http://schemas.openxmlformats.org/officeDocument/2006/relationships/image" Target="../media/image7.png"/><Relationship Id="rId18" Type="http://schemas.openxmlformats.org/officeDocument/2006/relationships/image" Target="file:///C:\Users\kklau\OneDrive\Tagatame\Repo\mementos\resources\ui\group_messiah.png" TargetMode="External"/><Relationship Id="rId39" Type="http://schemas.openxmlformats.org/officeDocument/2006/relationships/image" Target="../media/image20.png"/><Relationship Id="rId109" Type="http://schemas.openxmlformats.org/officeDocument/2006/relationships/image" Target="../media/image67.png"/><Relationship Id="rId34" Type="http://schemas.openxmlformats.org/officeDocument/2006/relationships/image" Target="file:///C:\Users\kklau\OneDrive\Tagatame\Repo\mementos\resources\ui\IT_CONCEPTCARD_COMMON_CHRISTMAS.png" TargetMode="External"/><Relationship Id="rId50" Type="http://schemas.openxmlformats.org/officeDocument/2006/relationships/image" Target="file:///C:\Users\kklau\OneDrive\Tagatame\Repo\mementos\resources\ui\IT_CONCEPTCARD_COMMON_NOR.png" TargetMode="External"/><Relationship Id="rId55" Type="http://schemas.openxmlformats.org/officeDocument/2006/relationships/image" Target="../media/image28.png"/><Relationship Id="rId76" Type="http://schemas.openxmlformats.org/officeDocument/2006/relationships/image" Target="file:///C:\Users\kklau\OneDrive\Tagatame\Repo\mementos\resources\ui\subgroup_shiso.png" TargetMode="External"/><Relationship Id="rId97" Type="http://schemas.openxmlformats.org/officeDocument/2006/relationships/image" Target="../media/image55.png"/><Relationship Id="rId104" Type="http://schemas.openxmlformats.org/officeDocument/2006/relationships/image" Target="../media/image62.png"/><Relationship Id="rId120" Type="http://schemas.openxmlformats.org/officeDocument/2006/relationships/image" Target="../media/image78.png"/><Relationship Id="rId7" Type="http://schemas.openxmlformats.org/officeDocument/2006/relationships/image" Target="../media/image4.png"/><Relationship Id="rId71" Type="http://schemas.openxmlformats.org/officeDocument/2006/relationships/image" Target="../media/image36.png"/><Relationship Id="rId92" Type="http://schemas.openxmlformats.org/officeDocument/2006/relationships/image" Target="../media/image50.png"/><Relationship Id="rId2" Type="http://schemas.openxmlformats.org/officeDocument/2006/relationships/image" Target="file:///C:\Users\kklau\OneDrive\Tagatame\Repo\mementos\resources\ui\group_desert.png" TargetMode="External"/><Relationship Id="rId29" Type="http://schemas.openxmlformats.org/officeDocument/2006/relationships/image" Target="../media/image15.png"/><Relationship Id="rId24" Type="http://schemas.openxmlformats.org/officeDocument/2006/relationships/image" Target="file:///C:\Users\kklau\OneDrive\Tagatame\Repo\mementos\resources\ui\group_sloth.png" TargetMode="External"/><Relationship Id="rId40" Type="http://schemas.openxmlformats.org/officeDocument/2006/relationships/image" Target="file:///C:\Users\kklau\OneDrive\Tagatame\Repo\mementos\resources\ui\IT_CONCEPTCARD_COMMON_ENV.png" TargetMode="External"/><Relationship Id="rId45" Type="http://schemas.openxmlformats.org/officeDocument/2006/relationships/image" Target="../media/image23.png"/><Relationship Id="rId66" Type="http://schemas.openxmlformats.org/officeDocument/2006/relationships/image" Target="file:///C:\Users\kklau\OneDrive\Tagatame\Repo\mementos\resources\ui\subgroup_jikkaisyu.png" TargetMode="External"/><Relationship Id="rId87" Type="http://schemas.openxmlformats.org/officeDocument/2006/relationships/image" Target="../media/image45.png"/><Relationship Id="rId110" Type="http://schemas.openxmlformats.org/officeDocument/2006/relationships/image" Target="../media/image68.png"/><Relationship Id="rId115" Type="http://schemas.openxmlformats.org/officeDocument/2006/relationships/image" Target="../media/image73.png"/><Relationship Id="rId61" Type="http://schemas.openxmlformats.org/officeDocument/2006/relationships/image" Target="../media/image31.png"/><Relationship Id="rId82" Type="http://schemas.openxmlformats.org/officeDocument/2006/relationships/image" Target="file:///C:\Users\kklau\OneDrive\Tagatame\Repo\mementos\resources\ui\subgroup_wrathtriz.png" TargetMode="External"/><Relationship Id="rId19" Type="http://schemas.openxmlformats.org/officeDocument/2006/relationships/image" Target="../media/image10.png"/><Relationship Id="rId14" Type="http://schemas.openxmlformats.org/officeDocument/2006/relationships/image" Target="file:///C:\Users\kklau\OneDrive\Tagatame\Repo\mementos\resources\ui\group_lust.png" TargetMode="External"/><Relationship Id="rId30" Type="http://schemas.openxmlformats.org/officeDocument/2006/relationships/image" Target="file:///C:\Users\kklau\OneDrive\Tagatame\Repo\mementos\resources\ui\group_wada.png" TargetMode="External"/><Relationship Id="rId35" Type="http://schemas.openxmlformats.org/officeDocument/2006/relationships/image" Target="../media/image18.png"/><Relationship Id="rId56" Type="http://schemas.openxmlformats.org/officeDocument/2006/relationships/image" Target="file:///C:\Users\kklau\OneDrive\Tagatame\Repo\mementos\resources\ui\IT_CONCEPTCARD_COMMON_WAD.png" TargetMode="External"/><Relationship Id="rId77" Type="http://schemas.openxmlformats.org/officeDocument/2006/relationships/image" Target="../media/image39.png"/><Relationship Id="rId100" Type="http://schemas.openxmlformats.org/officeDocument/2006/relationships/image" Target="../media/image58.png"/><Relationship Id="rId105" Type="http://schemas.openxmlformats.org/officeDocument/2006/relationships/image" Target="../media/image63.png"/><Relationship Id="rId8" Type="http://schemas.openxmlformats.org/officeDocument/2006/relationships/image" Target="file:///C:\Users\kklau\OneDrive\Tagatame\Repo\mementos\resources\ui\group_gluttony.png" TargetMode="External"/><Relationship Id="rId51" Type="http://schemas.openxmlformats.org/officeDocument/2006/relationships/image" Target="../media/image26.png"/><Relationship Id="rId72" Type="http://schemas.openxmlformats.org/officeDocument/2006/relationships/image" Target="file:///C:\Users\kklau\OneDrive\Tagatame\Repo\mementos\resources\ui\subgroup_seikyoukishi.png" TargetMode="External"/><Relationship Id="rId93" Type="http://schemas.openxmlformats.org/officeDocument/2006/relationships/image" Target="../media/image51.png"/><Relationship Id="rId98" Type="http://schemas.openxmlformats.org/officeDocument/2006/relationships/image" Target="../media/image56.png"/><Relationship Id="rId121" Type="http://schemas.openxmlformats.org/officeDocument/2006/relationships/image" Target="../media/image79.png"/><Relationship Id="rId3" Type="http://schemas.openxmlformats.org/officeDocument/2006/relationships/image" Target="../media/image2.png"/><Relationship Id="rId25" Type="http://schemas.openxmlformats.org/officeDocument/2006/relationships/image" Target="../media/image13.png"/><Relationship Id="rId46" Type="http://schemas.openxmlformats.org/officeDocument/2006/relationships/image" Target="file:///C:\Users\kklau\OneDrive\Tagatame\Repo\mementos\resources\ui\IT_CONCEPTCARD_COMMON_LOS.png" TargetMode="External"/><Relationship Id="rId67" Type="http://schemas.openxmlformats.org/officeDocument/2006/relationships/image" Target="../media/image34.png"/><Relationship Id="rId116" Type="http://schemas.openxmlformats.org/officeDocument/2006/relationships/image" Target="../media/image74.png"/><Relationship Id="rId20" Type="http://schemas.openxmlformats.org/officeDocument/2006/relationships/image" Target="file:///C:\Users\kklau\OneDrive\Tagatame\Repo\mementos\resources\ui\group_north.png" TargetMode="External"/><Relationship Id="rId41" Type="http://schemas.openxmlformats.org/officeDocument/2006/relationships/image" Target="../media/image21.png"/><Relationship Id="rId62" Type="http://schemas.openxmlformats.org/officeDocument/2006/relationships/image" Target="file:///C:\Users\kklau\OneDrive\Tagatame\Repo\mementos\resources\ui\subgroup_greed_army.png" TargetMode="External"/><Relationship Id="rId83" Type="http://schemas.openxmlformats.org/officeDocument/2006/relationships/image" Target="../media/image42.png"/><Relationship Id="rId88" Type="http://schemas.openxmlformats.org/officeDocument/2006/relationships/image" Target="../media/image46.png"/><Relationship Id="rId111" Type="http://schemas.openxmlformats.org/officeDocument/2006/relationships/image" Target="../media/image69.png"/><Relationship Id="rId15" Type="http://schemas.openxmlformats.org/officeDocument/2006/relationships/image" Target="../media/image8.png"/><Relationship Id="rId36" Type="http://schemas.openxmlformats.org/officeDocument/2006/relationships/image" Target="file:///C:\Users\kklau\OneDrive\Tagatame\Repo\mementos\resources\ui\IT_CONCEPTCARD_COMMON_COLLABO.png" TargetMode="External"/><Relationship Id="rId57" Type="http://schemas.openxmlformats.org/officeDocument/2006/relationships/image" Target="../media/image29.png"/><Relationship Id="rId106" Type="http://schemas.openxmlformats.org/officeDocument/2006/relationships/image" Target="../media/image64.png"/><Relationship Id="rId10" Type="http://schemas.openxmlformats.org/officeDocument/2006/relationships/image" Target="file:///C:\Users\kklau\OneDrive\Tagatame\Repo\mementos\resources\ui\group_greed.png" TargetMode="External"/><Relationship Id="rId31" Type="http://schemas.openxmlformats.org/officeDocument/2006/relationships/image" Target="../media/image16.png"/><Relationship Id="rId52" Type="http://schemas.openxmlformats.org/officeDocument/2006/relationships/image" Target="file:///C:\Users\kklau\OneDrive\Tagatame\Repo\mementos\resources\ui\IT_CONCEPTCARD_COMMON_SAG.png" TargetMode="External"/><Relationship Id="rId73" Type="http://schemas.openxmlformats.org/officeDocument/2006/relationships/image" Target="../media/image37.png"/><Relationship Id="rId78" Type="http://schemas.openxmlformats.org/officeDocument/2006/relationships/image" Target="file:///C:\Users\kklau\OneDrive\Tagatame\Repo\mementos\resources\ui\subgroup_souenkishi.png" TargetMode="External"/><Relationship Id="rId94" Type="http://schemas.openxmlformats.org/officeDocument/2006/relationships/image" Target="../media/image52.png"/><Relationship Id="rId99" Type="http://schemas.openxmlformats.org/officeDocument/2006/relationships/image" Target="../media/image57.png"/><Relationship Id="rId101" Type="http://schemas.openxmlformats.org/officeDocument/2006/relationships/image" Target="../media/image59.png"/><Relationship Id="rId122" Type="http://schemas.openxmlformats.org/officeDocument/2006/relationships/image" Target="../media/image8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0</xdr:row>
          <xdr:rowOff>7620</xdr:rowOff>
        </xdr:from>
        <xdr:to>
          <xdr:col>38</xdr:col>
          <xdr:colOff>0</xdr:colOff>
          <xdr:row>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HTML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mmtList.txt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440987</xdr:colOff>
      <xdr:row>17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62952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447</xdr:colOff>
      <xdr:row>0</xdr:row>
      <xdr:rowOff>441434</xdr:rowOff>
    </xdr:from>
    <xdr:to>
      <xdr:col>0</xdr:col>
      <xdr:colOff>441434</xdr:colOff>
      <xdr:row>2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" y="441434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21</xdr:row>
      <xdr:rowOff>0</xdr:rowOff>
    </xdr:from>
    <xdr:to>
      <xdr:col>9</xdr:col>
      <xdr:colOff>0</xdr:colOff>
      <xdr:row>22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8828690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</xdr:rowOff>
    </xdr:from>
    <xdr:to>
      <xdr:col>0</xdr:col>
      <xdr:colOff>440987</xdr:colOff>
      <xdr:row>11</xdr:row>
      <xdr:rowOff>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14346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440987</xdr:colOff>
      <xdr:row>12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55779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440987</xdr:colOff>
      <xdr:row>21</xdr:row>
      <xdr:rowOff>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87255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440987</xdr:colOff>
      <xdr:row>10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72910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972312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7</xdr:row>
      <xdr:rowOff>0</xdr:rowOff>
    </xdr:from>
    <xdr:to>
      <xdr:col>9</xdr:col>
      <xdr:colOff>0</xdr:colOff>
      <xdr:row>8</xdr:row>
      <xdr:rowOff>526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3093720"/>
          <a:ext cx="443274" cy="4424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439782</xdr:rowOff>
    </xdr:from>
    <xdr:to>
      <xdr:col>0</xdr:col>
      <xdr:colOff>440987</xdr:colOff>
      <xdr:row>18</xdr:row>
      <xdr:rowOff>1700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02734"/>
          <a:ext cx="440987" cy="44478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440987</xdr:colOff>
      <xdr:row>14</xdr:row>
      <xdr:rowOff>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38648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440987</xdr:colOff>
      <xdr:row>9</xdr:row>
      <xdr:rowOff>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31476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928116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</xdr:row>
      <xdr:rowOff>527</xdr:rowOff>
    </xdr:from>
    <xdr:to>
      <xdr:col>9</xdr:col>
      <xdr:colOff>0</xdr:colOff>
      <xdr:row>25</xdr:row>
      <xdr:rowOff>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0165607"/>
          <a:ext cx="443274" cy="44143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440987</xdr:colOff>
      <xdr:row>15</xdr:row>
      <xdr:rowOff>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80083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441434</xdr:colOff>
      <xdr:row>6</xdr:row>
      <xdr:rowOff>441434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48607"/>
          <a:ext cx="441434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33</xdr:row>
      <xdr:rowOff>441434</xdr:rowOff>
    </xdr:from>
    <xdr:to>
      <xdr:col>2</xdr:col>
      <xdr:colOff>441513</xdr:colOff>
      <xdr:row>35</xdr:row>
      <xdr:rowOff>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13700234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441513</xdr:colOff>
      <xdr:row>22</xdr:row>
      <xdr:rowOff>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883920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16</xdr:row>
      <xdr:rowOff>0</xdr:rowOff>
    </xdr:from>
    <xdr:to>
      <xdr:col>3</xdr:col>
      <xdr:colOff>0</xdr:colOff>
      <xdr:row>17</xdr:row>
      <xdr:rowOff>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707136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0</xdr:row>
      <xdr:rowOff>441434</xdr:rowOff>
    </xdr:from>
    <xdr:to>
      <xdr:col>3</xdr:col>
      <xdr:colOff>0</xdr:colOff>
      <xdr:row>2</xdr:row>
      <xdr:rowOff>1653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435" y="441434"/>
          <a:ext cx="441434" cy="4430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441513</xdr:colOff>
      <xdr:row>11</xdr:row>
      <xdr:rowOff>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441960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11</xdr:row>
      <xdr:rowOff>0</xdr:rowOff>
    </xdr:from>
    <xdr:to>
      <xdr:col>3</xdr:col>
      <xdr:colOff>0</xdr:colOff>
      <xdr:row>12</xdr:row>
      <xdr:rowOff>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4855779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441513</xdr:colOff>
      <xdr:row>21</xdr:row>
      <xdr:rowOff>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83972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9</xdr:row>
      <xdr:rowOff>0</xdr:rowOff>
    </xdr:from>
    <xdr:to>
      <xdr:col>3</xdr:col>
      <xdr:colOff>0</xdr:colOff>
      <xdr:row>10</xdr:row>
      <xdr:rowOff>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39776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17</xdr:row>
      <xdr:rowOff>0</xdr:rowOff>
    </xdr:from>
    <xdr:to>
      <xdr:col>3</xdr:col>
      <xdr:colOff>0</xdr:colOff>
      <xdr:row>18</xdr:row>
      <xdr:rowOff>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7504386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441513</xdr:colOff>
      <xdr:row>14</xdr:row>
      <xdr:rowOff>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574548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441513</xdr:colOff>
      <xdr:row>9</xdr:row>
      <xdr:rowOff>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353568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3</xdr:col>
      <xdr:colOff>0</xdr:colOff>
      <xdr:row>15</xdr:row>
      <xdr:rowOff>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6187440"/>
          <a:ext cx="442486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1</xdr:row>
      <xdr:rowOff>441959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441960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2</xdr:row>
      <xdr:rowOff>441434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883920"/>
          <a:ext cx="443274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11</xdr:row>
      <xdr:rowOff>0</xdr:rowOff>
    </xdr:from>
    <xdr:to>
      <xdr:col>9</xdr:col>
      <xdr:colOff>0</xdr:colOff>
      <xdr:row>12</xdr:row>
      <xdr:rowOff>0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4855779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4</xdr:row>
      <xdr:rowOff>526</xdr:rowOff>
    </xdr:from>
    <xdr:to>
      <xdr:col>9</xdr:col>
      <xdr:colOff>0</xdr:colOff>
      <xdr:row>5</xdr:row>
      <xdr:rowOff>0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768366"/>
          <a:ext cx="443274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</xdr:row>
      <xdr:rowOff>0</xdr:rowOff>
    </xdr:from>
    <xdr:to>
      <xdr:col>9</xdr:col>
      <xdr:colOff>0</xdr:colOff>
      <xdr:row>20</xdr:row>
      <xdr:rowOff>441433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8397240"/>
          <a:ext cx="443274" cy="441433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16</xdr:row>
      <xdr:rowOff>0</xdr:rowOff>
    </xdr:from>
    <xdr:to>
      <xdr:col>9</xdr:col>
      <xdr:colOff>0</xdr:colOff>
      <xdr:row>17</xdr:row>
      <xdr:rowOff>0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707136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12</xdr:row>
      <xdr:rowOff>0</xdr:rowOff>
    </xdr:from>
    <xdr:to>
      <xdr:col>9</xdr:col>
      <xdr:colOff>0</xdr:colOff>
      <xdr:row>13</xdr:row>
      <xdr:rowOff>0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530352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17</xdr:row>
      <xdr:rowOff>0</xdr:rowOff>
    </xdr:from>
    <xdr:to>
      <xdr:col>9</xdr:col>
      <xdr:colOff>0</xdr:colOff>
      <xdr:row>18</xdr:row>
      <xdr:rowOff>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7504386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</xdr:row>
      <xdr:rowOff>1</xdr:rowOff>
    </xdr:from>
    <xdr:to>
      <xdr:col>9</xdr:col>
      <xdr:colOff>0</xdr:colOff>
      <xdr:row>6</xdr:row>
      <xdr:rowOff>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2209801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10</xdr:row>
      <xdr:rowOff>0</xdr:rowOff>
    </xdr:from>
    <xdr:to>
      <xdr:col>9</xdr:col>
      <xdr:colOff>0</xdr:colOff>
      <xdr:row>10</xdr:row>
      <xdr:rowOff>441431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4414345"/>
          <a:ext cx="441435" cy="441431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3</xdr:row>
      <xdr:rowOff>1</xdr:rowOff>
    </xdr:from>
    <xdr:to>
      <xdr:col>9</xdr:col>
      <xdr:colOff>0</xdr:colOff>
      <xdr:row>4</xdr:row>
      <xdr:rowOff>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324304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14</xdr:row>
      <xdr:rowOff>0</xdr:rowOff>
    </xdr:from>
    <xdr:to>
      <xdr:col>9</xdr:col>
      <xdr:colOff>0</xdr:colOff>
      <xdr:row>14</xdr:row>
      <xdr:rowOff>441432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6187440"/>
          <a:ext cx="443274" cy="441432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6</xdr:row>
      <xdr:rowOff>0</xdr:rowOff>
    </xdr:from>
    <xdr:to>
      <xdr:col>9</xdr:col>
      <xdr:colOff>0</xdr:colOff>
      <xdr:row>6</xdr:row>
      <xdr:rowOff>441434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2648607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6</xdr:row>
      <xdr:rowOff>0</xdr:rowOff>
    </xdr:from>
    <xdr:to>
      <xdr:col>3</xdr:col>
      <xdr:colOff>0</xdr:colOff>
      <xdr:row>6</xdr:row>
      <xdr:rowOff>441434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2648607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26</xdr:row>
      <xdr:rowOff>525</xdr:rowOff>
    </xdr:from>
    <xdr:to>
      <xdr:col>9</xdr:col>
      <xdr:colOff>0</xdr:colOff>
      <xdr:row>27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1036387"/>
          <a:ext cx="441435" cy="44091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3</xdr:col>
      <xdr:colOff>0</xdr:colOff>
      <xdr:row>36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414272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25</xdr:row>
      <xdr:rowOff>0</xdr:rowOff>
    </xdr:from>
    <xdr:to>
      <xdr:col>9</xdr:col>
      <xdr:colOff>0</xdr:colOff>
      <xdr:row>25</xdr:row>
      <xdr:rowOff>441436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0607040"/>
          <a:ext cx="443274" cy="441436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27</xdr:row>
      <xdr:rowOff>525</xdr:rowOff>
    </xdr:from>
    <xdr:to>
      <xdr:col>9</xdr:col>
      <xdr:colOff>0</xdr:colOff>
      <xdr:row>28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1477822"/>
          <a:ext cx="441435" cy="44090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37</xdr:row>
      <xdr:rowOff>526</xdr:rowOff>
    </xdr:from>
    <xdr:to>
      <xdr:col>2</xdr:col>
      <xdr:colOff>441513</xdr:colOff>
      <xdr:row>38</xdr:row>
      <xdr:rowOff>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027166"/>
          <a:ext cx="441513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28</xdr:row>
      <xdr:rowOff>0</xdr:rowOff>
    </xdr:from>
    <xdr:to>
      <xdr:col>9</xdr:col>
      <xdr:colOff>0</xdr:colOff>
      <xdr:row>28</xdr:row>
      <xdr:rowOff>441959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1932920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42</xdr:row>
      <xdr:rowOff>441434</xdr:rowOff>
    </xdr:from>
    <xdr:to>
      <xdr:col>2</xdr:col>
      <xdr:colOff>441513</xdr:colOff>
      <xdr:row>44</xdr:row>
      <xdr:rowOff>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677874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36</xdr:row>
      <xdr:rowOff>0</xdr:rowOff>
    </xdr:from>
    <xdr:to>
      <xdr:col>3</xdr:col>
      <xdr:colOff>0</xdr:colOff>
      <xdr:row>37</xdr:row>
      <xdr:rowOff>526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14584680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44</xdr:row>
      <xdr:rowOff>0</xdr:rowOff>
    </xdr:from>
    <xdr:to>
      <xdr:col>3</xdr:col>
      <xdr:colOff>0</xdr:colOff>
      <xdr:row>45</xdr:row>
      <xdr:rowOff>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172364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29</xdr:row>
      <xdr:rowOff>0</xdr:rowOff>
    </xdr:from>
    <xdr:to>
      <xdr:col>9</xdr:col>
      <xdr:colOff>0</xdr:colOff>
      <xdr:row>30</xdr:row>
      <xdr:rowOff>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2360166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353568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45</xdr:row>
      <xdr:rowOff>0</xdr:rowOff>
    </xdr:from>
    <xdr:to>
      <xdr:col>3</xdr:col>
      <xdr:colOff>0</xdr:colOff>
      <xdr:row>45</xdr:row>
      <xdr:rowOff>441959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678400"/>
          <a:ext cx="441960" cy="441959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18</xdr:row>
      <xdr:rowOff>0</xdr:rowOff>
    </xdr:from>
    <xdr:to>
      <xdr:col>9</xdr:col>
      <xdr:colOff>0</xdr:colOff>
      <xdr:row>19</xdr:row>
      <xdr:rowOff>9213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7945821"/>
          <a:ext cx="441435" cy="45064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38</xdr:row>
      <xdr:rowOff>0</xdr:rowOff>
    </xdr:from>
    <xdr:to>
      <xdr:col>3</xdr:col>
      <xdr:colOff>0</xdr:colOff>
      <xdr:row>39</xdr:row>
      <xdr:rowOff>526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468600"/>
          <a:ext cx="441960" cy="44248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397764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</xdr:row>
      <xdr:rowOff>0</xdr:rowOff>
    </xdr:from>
    <xdr:to>
      <xdr:col>3</xdr:col>
      <xdr:colOff>0</xdr:colOff>
      <xdr:row>41</xdr:row>
      <xdr:rowOff>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910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30</xdr:row>
      <xdr:rowOff>0</xdr:rowOff>
    </xdr:from>
    <xdr:to>
      <xdr:col>9</xdr:col>
      <xdr:colOff>0</xdr:colOff>
      <xdr:row>30</xdr:row>
      <xdr:rowOff>441434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2801600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46</xdr:row>
      <xdr:rowOff>1</xdr:rowOff>
    </xdr:from>
    <xdr:to>
      <xdr:col>3</xdr:col>
      <xdr:colOff>0</xdr:colOff>
      <xdr:row>47</xdr:row>
      <xdr:rowOff>1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8120361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15</xdr:row>
      <xdr:rowOff>0</xdr:rowOff>
    </xdr:from>
    <xdr:to>
      <xdr:col>9</xdr:col>
      <xdr:colOff>0</xdr:colOff>
      <xdr:row>16</xdr:row>
      <xdr:rowOff>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6621517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</xdr:row>
      <xdr:rowOff>0</xdr:rowOff>
    </xdr:from>
    <xdr:to>
      <xdr:col>3</xdr:col>
      <xdr:colOff>0</xdr:colOff>
      <xdr:row>42</xdr:row>
      <xdr:rowOff>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15910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37007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419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2</xdr:col>
      <xdr:colOff>0</xdr:colOff>
      <xdr:row>7</xdr:row>
      <xdr:rowOff>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26517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35356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39776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2</xdr:col>
      <xdr:colOff>0</xdr:colOff>
      <xdr:row>11</xdr:row>
      <xdr:rowOff>0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4196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861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57454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2</xdr:col>
      <xdr:colOff>0</xdr:colOff>
      <xdr:row>15</xdr:row>
      <xdr:rowOff>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61874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70713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751332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2</xdr:col>
      <xdr:colOff>0</xdr:colOff>
      <xdr:row>22</xdr:row>
      <xdr:rowOff>0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88392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83972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32588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47</xdr:row>
      <xdr:rowOff>0</xdr:rowOff>
    </xdr:from>
    <xdr:to>
      <xdr:col>3</xdr:col>
      <xdr:colOff>0</xdr:colOff>
      <xdr:row>48</xdr:row>
      <xdr:rowOff>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90042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42</xdr:row>
      <xdr:rowOff>0</xdr:rowOff>
    </xdr:from>
    <xdr:to>
      <xdr:col>3</xdr:col>
      <xdr:colOff>0</xdr:colOff>
      <xdr:row>43</xdr:row>
      <xdr:rowOff>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2364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9403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620" y="8397240"/>
          <a:ext cx="441960" cy="45136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48</xdr:row>
      <xdr:rowOff>0</xdr:rowOff>
    </xdr:from>
    <xdr:to>
      <xdr:col>3</xdr:col>
      <xdr:colOff>0</xdr:colOff>
      <xdr:row>49</xdr:row>
      <xdr:rowOff>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203301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620" y="1414272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39</xdr:row>
      <xdr:rowOff>0</xdr:rowOff>
    </xdr:from>
    <xdr:to>
      <xdr:col>3</xdr:col>
      <xdr:colOff>0</xdr:colOff>
      <xdr:row>40</xdr:row>
      <xdr:rowOff>0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236440"/>
          <a:ext cx="441960" cy="4419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AB6AB-86C9-4C13-95A3-58796C237C8C}">
  <sheetPr codeName="Sheet1"/>
  <dimension ref="A1:AS345"/>
  <sheetViews>
    <sheetView zoomScaleNormal="100" workbookViewId="0">
      <pane xSplit="1" ySplit="2" topLeftCell="R332" activePane="bottomRight" state="frozen"/>
      <selection pane="topRight" activeCell="C1" sqref="C1"/>
      <selection pane="bottomLeft" activeCell="A3" sqref="A3"/>
      <selection pane="bottomRight" activeCell="AO342" sqref="AO342"/>
    </sheetView>
  </sheetViews>
  <sheetFormatPr defaultColWidth="6.44140625" defaultRowHeight="27.6" customHeight="1"/>
  <cols>
    <col min="1" max="1" width="30.33203125" style="80" bestFit="1" customWidth="1"/>
    <col min="2" max="2" width="30.6640625" style="19" bestFit="1" customWidth="1"/>
    <col min="3" max="3" width="2.6640625" style="8" bestFit="1" customWidth="1"/>
    <col min="4" max="4" width="4.44140625" style="8" bestFit="1" customWidth="1"/>
    <col min="5" max="5" width="12.77734375" style="19" bestFit="1" customWidth="1"/>
    <col min="6" max="6" width="24" style="19" bestFit="1" customWidth="1"/>
    <col min="7" max="8" width="22.109375" style="8" bestFit="1" customWidth="1"/>
    <col min="9" max="9" width="6.44140625" style="8"/>
    <col min="10" max="10" width="6.5546875" style="20" bestFit="1" customWidth="1"/>
    <col min="11" max="18" width="6.44140625" style="20"/>
    <col min="19" max="27" width="6.44140625" style="8"/>
    <col min="28" max="28" width="13.44140625" style="8" customWidth="1"/>
    <col min="29" max="36" width="6.44140625" style="8"/>
    <col min="37" max="37" width="6.6640625" style="8" customWidth="1"/>
    <col min="38" max="38" width="6.6640625" style="22" customWidth="1"/>
    <col min="39" max="40" width="13.33203125" style="31" customWidth="1"/>
    <col min="41" max="41" width="6.44140625" style="34" customWidth="1"/>
    <col min="42" max="16384" width="6.44140625" style="8"/>
  </cols>
  <sheetData>
    <row r="1" spans="1:45" s="3" customFormat="1" ht="14.4" customHeight="1">
      <c r="A1" s="79"/>
      <c r="B1" s="6"/>
      <c r="E1" s="6"/>
      <c r="F1" s="6"/>
      <c r="G1" s="8"/>
      <c r="H1" s="8"/>
      <c r="I1" s="18" t="s">
        <v>447</v>
      </c>
      <c r="J1" s="25"/>
      <c r="K1" s="25"/>
      <c r="L1" s="25"/>
      <c r="M1" s="25">
        <v>1</v>
      </c>
      <c r="N1" s="25"/>
      <c r="O1" s="25"/>
      <c r="P1" s="25"/>
      <c r="Q1" s="25">
        <v>0</v>
      </c>
      <c r="R1" s="26"/>
      <c r="S1" s="27"/>
      <c r="T1" s="27"/>
      <c r="U1" s="27"/>
      <c r="V1" s="27"/>
      <c r="W1" s="27">
        <v>1</v>
      </c>
      <c r="X1" s="27"/>
      <c r="Y1" s="53">
        <v>1</v>
      </c>
      <c r="Z1" s="27"/>
      <c r="AA1" s="28">
        <v>1</v>
      </c>
      <c r="AB1" s="25"/>
      <c r="AC1" s="25"/>
      <c r="AD1" s="25"/>
      <c r="AE1" s="25"/>
      <c r="AF1" s="25"/>
      <c r="AG1" s="25"/>
      <c r="AH1" s="25"/>
      <c r="AI1" s="25"/>
      <c r="AJ1" s="28">
        <v>1</v>
      </c>
      <c r="AL1" s="21"/>
      <c r="AM1" s="29"/>
      <c r="AN1" s="29"/>
      <c r="AO1" s="32"/>
      <c r="AS1" s="76"/>
    </row>
    <row r="2" spans="1:45" s="3" customFormat="1" ht="14.4" customHeight="1">
      <c r="A2" s="79"/>
      <c r="B2" s="6" t="s">
        <v>0</v>
      </c>
      <c r="C2" s="3" t="s">
        <v>1</v>
      </c>
      <c r="D2" s="3" t="s">
        <v>2</v>
      </c>
      <c r="E2" s="6" t="s">
        <v>512</v>
      </c>
      <c r="F2" s="6" t="s">
        <v>3</v>
      </c>
      <c r="G2" s="8" t="s">
        <v>661</v>
      </c>
      <c r="H2" s="8" t="s">
        <v>662</v>
      </c>
      <c r="I2" s="69" t="s">
        <v>446</v>
      </c>
      <c r="J2" s="2" t="s">
        <v>5</v>
      </c>
      <c r="K2" s="2" t="s">
        <v>6</v>
      </c>
      <c r="L2" s="2" t="s">
        <v>7</v>
      </c>
      <c r="M2" s="67" t="s">
        <v>8</v>
      </c>
      <c r="N2" s="2" t="s">
        <v>9</v>
      </c>
      <c r="O2" s="2" t="s">
        <v>10</v>
      </c>
      <c r="P2" s="2" t="s">
        <v>11</v>
      </c>
      <c r="Q2" s="2" t="s">
        <v>12</v>
      </c>
      <c r="R2" s="7" t="s">
        <v>13</v>
      </c>
      <c r="S2" s="5" t="s">
        <v>659</v>
      </c>
      <c r="T2" s="5" t="s">
        <v>473</v>
      </c>
      <c r="U2" s="5" t="s">
        <v>660</v>
      </c>
      <c r="V2" s="5" t="s">
        <v>473</v>
      </c>
      <c r="W2" s="68" t="s">
        <v>8</v>
      </c>
      <c r="X2" s="5" t="s">
        <v>672</v>
      </c>
      <c r="Y2" s="54" t="s">
        <v>473</v>
      </c>
      <c r="Z2" s="5" t="s">
        <v>673</v>
      </c>
      <c r="AA2" s="9" t="s">
        <v>473</v>
      </c>
      <c r="AB2" s="5" t="s">
        <v>435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69" t="s">
        <v>8</v>
      </c>
      <c r="AL2" s="21"/>
      <c r="AM2" s="85" t="s">
        <v>872</v>
      </c>
      <c r="AN2" s="86" t="s">
        <v>966</v>
      </c>
      <c r="AO2" s="32"/>
    </row>
    <row r="3" spans="1:45" s="3" customFormat="1" ht="27.6" customHeight="1">
      <c r="A3" s="79" t="s">
        <v>33</v>
      </c>
      <c r="B3" s="6" t="s">
        <v>34</v>
      </c>
      <c r="C3" s="3">
        <v>5</v>
      </c>
      <c r="D3" s="3" t="s">
        <v>35</v>
      </c>
      <c r="E3" s="6"/>
      <c r="F3" s="14" t="s">
        <v>36</v>
      </c>
      <c r="G3" s="8" t="s">
        <v>619</v>
      </c>
      <c r="H3" s="8"/>
      <c r="I3" s="4">
        <f t="shared" ref="I3:I75" si="0">SUMPRODUCT(J$1:AJ$1,J3:AJ3)</f>
        <v>50</v>
      </c>
      <c r="J3" s="2">
        <v>30</v>
      </c>
      <c r="K3" s="2"/>
      <c r="L3" s="2"/>
      <c r="M3" s="2">
        <f t="shared" ref="M3:M75" si="1">MAX(K3:L3)</f>
        <v>0</v>
      </c>
      <c r="N3" s="2"/>
      <c r="O3" s="2"/>
      <c r="P3" s="2"/>
      <c r="Q3" s="2"/>
      <c r="R3" s="7"/>
      <c r="S3" s="3" t="s">
        <v>14</v>
      </c>
      <c r="T3" s="3">
        <v>20</v>
      </c>
      <c r="W3" s="3">
        <f>MAX(T3,V3)</f>
        <v>20</v>
      </c>
      <c r="Y3" s="8"/>
      <c r="AA3" s="4"/>
      <c r="AB3" s="5"/>
      <c r="AF3" s="3">
        <v>30</v>
      </c>
      <c r="AJ3" s="4">
        <f t="shared" ref="AJ3:AJ75" si="2">MAX(AC3:AI3)</f>
        <v>30</v>
      </c>
      <c r="AL3" s="21"/>
      <c r="AM3" s="29" t="str">
        <f>"&lt;tr class='mmt"&amp;IF(D3="活動"," ev",IF(D3="限定"," ltd",""))&amp;IF(G3=""," groupless'","'")&amp;"&gt;&lt;td headers='icon'&gt;&lt;a href='https://www.alchemistcodedb.com/jp/card/"&amp;SUBSTITUTE(SUBSTITUTE(LOWER(A3),"_","-"),".png","")&amp;"'&gt;&lt;img src='../res/mmt/"&amp;A3&amp;"' title='"&amp;B3&amp;"' /&gt;&lt;/a&gt;&lt;/td&gt;&lt;td headers='name'&gt;"&amp;B3&amp;"&lt;/td&gt;&lt;td headers='rank'&gt;"&amp;C3&amp;"&lt;/td&gt;&lt;td headers='remark'&gt;"&amp;IF(D3="活動","&lt;span class='event'&gt;活動&lt;/span&gt;",IF(D3="限定","&lt;span class='limited'&gt;限定&lt;/span&gt;",""))&amp;"&lt;/td&gt;&lt;td headers='origin'&gt;&lt;span class='originName'&gt;"&amp;SUBSTITUTE(F3,CHAR(10),"&lt;br /&gt;")&amp;"&lt;/span&gt;&lt;img class='originLogo' src='../res/mmt/ui/"&amp;VLOOKUP(F3,List!F:H,2,FALSE)&amp;"'title='"&amp;SUBSTITUTE(F3,CHAR(10)," ")&amp;"' /&gt;&lt;/td&gt;&lt;td headers='group'&gt;"&amp;IF(G3="","","&lt;span class='groupName'&gt;"&amp;SUBSTITUTE(G3,CHAR(10)," ")&amp;IF(H3="","","&lt;br /&gt;"&amp;SUBSTITUTE(H3,CHAR(10)," "))&amp;"&lt;/span&gt;&lt;img class='groupLogo' src='../res/mmt/ui/"&amp;VLOOKUP(G3,List!K:L,2,FALSE)&amp;"' title='"&amp;SUBSTITUTE(G3,CHAR(10)," ")&amp;"' /&gt;")&amp;IF(H3="","","&lt;img class='groupLogo' src='../res/mmt/ui/"&amp;VLOOKUP(H3,List!K:L,2,FALSE)&amp;"' title='"&amp;SUBSTITUTE(H3,CHAR(10)," ")&amp;"' /&gt;")&amp;"&lt;/td&gt;&lt;td headers='score' id='"&amp;AO3&amp;"'&gt;"&amp;I3&amp;"&lt;/td&gt;&lt;td headers='HP'&gt;"&amp;J3&amp;"&lt;/td&gt;&lt;td headers='patk'&gt;"&amp;K3&amp;"&lt;/td&gt;&lt;td headers='matk'&gt;"&amp;L3&amp;"&lt;/td&gt;&lt;td headers='pdef'&gt;"&amp;N3&amp;"&lt;/td&gt;&lt;td headers='mdef'&gt;"&amp;O3&amp;"&lt;/td&gt;&lt;td headers='dex'&gt;"&amp;P3&amp;"&lt;/td&gt;&lt;td headers='agi'&gt;"&amp;Q3&amp;"&lt;/td&gt;&lt;td headers='luck'&gt;"&amp;R3&amp;"&lt;/td&gt;&lt;td headers='aType'&gt;"&amp;S3&amp;IF(U3="","","&lt;br /&gt;"&amp;U3)&amp; "&lt;/td&gt;&lt;td headers='a.bonus'&gt;"&amp;T3&amp;IF(V3="","","&lt;br /&gt;"&amp;V3)&amp;"&lt;/td&gt;&lt;td headers='special'&gt;"&amp;X3&amp;IF(Z3="","","&lt;br /&gt;"&amp;Z3)&amp;"&lt;/td&gt;&lt;td headers='sp.bonus'&gt;"&amp;Y3&amp;IF(AA3="","","&lt;br /&gt;"&amp;AA3)&amp;"&lt;/td&gt;&lt;td headers='others'&gt;"&amp;AB3&amp;"&lt;/td&gt;&lt;td headers='sinA'&gt;"&amp;AC3&amp;"&lt;/td&gt;&lt;td headers='sinB'&gt;"&amp;AD3&amp;"&lt;/td&gt;&lt;td headers='sinC'&gt;"&amp;AE3&amp;"&lt;/td&gt;&lt;td headers='sinD'&gt;"&amp;AF3&amp;"&lt;/td&gt;&lt;td headers='sinE'&gt;"&amp;AG3&amp;"&lt;/td&gt;&lt;td headers='sinF'&gt;"&amp;AH3&amp;"&lt;/td&gt;&lt;td headers='sinG'&gt;"&amp;AI3&amp;"&lt;/td&gt;&lt;/tr&gt;"</f>
        <v>&lt;tr class='mmt ev'&gt;&lt;td headers='icon'&gt;&lt;a href='https://www.alchemistcodedb.com/jp/card/ts-aot-01'&gt;&lt;img src='../res/mmt/TS_AOT_01.png' title='勝利への紅き一矢' /&gt;&lt;/a&gt;&lt;/td&gt;&lt;td headers='name'&gt;勝利への紅き一矢&lt;/td&gt;&lt;td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id='m001'&gt;50&lt;/td&gt;&lt;td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" s="29" t="str">
        <f>"document.getElementById('"&amp;AO3&amp;"').innerHTML = (b0*"&amp;TEXT(M3,0)&amp;IF(K3="","","+b1*"&amp;TEXT(K3,0)&amp;IF(L3="","","+b2*"&amp;TEXT(L3,0)))&amp;")"&amp;IF(AJ3=0,""," + (s0*"&amp;TEXT(AJ3,0)&amp;IF(AC3="","","+s1*"&amp;TEXT(AC3,0))&amp;IF(AD3="","","+s2*"&amp;TEXT(AD3,0))&amp;IF(AE3="","","+s3*"&amp;TEXT(AE3,0))&amp;IF(AF3="","","+s4*"&amp;TEXT(AF3,0))&amp;IF(AG3="","","+s5*"&amp;TEXT(AG3,0))&amp;IF(AH3="","","+s6*"&amp;TEXT(AH3,0))&amp;IF(AI3="","","+s7*"&amp;TEXT(AI3,0))&amp;")")&amp;IF(AP3="","","+ ("&amp;AP3&amp;")")&amp;";"</f>
        <v>document.getElementById('m001').innerHTML = (b0*0) + (s0*30+s4*30)+ (ex01*20);</v>
      </c>
      <c r="AO3" s="33" t="str">
        <f>"m"&amp;TEXT(ROW()-2,"000")</f>
        <v>m001</v>
      </c>
      <c r="AP3" s="6" t="str">
        <f>IF(S3="","",VLOOKUP(S3,List!N$2:O$8,2,FALSE)&amp;"*"&amp;T3&amp;IF(U3="","","+"&amp;VLOOKUP(U3,List!N$2:O$8,2,FALSE)&amp;"*"&amp;V3&amp;"-"&amp;VLOOKUP(S3,List!N$2:O$8,2,FALSE)&amp;"*"&amp;VLOOKUP(U3,List!N$2:O$8,2,FALSE)&amp;"*"&amp;MIN(T3,V3)))&amp;IF(X3="","",IF(S3="","","+")&amp;VLOOKUP(X3,List!P$2:Q$15,2,FALSE)&amp;"*"&amp;Y3&amp;IF(Z3="","","+"&amp;VLOOKUP(Z3,List!P$2:Q$14,2,FALSE)))</f>
        <v>ex01*20</v>
      </c>
    </row>
    <row r="4" spans="1:45" s="3" customFormat="1" ht="27.6" customHeight="1">
      <c r="A4" s="79" t="s">
        <v>37</v>
      </c>
      <c r="B4" s="6" t="s">
        <v>38</v>
      </c>
      <c r="C4" s="3">
        <v>5</v>
      </c>
      <c r="D4" s="3" t="s">
        <v>39</v>
      </c>
      <c r="E4" s="6"/>
      <c r="F4" s="14" t="s">
        <v>36</v>
      </c>
      <c r="G4" s="8" t="s">
        <v>619</v>
      </c>
      <c r="H4" s="8"/>
      <c r="I4" s="4">
        <f t="shared" si="0"/>
        <v>110</v>
      </c>
      <c r="J4" s="2"/>
      <c r="K4" s="2"/>
      <c r="L4" s="2"/>
      <c r="M4" s="2">
        <f t="shared" si="1"/>
        <v>0</v>
      </c>
      <c r="N4" s="2"/>
      <c r="O4" s="2"/>
      <c r="P4" s="2"/>
      <c r="Q4" s="2">
        <v>10</v>
      </c>
      <c r="R4" s="7"/>
      <c r="S4" s="3" t="s">
        <v>14</v>
      </c>
      <c r="T4" s="3">
        <v>40</v>
      </c>
      <c r="W4" s="3">
        <f t="shared" ref="W4:W67" si="3">MAX(T4,V4)</f>
        <v>40</v>
      </c>
      <c r="X4" s="3" t="s">
        <v>621</v>
      </c>
      <c r="Y4" s="8">
        <v>30</v>
      </c>
      <c r="AA4" s="4"/>
      <c r="AB4" s="5" t="s">
        <v>940</v>
      </c>
      <c r="AD4" s="3">
        <v>20</v>
      </c>
      <c r="AF4" s="3">
        <v>40</v>
      </c>
      <c r="AJ4" s="4">
        <f t="shared" si="2"/>
        <v>40</v>
      </c>
      <c r="AL4" s="21"/>
      <c r="AM4" s="29" t="str">
        <f>"&lt;tr class='mmt"&amp;IF(D4="活動"," ev",IF(D4="限定"," ltd",""))&amp;IF(G4=""," groupless'","'")&amp;"&gt;&lt;td headers='icon'&gt;&lt;a href='https://www.alchemistcodedb.com/jp/card/"&amp;SUBSTITUTE(SUBSTITUTE(LOWER(A4),"_","-"),".png","")&amp;"'&gt;&lt;img src='../res/mmt/"&amp;A4&amp;"' title='"&amp;B4&amp;"' /&gt;&lt;/a&gt;&lt;/td&gt;&lt;td headers='name'&gt;"&amp;B4&amp;"&lt;/td&gt;&lt;td headers='rank'&gt;"&amp;C4&amp;"&lt;/td&gt;&lt;td headers='remark'&gt;"&amp;IF(D4="活動","&lt;span class='event'&gt;活動&lt;/span&gt;",IF(D4="限定","&lt;span class='limited'&gt;限定&lt;/span&gt;",""))&amp;"&lt;/td&gt;&lt;td headers='origin'&gt;&lt;span class='originName'&gt;"&amp;SUBSTITUTE(F4,CHAR(10),"&lt;br /&gt;")&amp;"&lt;/span&gt;&lt;img class='originLogo' src='../res/mmt/ui/"&amp;VLOOKUP(F4,List!F:H,2,FALSE)&amp;"'title='"&amp;SUBSTITUTE(F4,CHAR(10)," ")&amp;"' /&gt;&lt;/td&gt;&lt;td headers='group'&gt;"&amp;IF(G4="","","&lt;span class='groupName'&gt;"&amp;SUBSTITUTE(G4,CHAR(10)," ")&amp;IF(H4="","","&lt;br /&gt;"&amp;SUBSTITUTE(H4,CHAR(10)," "))&amp;"&lt;/span&gt;&lt;img class='groupLogo' src='../res/mmt/ui/"&amp;VLOOKUP(G4,List!K:L,2,FALSE)&amp;"' title='"&amp;SUBSTITUTE(G4,CHAR(10)," ")&amp;"' /&gt;")&amp;IF(H4="","","&lt;img class='groupLogo' src='../res/mmt/ui/"&amp;VLOOKUP(H4,List!K:L,2,FALSE)&amp;"' title='"&amp;SUBSTITUTE(H4,CHAR(10)," ")&amp;"' /&gt;")&amp;"&lt;/td&gt;&lt;td headers='score' id='"&amp;AO4&amp;"'&gt;"&amp;I4&amp;"&lt;/td&gt;&lt;td headers='HP'&gt;"&amp;J4&amp;"&lt;/td&gt;&lt;td headers='patk'&gt;"&amp;K4&amp;"&lt;/td&gt;&lt;td headers='matk'&gt;"&amp;L4&amp;"&lt;/td&gt;&lt;td headers='pdef'&gt;"&amp;N4&amp;"&lt;/td&gt;&lt;td headers='mdef'&gt;"&amp;O4&amp;"&lt;/td&gt;&lt;td headers='dex'&gt;"&amp;P4&amp;"&lt;/td&gt;&lt;td headers='agi'&gt;"&amp;Q4&amp;"&lt;/td&gt;&lt;td headers='luck'&gt;"&amp;R4&amp;"&lt;/td&gt;&lt;td headers='aType'&gt;"&amp;S4&amp;IF(U4="","","&lt;br /&gt;"&amp;U4)&amp; "&lt;/td&gt;&lt;td headers='a.bonus'&gt;"&amp;T4&amp;IF(V4="","","&lt;br /&gt;"&amp;V4)&amp;"&lt;/td&gt;&lt;td headers='special'&gt;"&amp;X4&amp;IF(Z4="","","&lt;br /&gt;"&amp;Z4)&amp;"&lt;/td&gt;&lt;td headers='sp.bonus'&gt;"&amp;Y4&amp;IF(AA4="","","&lt;br /&gt;"&amp;AA4)&amp;"&lt;/td&gt;&lt;td headers='others'&gt;"&amp;AB4&amp;"&lt;/td&gt;&lt;td headers='sinA'&gt;"&amp;AC4&amp;"&lt;/td&gt;&lt;td headers='sinB'&gt;"&amp;AD4&amp;"&lt;/td&gt;&lt;td headers='sinC'&gt;"&amp;AE4&amp;"&lt;/td&gt;&lt;td headers='sinD'&gt;"&amp;AF4&amp;"&lt;/td&gt;&lt;td headers='sinE'&gt;"&amp;AG4&amp;"&lt;/td&gt;&lt;td headers='sinF'&gt;"&amp;AH4&amp;"&lt;/td&gt;&lt;td headers='sinG'&gt;"&amp;AI4&amp;"&lt;/td&gt;&lt;/tr&gt;"</f>
        <v>&lt;tr class='mmt ltd'&gt;&lt;td headers='icon'&gt;&lt;a href='https://www.alchemistcodedb.com/jp/card/ts-aot-02'&gt;&lt;img src='../res/mmt/TS_AOT_02.png' title='反攻の炎に捧げん' /&gt;&lt;/a&gt;&lt;/td&gt;&lt;td headers='name'&gt;反攻の炎に捧げん&lt;/td&gt;&lt;td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id='m002'&gt;110&lt;/td&gt;&lt;td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headers='special'&gt;巨体&lt;/td&gt;&lt;td headers='sp.bonus'&gt;30&lt;/td&gt;&lt;td headers='others'&gt;MP獲得量+10&lt;/td&gt;&lt;td headers='sinA'&gt;&lt;/td&gt;&lt;td headers='sinB'&gt;20&lt;/td&gt;&lt;td headers='sinC'&gt;&lt;/td&gt;&lt;td headers='sinD'&gt;40&lt;/td&gt;&lt;td headers='sinE'&gt;&lt;/td&gt;&lt;td headers='sinF'&gt;&lt;/td&gt;&lt;td headers='sinG'&gt;&lt;/td&gt;&lt;/tr&gt;</v>
      </c>
      <c r="AN4" s="29" t="str">
        <f t="shared" ref="AN4:AN67" si="4">"document.getElementById('"&amp;AO4&amp;"').innerHTML = (b0*"&amp;TEXT(M4,0)&amp;IF(K4="","","+b1*"&amp;TEXT(K4,0)&amp;IF(L4="","","+b2*"&amp;TEXT(L4,0)))&amp;")"&amp;IF(AJ4=0,""," + (s0*"&amp;TEXT(AJ4,0)&amp;IF(AC4="","","+s1*"&amp;TEXT(AC4,0))&amp;IF(AD4="","","+s2*"&amp;TEXT(AD4,0))&amp;IF(AE4="","","+s3*"&amp;TEXT(AE4,0))&amp;IF(AF4="","","+s4*"&amp;TEXT(AF4,0))&amp;IF(AG4="","","+s5*"&amp;TEXT(AG4,0))&amp;IF(AH4="","","+s6*"&amp;TEXT(AH4,0))&amp;IF(AI4="","","+s7*"&amp;TEXT(AI4,0))&amp;")")&amp;IF(AP4="","","+ ("&amp;AP4&amp;")")&amp;";"</f>
        <v>document.getElementById('m002').innerHTML = (b0*0) + (s0*40+s2*20+s4*40)+ (ex01*40+ex21*30);</v>
      </c>
      <c r="AO4" s="33" t="str">
        <f t="shared" ref="AO4:AO67" si="5">"m"&amp;TEXT(ROW()-2,"000")</f>
        <v>m002</v>
      </c>
      <c r="AP4" s="6" t="str">
        <f>IF(S4="","",VLOOKUP(S4,List!N$2:O$8,2,FALSE)&amp;"*"&amp;T4&amp;IF(U4="","","+"&amp;VLOOKUP(U4,List!N$2:O$8,2,FALSE)&amp;"*"&amp;V4&amp;"-"&amp;VLOOKUP(S4,List!N$2:O$8,2,FALSE)&amp;"*"&amp;VLOOKUP(U4,List!N$2:O$8,2,FALSE)&amp;"*"&amp;MIN(T4,V4)))&amp;IF(X4="","",IF(S4="","","+")&amp;VLOOKUP(X4,List!P$2:Q$15,2,FALSE)&amp;"*"&amp;Y4&amp;IF(Z4="","","+"&amp;VLOOKUP(Z4,List!P$2:Q$14,2,FALSE)))</f>
        <v>ex01*40+ex21*30</v>
      </c>
    </row>
    <row r="5" spans="1:45" s="3" customFormat="1" ht="27.6" customHeight="1">
      <c r="A5" s="79" t="s">
        <v>617</v>
      </c>
      <c r="B5" s="6" t="s">
        <v>618</v>
      </c>
      <c r="C5" s="3">
        <v>5</v>
      </c>
      <c r="D5" s="3" t="s">
        <v>39</v>
      </c>
      <c r="E5" s="6"/>
      <c r="F5" s="14" t="s">
        <v>36</v>
      </c>
      <c r="G5" s="8" t="s">
        <v>619</v>
      </c>
      <c r="H5" s="8"/>
      <c r="I5" s="4">
        <f t="shared" si="0"/>
        <v>90</v>
      </c>
      <c r="J5" s="2">
        <v>30</v>
      </c>
      <c r="K5" s="2">
        <v>50</v>
      </c>
      <c r="L5" s="2"/>
      <c r="M5" s="2">
        <f t="shared" si="1"/>
        <v>50</v>
      </c>
      <c r="N5" s="2"/>
      <c r="O5" s="2"/>
      <c r="P5" s="2"/>
      <c r="Q5" s="2"/>
      <c r="R5" s="7"/>
      <c r="W5" s="3">
        <f t="shared" si="3"/>
        <v>0</v>
      </c>
      <c r="Y5" s="8"/>
      <c r="AA5" s="4"/>
      <c r="AB5" s="5" t="s">
        <v>623</v>
      </c>
      <c r="AF5" s="3">
        <v>40</v>
      </c>
      <c r="AG5" s="3">
        <v>20</v>
      </c>
      <c r="AJ5" s="4">
        <f t="shared" si="2"/>
        <v>40</v>
      </c>
      <c r="AL5" s="21"/>
      <c r="AM5" s="29" t="str">
        <f>"&lt;tr class='mmt"&amp;IF(D5="活動"," ev",IF(D5="限定"," ltd",""))&amp;IF(G5=""," groupless'","'")&amp;"&gt;&lt;td headers='icon'&gt;&lt;a href='https://www.alchemistcodedb.com/jp/card/"&amp;SUBSTITUTE(SUBSTITUTE(LOWER(A5),"_","-"),".png","")&amp;"'&gt;&lt;img src='../res/mmt/"&amp;A5&amp;"' title='"&amp;B5&amp;"' /&gt;&lt;/a&gt;&lt;/td&gt;&lt;td headers='name'&gt;"&amp;B5&amp;"&lt;/td&gt;&lt;td headers='rank'&gt;"&amp;C5&amp;"&lt;/td&gt;&lt;td headers='remark'&gt;"&amp;IF(D5="活動","&lt;span class='event'&gt;活動&lt;/span&gt;",IF(D5="限定","&lt;span class='limited'&gt;限定&lt;/span&gt;",""))&amp;"&lt;/td&gt;&lt;td headers='origin'&gt;&lt;span class='originName'&gt;"&amp;SUBSTITUTE(F5,CHAR(10),"&lt;br /&gt;")&amp;"&lt;/span&gt;&lt;img class='originLogo' src='../res/mmt/ui/"&amp;VLOOKUP(F5,List!F:H,2,FALSE)&amp;"'title='"&amp;SUBSTITUTE(F5,CHAR(10)," ")&amp;"' /&gt;&lt;/td&gt;&lt;td headers='group'&gt;"&amp;IF(G5="","","&lt;span class='groupName'&gt;"&amp;SUBSTITUTE(G5,CHAR(10)," ")&amp;IF(H5="","","&lt;br /&gt;"&amp;SUBSTITUTE(H5,CHAR(10)," "))&amp;"&lt;/span&gt;&lt;img class='groupLogo' src='../res/mmt/ui/"&amp;VLOOKUP(G5,List!K:L,2,FALSE)&amp;"' title='"&amp;SUBSTITUTE(G5,CHAR(10)," ")&amp;"' /&gt;")&amp;IF(H5="","","&lt;img class='groupLogo' src='../res/mmt/ui/"&amp;VLOOKUP(H5,List!K:L,2,FALSE)&amp;"' title='"&amp;SUBSTITUTE(H5,CHAR(10)," ")&amp;"' /&gt;")&amp;"&lt;/td&gt;&lt;td headers='score' id='"&amp;AO5&amp;"'&gt;"&amp;I5&amp;"&lt;/td&gt;&lt;td headers='HP'&gt;"&amp;J5&amp;"&lt;/td&gt;&lt;td headers='patk'&gt;"&amp;K5&amp;"&lt;/td&gt;&lt;td headers='matk'&gt;"&amp;L5&amp;"&lt;/td&gt;&lt;td headers='pdef'&gt;"&amp;N5&amp;"&lt;/td&gt;&lt;td headers='mdef'&gt;"&amp;O5&amp;"&lt;/td&gt;&lt;td headers='dex'&gt;"&amp;P5&amp;"&lt;/td&gt;&lt;td headers='agi'&gt;"&amp;Q5&amp;"&lt;/td&gt;&lt;td headers='luck'&gt;"&amp;R5&amp;"&lt;/td&gt;&lt;td headers='aType'&gt;"&amp;S5&amp;IF(U5="","","&lt;br /&gt;"&amp;U5)&amp; "&lt;/td&gt;&lt;td headers='a.bonus'&gt;"&amp;T5&amp;IF(V5="","","&lt;br /&gt;"&amp;V5)&amp;"&lt;/td&gt;&lt;td headers='special'&gt;"&amp;X5&amp;IF(Z5="","","&lt;br /&gt;"&amp;Z5)&amp;"&lt;/td&gt;&lt;td headers='sp.bonus'&gt;"&amp;Y5&amp;IF(AA5="","","&lt;br /&gt;"&amp;AA5)&amp;"&lt;/td&gt;&lt;td headers='others'&gt;"&amp;AB5&amp;"&lt;/td&gt;&lt;td headers='sinA'&gt;"&amp;AC5&amp;"&lt;/td&gt;&lt;td headers='sinB'&gt;"&amp;AD5&amp;"&lt;/td&gt;&lt;td headers='sinC'&gt;"&amp;AE5&amp;"&lt;/td&gt;&lt;td headers='sinD'&gt;"&amp;AF5&amp;"&lt;/td&gt;&lt;td headers='sinE'&gt;"&amp;AG5&amp;"&lt;/td&gt;&lt;td headers='sinF'&gt;"&amp;AH5&amp;"&lt;/td&gt;&lt;td headers='sinG'&gt;"&amp;AI5&amp;"&lt;/td&gt;&lt;/tr&gt;"</f>
        <v>&lt;tr class='mmt ltd'&gt;&lt;td headers='icon'&gt;&lt;a href='https://www.alchemistcodedb.com/jp/card/ts-aot-03'&gt;&lt;img src='../res/mmt/TS_AOT_03.png' title='巨人に抗いし翼' /&gt;&lt;/a&gt;&lt;/td&gt;&lt;td headers='name'&gt;巨人に抗いし翼&lt;/td&gt;&lt;td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id='m003'&gt;90&lt;/td&gt;&lt;td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headers='others'&gt;対巨体防御+20&lt;/td&gt;&lt;td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5" s="29" t="str">
        <f t="shared" si="4"/>
        <v>document.getElementById('m003').innerHTML = (b0*50+b1*50) + (s0*40+s4*40+s5*20);</v>
      </c>
      <c r="AO5" s="33" t="str">
        <f t="shared" si="5"/>
        <v>m003</v>
      </c>
      <c r="AP5" s="6" t="str">
        <f>IF(S5="","",VLOOKUP(S5,List!N$2:O$8,2,FALSE)&amp;"*"&amp;T5&amp;IF(U5="","","+"&amp;VLOOKUP(U5,List!N$2:O$8,2,FALSE)&amp;"*"&amp;V5&amp;"-"&amp;VLOOKUP(S5,List!N$2:O$8,2,FALSE)&amp;"*"&amp;VLOOKUP(U5,List!N$2:O$8,2,FALSE)&amp;"*"&amp;MIN(T5,V5)))&amp;IF(X5="","",IF(S5="","","+")&amp;VLOOKUP(X5,List!P$2:Q$15,2,FALSE)&amp;"*"&amp;Y5&amp;IF(Z5="","","+"&amp;VLOOKUP(Z5,List!P$2:Q$14,2,FALSE)))</f>
        <v/>
      </c>
    </row>
    <row r="6" spans="1:45" s="3" customFormat="1" ht="27.6" customHeight="1">
      <c r="A6" s="79" t="s">
        <v>40</v>
      </c>
      <c r="B6" s="6" t="s">
        <v>41</v>
      </c>
      <c r="C6" s="3">
        <v>5</v>
      </c>
      <c r="D6" s="3" t="s">
        <v>35</v>
      </c>
      <c r="E6" s="6" t="s">
        <v>831</v>
      </c>
      <c r="F6" s="15" t="s">
        <v>42</v>
      </c>
      <c r="G6" s="8" t="s">
        <v>43</v>
      </c>
      <c r="H6" s="8"/>
      <c r="I6" s="4">
        <f t="shared" si="0"/>
        <v>45</v>
      </c>
      <c r="J6" s="2">
        <v>30</v>
      </c>
      <c r="K6" s="2"/>
      <c r="L6" s="2"/>
      <c r="M6" s="2">
        <f t="shared" si="1"/>
        <v>0</v>
      </c>
      <c r="N6" s="2"/>
      <c r="O6" s="2"/>
      <c r="P6" s="2"/>
      <c r="Q6" s="2"/>
      <c r="R6" s="7"/>
      <c r="S6" s="3" t="s">
        <v>14</v>
      </c>
      <c r="T6" s="3">
        <v>30</v>
      </c>
      <c r="W6" s="3">
        <f t="shared" si="3"/>
        <v>30</v>
      </c>
      <c r="Y6" s="8"/>
      <c r="AA6" s="4"/>
      <c r="AB6" s="5"/>
      <c r="AC6" s="3">
        <v>15</v>
      </c>
      <c r="AG6" s="3">
        <v>15</v>
      </c>
      <c r="AJ6" s="4">
        <f t="shared" si="2"/>
        <v>15</v>
      </c>
      <c r="AL6" s="21"/>
      <c r="AM6" s="29" t="str">
        <f>"&lt;tr class='mmt"&amp;IF(D6="活動"," ev",IF(D6="限定"," ltd",""))&amp;IF(G6=""," groupless'","'")&amp;"&gt;&lt;td headers='icon'&gt;&lt;a href='https://www.alchemistcodedb.com/jp/card/"&amp;SUBSTITUTE(SUBSTITUTE(LOWER(A6),"_","-"),".png","")&amp;"'&gt;&lt;img src='../res/mmt/"&amp;A6&amp;"' title='"&amp;B6&amp;"' /&gt;&lt;/a&gt;&lt;/td&gt;&lt;td headers='name'&gt;"&amp;B6&amp;"&lt;/td&gt;&lt;td headers='rank'&gt;"&amp;C6&amp;"&lt;/td&gt;&lt;td headers='remark'&gt;"&amp;IF(D6="活動","&lt;span class='event'&gt;活動&lt;/span&gt;",IF(D6="限定","&lt;span class='limited'&gt;限定&lt;/span&gt;",""))&amp;"&lt;/td&gt;&lt;td headers='origin'&gt;&lt;span class='originName'&gt;"&amp;SUBSTITUTE(F6,CHAR(10),"&lt;br /&gt;")&amp;"&lt;/span&gt;&lt;img class='originLogo' src='../res/mmt/ui/"&amp;VLOOKUP(F6,List!F:H,2,FALSE)&amp;"'title='"&amp;SUBSTITUTE(F6,CHAR(10)," ")&amp;"' /&gt;&lt;/td&gt;&lt;td headers='group'&gt;"&amp;IF(G6="","","&lt;span class='groupName'&gt;"&amp;SUBSTITUTE(G6,CHAR(10)," ")&amp;IF(H6="","","&lt;br /&gt;"&amp;SUBSTITUTE(H6,CHAR(10)," "))&amp;"&lt;/span&gt;&lt;img class='groupLogo' src='../res/mmt/ui/"&amp;VLOOKUP(G6,List!K:L,2,FALSE)&amp;"' title='"&amp;SUBSTITUTE(G6,CHAR(10)," ")&amp;"' /&gt;")&amp;IF(H6="","","&lt;img class='groupLogo' src='../res/mmt/ui/"&amp;VLOOKUP(H6,List!K:L,2,FALSE)&amp;"' title='"&amp;SUBSTITUTE(H6,CHAR(10)," ")&amp;"' /&gt;")&amp;"&lt;/td&gt;&lt;td headers='score' id='"&amp;AO6&amp;"'&gt;"&amp;I6&amp;"&lt;/td&gt;&lt;td headers='HP'&gt;"&amp;J6&amp;"&lt;/td&gt;&lt;td headers='patk'&gt;"&amp;K6&amp;"&lt;/td&gt;&lt;td headers='matk'&gt;"&amp;L6&amp;"&lt;/td&gt;&lt;td headers='pdef'&gt;"&amp;N6&amp;"&lt;/td&gt;&lt;td headers='mdef'&gt;"&amp;O6&amp;"&lt;/td&gt;&lt;td headers='dex'&gt;"&amp;P6&amp;"&lt;/td&gt;&lt;td headers='agi'&gt;"&amp;Q6&amp;"&lt;/td&gt;&lt;td headers='luck'&gt;"&amp;R6&amp;"&lt;/td&gt;&lt;td headers='aType'&gt;"&amp;S6&amp;IF(U6="","","&lt;br /&gt;"&amp;U6)&amp; "&lt;/td&gt;&lt;td headers='a.bonus'&gt;"&amp;T6&amp;IF(V6="","","&lt;br /&gt;"&amp;V6)&amp;"&lt;/td&gt;&lt;td headers='special'&gt;"&amp;X6&amp;IF(Z6="","","&lt;br /&gt;"&amp;Z6)&amp;"&lt;/td&gt;&lt;td headers='sp.bonus'&gt;"&amp;Y6&amp;IF(AA6="","","&lt;br /&gt;"&amp;AA6)&amp;"&lt;/td&gt;&lt;td headers='others'&gt;"&amp;AB6&amp;"&lt;/td&gt;&lt;td headers='sinA'&gt;"&amp;AC6&amp;"&lt;/td&gt;&lt;td headers='sinB'&gt;"&amp;AD6&amp;"&lt;/td&gt;&lt;td headers='sinC'&gt;"&amp;AE6&amp;"&lt;/td&gt;&lt;td headers='sinD'&gt;"&amp;AF6&amp;"&lt;/td&gt;&lt;td headers='sinE'&gt;"&amp;AG6&amp;"&lt;/td&gt;&lt;td headers='sinF'&gt;"&amp;AH6&amp;"&lt;/td&gt;&lt;td headers='sinG'&gt;"&amp;AI6&amp;"&lt;/td&gt;&lt;/tr&gt;"</f>
        <v>&lt;tr class='mmt ev'&gt;&lt;td headers='icon'&gt;&lt;a href='https://www.alchemistcodedb.com/jp/card/ts-aprilfool-01'&gt;&lt;img src='../res/mmt/TS_APRILFOOL_01.png' title='その夢。ぬくもりの中に' /&gt;&lt;/a&gt;&lt;/td&gt;&lt;td headers='name'&gt;その夢。ぬくもりの中に&lt;/td&gt;&lt;td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id='m004'&gt;45&lt;/td&gt;&lt;td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6" s="29" t="str">
        <f t="shared" si="4"/>
        <v>document.getElementById('m004').innerHTML = (b0*0) + (s0*15+s1*15+s5*15)+ (ex01*30);</v>
      </c>
      <c r="AO6" s="33" t="str">
        <f t="shared" si="5"/>
        <v>m004</v>
      </c>
      <c r="AP6" s="6" t="str">
        <f>IF(S6="","",VLOOKUP(S6,List!N$2:O$8,2,FALSE)&amp;"*"&amp;T6&amp;IF(U6="","","+"&amp;VLOOKUP(U6,List!N$2:O$8,2,FALSE)&amp;"*"&amp;V6&amp;"-"&amp;VLOOKUP(S6,List!N$2:O$8,2,FALSE)&amp;"*"&amp;VLOOKUP(U6,List!N$2:O$8,2,FALSE)&amp;"*"&amp;MIN(T6,V6)))&amp;IF(X6="","",IF(S6="","","+")&amp;VLOOKUP(X6,List!P$2:Q$15,2,FALSE)&amp;"*"&amp;Y6&amp;IF(Z6="","","+"&amp;VLOOKUP(Z6,List!P$2:Q$14,2,FALSE)))</f>
        <v>ex01*30</v>
      </c>
    </row>
    <row r="7" spans="1:45" s="3" customFormat="1" ht="27.6" customHeight="1">
      <c r="A7" s="79" t="s">
        <v>524</v>
      </c>
      <c r="B7" s="6" t="s">
        <v>527</v>
      </c>
      <c r="C7" s="3">
        <v>5</v>
      </c>
      <c r="D7" s="3" t="s">
        <v>35</v>
      </c>
      <c r="E7" s="6" t="s">
        <v>831</v>
      </c>
      <c r="F7" s="14" t="s">
        <v>36</v>
      </c>
      <c r="G7" s="8"/>
      <c r="H7" s="8"/>
      <c r="I7" s="4">
        <f t="shared" si="0"/>
        <v>0</v>
      </c>
      <c r="J7" s="2"/>
      <c r="K7" s="2"/>
      <c r="L7" s="2"/>
      <c r="M7" s="2">
        <f t="shared" si="1"/>
        <v>0</v>
      </c>
      <c r="N7" s="2"/>
      <c r="O7" s="2"/>
      <c r="P7" s="2"/>
      <c r="Q7" s="2"/>
      <c r="R7" s="7"/>
      <c r="W7" s="3">
        <f t="shared" si="3"/>
        <v>0</v>
      </c>
      <c r="Y7" s="8"/>
      <c r="AA7" s="4"/>
      <c r="AB7" s="5"/>
      <c r="AJ7" s="4">
        <f t="shared" si="2"/>
        <v>0</v>
      </c>
      <c r="AL7" s="21"/>
      <c r="AM7" s="29" t="str">
        <f>"&lt;tr class='mmt"&amp;IF(D7="活動"," ev",IF(D7="限定"," ltd",""))&amp;IF(G7=""," groupless'","'")&amp;"&gt;&lt;td headers='icon'&gt;&lt;a href='https://www.alchemistcodedb.com/jp/card/"&amp;SUBSTITUTE(SUBSTITUTE(LOWER(A7),"_","-"),".png","")&amp;"'&gt;&lt;img src='../res/mmt/"&amp;A7&amp;"' title='"&amp;B7&amp;"' /&gt;&lt;/a&gt;&lt;/td&gt;&lt;td headers='name'&gt;"&amp;B7&amp;"&lt;/td&gt;&lt;td headers='rank'&gt;"&amp;C7&amp;"&lt;/td&gt;&lt;td headers='remark'&gt;"&amp;IF(D7="活動","&lt;span class='event'&gt;活動&lt;/span&gt;",IF(D7="限定","&lt;span class='limited'&gt;限定&lt;/span&gt;",""))&amp;"&lt;/td&gt;&lt;td headers='origin'&gt;&lt;span class='originName'&gt;"&amp;SUBSTITUTE(F7,CHAR(10),"&lt;br /&gt;")&amp;"&lt;/span&gt;&lt;img class='originLogo' src='../res/mmt/ui/"&amp;VLOOKUP(F7,List!F:H,2,FALSE)&amp;"'title='"&amp;SUBSTITUTE(F7,CHAR(10)," ")&amp;"' /&gt;&lt;/td&gt;&lt;td headers='group'&gt;"&amp;IF(G7="","","&lt;span class='groupName'&gt;"&amp;SUBSTITUTE(G7,CHAR(10)," ")&amp;IF(H7="","","&lt;br /&gt;"&amp;SUBSTITUTE(H7,CHAR(10)," "))&amp;"&lt;/span&gt;&lt;img class='groupLogo' src='../res/mmt/ui/"&amp;VLOOKUP(G7,List!K:L,2,FALSE)&amp;"' title='"&amp;SUBSTITUTE(G7,CHAR(10)," ")&amp;"' /&gt;")&amp;IF(H7="","","&lt;img class='groupLogo' src='../res/mmt/ui/"&amp;VLOOKUP(H7,List!K:L,2,FALSE)&amp;"' title='"&amp;SUBSTITUTE(H7,CHAR(10)," ")&amp;"' /&gt;")&amp;"&lt;/td&gt;&lt;td headers='score' id='"&amp;AO7&amp;"'&gt;"&amp;I7&amp;"&lt;/td&gt;&lt;td headers='HP'&gt;"&amp;J7&amp;"&lt;/td&gt;&lt;td headers='patk'&gt;"&amp;K7&amp;"&lt;/td&gt;&lt;td headers='matk'&gt;"&amp;L7&amp;"&lt;/td&gt;&lt;td headers='pdef'&gt;"&amp;N7&amp;"&lt;/td&gt;&lt;td headers='mdef'&gt;"&amp;O7&amp;"&lt;/td&gt;&lt;td headers='dex'&gt;"&amp;P7&amp;"&lt;/td&gt;&lt;td headers='agi'&gt;"&amp;Q7&amp;"&lt;/td&gt;&lt;td headers='luck'&gt;"&amp;R7&amp;"&lt;/td&gt;&lt;td headers='aType'&gt;"&amp;S7&amp;IF(U7="","","&lt;br /&gt;"&amp;U7)&amp; "&lt;/td&gt;&lt;td headers='a.bonus'&gt;"&amp;T7&amp;IF(V7="","","&lt;br /&gt;"&amp;V7)&amp;"&lt;/td&gt;&lt;td headers='special'&gt;"&amp;X7&amp;IF(Z7="","","&lt;br /&gt;"&amp;Z7)&amp;"&lt;/td&gt;&lt;td headers='sp.bonus'&gt;"&amp;Y7&amp;IF(AA7="","","&lt;br /&gt;"&amp;AA7)&amp;"&lt;/td&gt;&lt;td headers='others'&gt;"&amp;AB7&amp;"&lt;/td&gt;&lt;td headers='sinA'&gt;"&amp;AC7&amp;"&lt;/td&gt;&lt;td headers='sinB'&gt;"&amp;AD7&amp;"&lt;/td&gt;&lt;td headers='sinC'&gt;"&amp;AE7&amp;"&lt;/td&gt;&lt;td headers='sinD'&gt;"&amp;AF7&amp;"&lt;/td&gt;&lt;td headers='sinE'&gt;"&amp;AG7&amp;"&lt;/td&gt;&lt;td headers='sinF'&gt;"&amp;AH7&amp;"&lt;/td&gt;&lt;td headers='sinG'&gt;"&amp;AI7&amp;"&lt;/td&gt;&lt;/tr&gt;"</f>
        <v>&lt;tr class='mmt ev groupless'&gt;&lt;td headers='icon'&gt;&lt;a href='https://www.alchemistcodedb.com/jp/card/ts-aprilfool-2020'&gt;&lt;img src='../res/mmt/TS_APRILFOOL_2020.png' title='伝説の塔の下で' /&gt;&lt;/a&gt;&lt;/td&gt;&lt;td headers='name'&gt;伝説の塔の下で&lt;/td&gt;&lt;td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id='m005'&gt;0&lt;/td&gt;&lt;td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" s="29" t="str">
        <f t="shared" si="4"/>
        <v>document.getElementById('m005').innerHTML = (b0*0);</v>
      </c>
      <c r="AO7" s="33" t="str">
        <f t="shared" si="5"/>
        <v>m005</v>
      </c>
      <c r="AP7" s="6" t="str">
        <f>IF(S7="","",VLOOKUP(S7,List!N$2:O$8,2,FALSE)&amp;"*"&amp;T7&amp;IF(U7="","","+"&amp;VLOOKUP(U7,List!N$2:O$8,2,FALSE)&amp;"*"&amp;V7&amp;"-"&amp;VLOOKUP(S7,List!N$2:O$8,2,FALSE)&amp;"*"&amp;VLOOKUP(U7,List!N$2:O$8,2,FALSE)&amp;"*"&amp;MIN(T7,V7)))&amp;IF(X7="","",IF(S7="","","+")&amp;VLOOKUP(X7,List!P$2:Q$15,2,FALSE)&amp;"*"&amp;Y7&amp;IF(Z7="","","+"&amp;VLOOKUP(Z7,List!P$2:Q$14,2,FALSE)))</f>
        <v/>
      </c>
    </row>
    <row r="8" spans="1:45" s="3" customFormat="1" ht="27.6" customHeight="1">
      <c r="A8" s="79" t="s">
        <v>44</v>
      </c>
      <c r="B8" s="6" t="s">
        <v>45</v>
      </c>
      <c r="C8" s="3">
        <v>5</v>
      </c>
      <c r="D8" s="3" t="s">
        <v>39</v>
      </c>
      <c r="E8" s="6"/>
      <c r="F8" s="14" t="s">
        <v>36</v>
      </c>
      <c r="G8" s="8" t="s">
        <v>511</v>
      </c>
      <c r="H8" s="8"/>
      <c r="I8" s="4">
        <f t="shared" si="0"/>
        <v>100</v>
      </c>
      <c r="J8" s="2">
        <v>20</v>
      </c>
      <c r="K8" s="2">
        <v>30</v>
      </c>
      <c r="L8" s="2"/>
      <c r="M8" s="2">
        <f t="shared" si="1"/>
        <v>30</v>
      </c>
      <c r="N8" s="2"/>
      <c r="O8" s="2"/>
      <c r="P8" s="2"/>
      <c r="Q8" s="2"/>
      <c r="R8" s="7"/>
      <c r="S8" s="5" t="s">
        <v>15</v>
      </c>
      <c r="T8" s="3">
        <v>30</v>
      </c>
      <c r="U8" s="5"/>
      <c r="W8" s="3">
        <f t="shared" si="3"/>
        <v>30</v>
      </c>
      <c r="Y8" s="8"/>
      <c r="AA8" s="4"/>
      <c r="AB8" s="5" t="s">
        <v>507</v>
      </c>
      <c r="AD8" s="3">
        <v>20</v>
      </c>
      <c r="AG8" s="3">
        <v>40</v>
      </c>
      <c r="AJ8" s="4">
        <f t="shared" si="2"/>
        <v>40</v>
      </c>
      <c r="AL8" s="21"/>
      <c r="AM8" s="29" t="str">
        <f>"&lt;tr class='mmt"&amp;IF(D8="活動"," ev",IF(D8="限定"," ltd",""))&amp;IF(G8=""," groupless'","'")&amp;"&gt;&lt;td headers='icon'&gt;&lt;a href='https://www.alchemistcodedb.com/jp/card/"&amp;SUBSTITUTE(SUBSTITUTE(LOWER(A8),"_","-"),".png","")&amp;"'&gt;&lt;img src='../res/mmt/"&amp;A8&amp;"' title='"&amp;B8&amp;"' /&gt;&lt;/a&gt;&lt;/td&gt;&lt;td headers='name'&gt;"&amp;B8&amp;"&lt;/td&gt;&lt;td headers='rank'&gt;"&amp;C8&amp;"&lt;/td&gt;&lt;td headers='remark'&gt;"&amp;IF(D8="活動","&lt;span class='event'&gt;活動&lt;/span&gt;",IF(D8="限定","&lt;span class='limited'&gt;限定&lt;/span&gt;",""))&amp;"&lt;/td&gt;&lt;td headers='origin'&gt;&lt;span class='originName'&gt;"&amp;SUBSTITUTE(F8,CHAR(10),"&lt;br /&gt;")&amp;"&lt;/span&gt;&lt;img class='originLogo' src='../res/mmt/ui/"&amp;VLOOKUP(F8,List!F:H,2,FALSE)&amp;"'title='"&amp;SUBSTITUTE(F8,CHAR(10)," ")&amp;"' /&gt;&lt;/td&gt;&lt;td headers='group'&gt;"&amp;IF(G8="","","&lt;span class='groupName'&gt;"&amp;SUBSTITUTE(G8,CHAR(10)," ")&amp;IF(H8="","","&lt;br /&gt;"&amp;SUBSTITUTE(H8,CHAR(10)," "))&amp;"&lt;/span&gt;&lt;img class='groupLogo' src='../res/mmt/ui/"&amp;VLOOKUP(G8,List!K:L,2,FALSE)&amp;"' title='"&amp;SUBSTITUTE(G8,CHAR(10)," ")&amp;"' /&gt;")&amp;IF(H8="","","&lt;img class='groupLogo' src='../res/mmt/ui/"&amp;VLOOKUP(H8,List!K:L,2,FALSE)&amp;"' title='"&amp;SUBSTITUTE(H8,CHAR(10)," ")&amp;"' /&gt;")&amp;"&lt;/td&gt;&lt;td headers='score' id='"&amp;AO8&amp;"'&gt;"&amp;I8&amp;"&lt;/td&gt;&lt;td headers='HP'&gt;"&amp;J8&amp;"&lt;/td&gt;&lt;td headers='patk'&gt;"&amp;K8&amp;"&lt;/td&gt;&lt;td headers='matk'&gt;"&amp;L8&amp;"&lt;/td&gt;&lt;td headers='pdef'&gt;"&amp;N8&amp;"&lt;/td&gt;&lt;td headers='mdef'&gt;"&amp;O8&amp;"&lt;/td&gt;&lt;td headers='dex'&gt;"&amp;P8&amp;"&lt;/td&gt;&lt;td headers='agi'&gt;"&amp;Q8&amp;"&lt;/td&gt;&lt;td headers='luck'&gt;"&amp;R8&amp;"&lt;/td&gt;&lt;td headers='aType'&gt;"&amp;S8&amp;IF(U8="","","&lt;br /&gt;"&amp;U8)&amp; "&lt;/td&gt;&lt;td headers='a.bonus'&gt;"&amp;T8&amp;IF(V8="","","&lt;br /&gt;"&amp;V8)&amp;"&lt;/td&gt;&lt;td headers='special'&gt;"&amp;X8&amp;IF(Z8="","","&lt;br /&gt;"&amp;Z8)&amp;"&lt;/td&gt;&lt;td headers='sp.bonus'&gt;"&amp;Y8&amp;IF(AA8="","","&lt;br /&gt;"&amp;AA8)&amp;"&lt;/td&gt;&lt;td headers='others'&gt;"&amp;AB8&amp;"&lt;/td&gt;&lt;td headers='sinA'&gt;"&amp;AC8&amp;"&lt;/td&gt;&lt;td headers='sinB'&gt;"&amp;AD8&amp;"&lt;/td&gt;&lt;td headers='sinC'&gt;"&amp;AE8&amp;"&lt;/td&gt;&lt;td headers='sinD'&gt;"&amp;AF8&amp;"&lt;/td&gt;&lt;td headers='sinE'&gt;"&amp;AG8&amp;"&lt;/td&gt;&lt;td headers='sinF'&gt;"&amp;AH8&amp;"&lt;/td&gt;&lt;td headers='sinG'&gt;"&amp;AI8&amp;"&lt;/td&gt;&lt;/tr&gt;"</f>
        <v>&lt;tr class='mmt ltd'&gt;&lt;td headers='icon'&gt;&lt;a href='https://www.alchemistcodedb.com/jp/card/ts-bf-01'&gt;&lt;img src='../res/mmt/TS_BF_01.png' title='フロンティアレジェンズ' /&gt;&lt;/a&gt;&lt;/td&gt;&lt;td headers='name'&gt;フロンティアレジェンズ&lt;/td&gt;&lt;td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class='groupName'&gt;ブレフロ&lt;/span&gt;&lt;img class='groupLogo' src='../res/mmt/ui/group_bf.png' title='ブレフロ' /&gt;&lt;/td&gt;&lt;td headers='score' id='m006'&gt;100&lt;/td&gt;&lt;td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headers='others'&gt;単体耐性+20&lt;/td&gt;&lt;td headers='sinA'&gt;&lt;/td&gt;&lt;td headers='sinB'&gt;20&lt;/td&gt;&lt;td headers='sinC'&gt;&lt;/td&gt;&lt;td headers='sinD'&gt;&lt;/td&gt;&lt;td headers='sinE'&gt;40&lt;/td&gt;&lt;td headers='sinF'&gt;&lt;/td&gt;&lt;td headers='sinG'&gt;&lt;/td&gt;&lt;/tr&gt;</v>
      </c>
      <c r="AN8" s="29" t="str">
        <f t="shared" si="4"/>
        <v>document.getElementById('m006').innerHTML = (b0*30+b1*30) + (s0*40+s2*20+s5*40)+ (ex02*30);</v>
      </c>
      <c r="AO8" s="33" t="str">
        <f t="shared" si="5"/>
        <v>m006</v>
      </c>
      <c r="AP8" s="6" t="str">
        <f>IF(S8="","",VLOOKUP(S8,List!N$2:O$8,2,FALSE)&amp;"*"&amp;T8&amp;IF(U8="","","+"&amp;VLOOKUP(U8,List!N$2:O$8,2,FALSE)&amp;"*"&amp;V8&amp;"-"&amp;VLOOKUP(S8,List!N$2:O$8,2,FALSE)&amp;"*"&amp;VLOOKUP(U8,List!N$2:O$8,2,FALSE)&amp;"*"&amp;MIN(T8,V8)))&amp;IF(X8="","",IF(S8="","","+")&amp;VLOOKUP(X8,List!P$2:Q$15,2,FALSE)&amp;"*"&amp;Y8&amp;IF(Z8="","","+"&amp;VLOOKUP(Z8,List!P$2:Q$14,2,FALSE)))</f>
        <v>ex02*30</v>
      </c>
    </row>
    <row r="9" spans="1:45" s="3" customFormat="1" ht="27.6" customHeight="1">
      <c r="A9" s="79" t="s">
        <v>513</v>
      </c>
      <c r="B9" s="6" t="s">
        <v>517</v>
      </c>
      <c r="C9" s="3">
        <v>5</v>
      </c>
      <c r="D9" s="3" t="s">
        <v>35</v>
      </c>
      <c r="E9" s="6"/>
      <c r="F9" s="14" t="s">
        <v>36</v>
      </c>
      <c r="G9" s="8" t="s">
        <v>511</v>
      </c>
      <c r="H9" s="8"/>
      <c r="I9" s="4">
        <f t="shared" si="0"/>
        <v>60</v>
      </c>
      <c r="J9" s="2"/>
      <c r="K9" s="2">
        <v>30</v>
      </c>
      <c r="L9" s="2"/>
      <c r="M9" s="2">
        <f t="shared" si="1"/>
        <v>30</v>
      </c>
      <c r="N9" s="2">
        <v>30</v>
      </c>
      <c r="O9" s="2"/>
      <c r="P9" s="2"/>
      <c r="Q9" s="2"/>
      <c r="R9" s="7"/>
      <c r="W9" s="3">
        <f t="shared" si="3"/>
        <v>0</v>
      </c>
      <c r="Y9" s="8"/>
      <c r="AA9" s="4"/>
      <c r="AB9" s="5"/>
      <c r="AD9" s="3">
        <v>30</v>
      </c>
      <c r="AJ9" s="4">
        <f t="shared" si="2"/>
        <v>30</v>
      </c>
      <c r="AL9" s="21"/>
      <c r="AM9" s="29" t="str">
        <f>"&lt;tr class='mmt"&amp;IF(D9="活動"," ev",IF(D9="限定"," ltd",""))&amp;IF(G9=""," groupless'","'")&amp;"&gt;&lt;td headers='icon'&gt;&lt;a href='https://www.alchemistcodedb.com/jp/card/"&amp;SUBSTITUTE(SUBSTITUTE(LOWER(A9),"_","-"),".png","")&amp;"'&gt;&lt;img src='../res/mmt/"&amp;A9&amp;"' title='"&amp;B9&amp;"' /&gt;&lt;/a&gt;&lt;/td&gt;&lt;td headers='name'&gt;"&amp;B9&amp;"&lt;/td&gt;&lt;td headers='rank'&gt;"&amp;C9&amp;"&lt;/td&gt;&lt;td headers='remark'&gt;"&amp;IF(D9="活動","&lt;span class='event'&gt;活動&lt;/span&gt;",IF(D9="限定","&lt;span class='limited'&gt;限定&lt;/span&gt;",""))&amp;"&lt;/td&gt;&lt;td headers='origin'&gt;&lt;span class='originName'&gt;"&amp;SUBSTITUTE(F9,CHAR(10),"&lt;br /&gt;")&amp;"&lt;/span&gt;&lt;img class='originLogo' src='../res/mmt/ui/"&amp;VLOOKUP(F9,List!F:H,2,FALSE)&amp;"'title='"&amp;SUBSTITUTE(F9,CHAR(10)," ")&amp;"' /&gt;&lt;/td&gt;&lt;td headers='group'&gt;"&amp;IF(G9="","","&lt;span class='groupName'&gt;"&amp;SUBSTITUTE(G9,CHAR(10)," ")&amp;IF(H9="","","&lt;br /&gt;"&amp;SUBSTITUTE(H9,CHAR(10)," "))&amp;"&lt;/span&gt;&lt;img class='groupLogo' src='../res/mmt/ui/"&amp;VLOOKUP(G9,List!K:L,2,FALSE)&amp;"' title='"&amp;SUBSTITUTE(G9,CHAR(10)," ")&amp;"' /&gt;")&amp;IF(H9="","","&lt;img class='groupLogo' src='../res/mmt/ui/"&amp;VLOOKUP(H9,List!K:L,2,FALSE)&amp;"' title='"&amp;SUBSTITUTE(H9,CHAR(10)," ")&amp;"' /&gt;")&amp;"&lt;/td&gt;&lt;td headers='score' id='"&amp;AO9&amp;"'&gt;"&amp;I9&amp;"&lt;/td&gt;&lt;td headers='HP'&gt;"&amp;J9&amp;"&lt;/td&gt;&lt;td headers='patk'&gt;"&amp;K9&amp;"&lt;/td&gt;&lt;td headers='matk'&gt;"&amp;L9&amp;"&lt;/td&gt;&lt;td headers='pdef'&gt;"&amp;N9&amp;"&lt;/td&gt;&lt;td headers='mdef'&gt;"&amp;O9&amp;"&lt;/td&gt;&lt;td headers='dex'&gt;"&amp;P9&amp;"&lt;/td&gt;&lt;td headers='agi'&gt;"&amp;Q9&amp;"&lt;/td&gt;&lt;td headers='luck'&gt;"&amp;R9&amp;"&lt;/td&gt;&lt;td headers='aType'&gt;"&amp;S9&amp;IF(U9="","","&lt;br /&gt;"&amp;U9)&amp; "&lt;/td&gt;&lt;td headers='a.bonus'&gt;"&amp;T9&amp;IF(V9="","","&lt;br /&gt;"&amp;V9)&amp;"&lt;/td&gt;&lt;td headers='special'&gt;"&amp;X9&amp;IF(Z9="","","&lt;br /&gt;"&amp;Z9)&amp;"&lt;/td&gt;&lt;td headers='sp.bonus'&gt;"&amp;Y9&amp;IF(AA9="","","&lt;br /&gt;"&amp;AA9)&amp;"&lt;/td&gt;&lt;td headers='others'&gt;"&amp;AB9&amp;"&lt;/td&gt;&lt;td headers='sinA'&gt;"&amp;AC9&amp;"&lt;/td&gt;&lt;td headers='sinB'&gt;"&amp;AD9&amp;"&lt;/td&gt;&lt;td headers='sinC'&gt;"&amp;AE9&amp;"&lt;/td&gt;&lt;td headers='sinD'&gt;"&amp;AF9&amp;"&lt;/td&gt;&lt;td headers='sinE'&gt;"&amp;AG9&amp;"&lt;/td&gt;&lt;td headers='sinF'&gt;"&amp;AH9&amp;"&lt;/td&gt;&lt;td headers='sinG'&gt;"&amp;AI9&amp;"&lt;/td&gt;&lt;/tr&gt;"</f>
        <v>&lt;tr class='mmt ev'&gt;&lt;td headers='icon'&gt;&lt;a href='https://www.alchemistcodedb.com/jp/card/ts-bf-02'&gt;&lt;img src='../res/mmt/TS_BF_02.png' title='グランガイアサマナーズ' /&gt;&lt;/a&gt;&lt;/td&gt;&lt;td headers='name'&gt;グランガイアサマナーズ&lt;/td&gt;&lt;td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class='groupName'&gt;ブレフロ&lt;/span&gt;&lt;img class='groupLogo' src='../res/mmt/ui/group_bf.png' title='ブレフロ' /&gt;&lt;/td&gt;&lt;td headers='score' id='m007'&gt;60&lt;/td&gt;&lt;td headers='HP'&gt;&lt;/td&gt;&lt;td headers='patk'&gt;30&lt;/td&gt;&lt;td headers='matk'&gt;&lt;/td&gt;&lt;td headers='pdef'&gt;30&lt;/td&gt;&lt;td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9" s="29" t="str">
        <f t="shared" si="4"/>
        <v>document.getElementById('m007').innerHTML = (b0*30+b1*30) + (s0*30+s2*30);</v>
      </c>
      <c r="AO9" s="33" t="str">
        <f t="shared" si="5"/>
        <v>m007</v>
      </c>
      <c r="AP9" s="6" t="str">
        <f>IF(S9="","",VLOOKUP(S9,List!N$2:O$8,2,FALSE)&amp;"*"&amp;T9&amp;IF(U9="","","+"&amp;VLOOKUP(U9,List!N$2:O$8,2,FALSE)&amp;"*"&amp;V9&amp;"-"&amp;VLOOKUP(S9,List!N$2:O$8,2,FALSE)&amp;"*"&amp;VLOOKUP(U9,List!N$2:O$8,2,FALSE)&amp;"*"&amp;MIN(T9,V9)))&amp;IF(X9="","",IF(S9="","","+")&amp;VLOOKUP(X9,List!P$2:Q$15,2,FALSE)&amp;"*"&amp;Y9&amp;IF(Z9="","","+"&amp;VLOOKUP(Z9,List!P$2:Q$14,2,FALSE)))</f>
        <v/>
      </c>
    </row>
    <row r="10" spans="1:45" s="3" customFormat="1" ht="27.6" customHeight="1">
      <c r="A10" s="79" t="s">
        <v>676</v>
      </c>
      <c r="B10" s="6" t="s">
        <v>680</v>
      </c>
      <c r="C10" s="3">
        <v>5</v>
      </c>
      <c r="D10" s="3" t="s">
        <v>35</v>
      </c>
      <c r="E10" s="6"/>
      <c r="F10" s="14" t="s">
        <v>36</v>
      </c>
      <c r="G10" s="8"/>
      <c r="H10" s="8"/>
      <c r="I10" s="4">
        <f t="shared" si="0"/>
        <v>0</v>
      </c>
      <c r="J10" s="2"/>
      <c r="K10" s="2"/>
      <c r="L10" s="2"/>
      <c r="M10" s="2">
        <f t="shared" si="1"/>
        <v>0</v>
      </c>
      <c r="N10" s="2"/>
      <c r="O10" s="2"/>
      <c r="P10" s="2"/>
      <c r="Q10" s="2"/>
      <c r="R10" s="7"/>
      <c r="W10" s="3">
        <f t="shared" si="3"/>
        <v>0</v>
      </c>
      <c r="Y10" s="8"/>
      <c r="AA10" s="4"/>
      <c r="AB10" s="5"/>
      <c r="AJ10" s="4">
        <f t="shared" si="2"/>
        <v>0</v>
      </c>
      <c r="AL10" s="21"/>
      <c r="AM10" s="29" t="str">
        <f>"&lt;tr class='mmt"&amp;IF(D10="活動"," ev",IF(D10="限定"," ltd",""))&amp;IF(G10=""," groupless'","'")&amp;"&gt;&lt;td headers='icon'&gt;&lt;a href='https://www.alchemistcodedb.com/jp/card/"&amp;SUBSTITUTE(SUBSTITUTE(LOWER(A10),"_","-"),".png","")&amp;"'&gt;&lt;img src='../res/mmt/"&amp;A10&amp;"' title='"&amp;B10&amp;"' /&gt;&lt;/a&gt;&lt;/td&gt;&lt;td headers='name'&gt;"&amp;B10&amp;"&lt;/td&gt;&lt;td headers='rank'&gt;"&amp;C10&amp;"&lt;/td&gt;&lt;td headers='remark'&gt;"&amp;IF(D10="活動","&lt;span class='event'&gt;活動&lt;/span&gt;",IF(D10="限定","&lt;span class='limited'&gt;限定&lt;/span&gt;",""))&amp;"&lt;/td&gt;&lt;td headers='origin'&gt;&lt;span class='originName'&gt;"&amp;SUBSTITUTE(F10,CHAR(10),"&lt;br /&gt;")&amp;"&lt;/span&gt;&lt;img class='originLogo' src='../res/mmt/ui/"&amp;VLOOKUP(F10,List!F:H,2,FALSE)&amp;"'title='"&amp;SUBSTITUTE(F10,CHAR(10)," ")&amp;"' /&gt;&lt;/td&gt;&lt;td headers='group'&gt;"&amp;IF(G10="","","&lt;span class='groupName'&gt;"&amp;SUBSTITUTE(G10,CHAR(10)," ")&amp;IF(H10="","","&lt;br /&gt;"&amp;SUBSTITUTE(H10,CHAR(10)," "))&amp;"&lt;/span&gt;&lt;img class='groupLogo' src='../res/mmt/ui/"&amp;VLOOKUP(G10,List!K:L,2,FALSE)&amp;"' title='"&amp;SUBSTITUTE(G10,CHAR(10)," ")&amp;"' /&gt;")&amp;IF(H10="","","&lt;img class='groupLogo' src='../res/mmt/ui/"&amp;VLOOKUP(H10,List!K:L,2,FALSE)&amp;"' title='"&amp;SUBSTITUTE(H10,CHAR(10)," ")&amp;"' /&gt;")&amp;"&lt;/td&gt;&lt;td headers='score' id='"&amp;AO10&amp;"'&gt;"&amp;I10&amp;"&lt;/td&gt;&lt;td headers='HP'&gt;"&amp;J10&amp;"&lt;/td&gt;&lt;td headers='patk'&gt;"&amp;K10&amp;"&lt;/td&gt;&lt;td headers='matk'&gt;"&amp;L10&amp;"&lt;/td&gt;&lt;td headers='pdef'&gt;"&amp;N10&amp;"&lt;/td&gt;&lt;td headers='mdef'&gt;"&amp;O10&amp;"&lt;/td&gt;&lt;td headers='dex'&gt;"&amp;P10&amp;"&lt;/td&gt;&lt;td headers='agi'&gt;"&amp;Q10&amp;"&lt;/td&gt;&lt;td headers='luck'&gt;"&amp;R10&amp;"&lt;/td&gt;&lt;td headers='aType'&gt;"&amp;S10&amp;IF(U10="","","&lt;br /&gt;"&amp;U10)&amp; "&lt;/td&gt;&lt;td headers='a.bonus'&gt;"&amp;T10&amp;IF(V10="","","&lt;br /&gt;"&amp;V10)&amp;"&lt;/td&gt;&lt;td headers='special'&gt;"&amp;X10&amp;IF(Z10="","","&lt;br /&gt;"&amp;Z10)&amp;"&lt;/td&gt;&lt;td headers='sp.bonus'&gt;"&amp;Y10&amp;IF(AA10="","","&lt;br /&gt;"&amp;AA10)&amp;"&lt;/td&gt;&lt;td headers='others'&gt;"&amp;AB10&amp;"&lt;/td&gt;&lt;td headers='sinA'&gt;"&amp;AC10&amp;"&lt;/td&gt;&lt;td headers='sinB'&gt;"&amp;AD10&amp;"&lt;/td&gt;&lt;td headers='sinC'&gt;"&amp;AE10&amp;"&lt;/td&gt;&lt;td headers='sinD'&gt;"&amp;AF10&amp;"&lt;/td&gt;&lt;td headers='sinE'&gt;"&amp;AG10&amp;"&lt;/td&gt;&lt;td headers='sinF'&gt;"&amp;AH10&amp;"&lt;/td&gt;&lt;td headers='sinG'&gt;"&amp;AI10&amp;"&lt;/td&gt;&lt;/tr&gt;"</f>
        <v>&lt;tr class='mmt ev groupless'&gt;&lt;td headers='icon'&gt;&lt;a href='https://www.alchemistcodedb.com/jp/card/ts-butai-sion-01'&gt;&lt;img src='../res/mmt/TS_BUTAI_SION_01.png' title='宛名ノナイ光' /&gt;&lt;/a&gt;&lt;/td&gt;&lt;td headers='name'&gt;宛名ノナイ光&lt;/td&gt;&lt;td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id='m008'&gt;0&lt;/td&gt;&lt;td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" s="29" t="str">
        <f t="shared" si="4"/>
        <v>document.getElementById('m008').innerHTML = (b0*0);</v>
      </c>
      <c r="AO10" s="33" t="str">
        <f t="shared" si="5"/>
        <v>m008</v>
      </c>
      <c r="AP10" s="6" t="str">
        <f>IF(S10="","",VLOOKUP(S10,List!N$2:O$8,2,FALSE)&amp;"*"&amp;T10&amp;IF(U10="","","+"&amp;VLOOKUP(U10,List!N$2:O$8,2,FALSE)&amp;"*"&amp;V10&amp;"-"&amp;VLOOKUP(S10,List!N$2:O$8,2,FALSE)&amp;"*"&amp;VLOOKUP(U10,List!N$2:O$8,2,FALSE)&amp;"*"&amp;MIN(T10,V10)))&amp;IF(X10="","",IF(S10="","","+")&amp;VLOOKUP(X10,List!P$2:Q$15,2,FALSE)&amp;"*"&amp;Y10&amp;IF(Z10="","","+"&amp;VLOOKUP(Z10,List!P$2:Q$14,2,FALSE)))</f>
        <v/>
      </c>
    </row>
    <row r="11" spans="1:45" s="3" customFormat="1" ht="27.6" customHeight="1">
      <c r="A11" s="79" t="s">
        <v>46</v>
      </c>
      <c r="B11" s="6" t="s">
        <v>47</v>
      </c>
      <c r="C11" s="3">
        <v>3</v>
      </c>
      <c r="E11" s="6"/>
      <c r="F11" s="16" t="s">
        <v>48</v>
      </c>
      <c r="G11" s="8"/>
      <c r="H11" s="8"/>
      <c r="I11" s="4">
        <f t="shared" si="0"/>
        <v>0</v>
      </c>
      <c r="J11" s="2"/>
      <c r="K11" s="2"/>
      <c r="L11" s="2"/>
      <c r="M11" s="2">
        <f t="shared" si="1"/>
        <v>0</v>
      </c>
      <c r="N11" s="2"/>
      <c r="O11" s="2"/>
      <c r="P11" s="2"/>
      <c r="Q11" s="2"/>
      <c r="R11" s="7"/>
      <c r="W11" s="3">
        <f t="shared" si="3"/>
        <v>0</v>
      </c>
      <c r="Y11" s="8"/>
      <c r="AA11" s="4"/>
      <c r="AB11" s="5"/>
      <c r="AJ11" s="4">
        <f t="shared" si="2"/>
        <v>0</v>
      </c>
      <c r="AL11" s="21"/>
      <c r="AM11" s="29" t="str">
        <f>"&lt;tr class='mmt"&amp;IF(D11="活動"," ev",IF(D11="限定"," ltd",""))&amp;IF(G11=""," groupless'","'")&amp;"&gt;&lt;td headers='icon'&gt;&lt;a href='https://www.alchemistcodedb.com/jp/card/"&amp;SUBSTITUTE(SUBSTITUTE(LOWER(A11),"_","-"),".png","")&amp;"'&gt;&lt;img src='../res/mmt/"&amp;A11&amp;"' title='"&amp;B11&amp;"' /&gt;&lt;/a&gt;&lt;/td&gt;&lt;td headers='name'&gt;"&amp;B11&amp;"&lt;/td&gt;&lt;td headers='rank'&gt;"&amp;C11&amp;"&lt;/td&gt;&lt;td headers='remark'&gt;"&amp;IF(D11="活動","&lt;span class='event'&gt;活動&lt;/span&gt;",IF(D11="限定","&lt;span class='limited'&gt;限定&lt;/span&gt;",""))&amp;"&lt;/td&gt;&lt;td headers='origin'&gt;&lt;span class='originName'&gt;"&amp;SUBSTITUTE(F11,CHAR(10),"&lt;br /&gt;")&amp;"&lt;/span&gt;&lt;img class='originLogo' src='../res/mmt/ui/"&amp;VLOOKUP(F11,List!F:H,2,FALSE)&amp;"'title='"&amp;SUBSTITUTE(F11,CHAR(10)," ")&amp;"' /&gt;&lt;/td&gt;&lt;td headers='group'&gt;"&amp;IF(G11="","","&lt;span class='groupName'&gt;"&amp;SUBSTITUTE(G11,CHAR(10)," ")&amp;IF(H11="","","&lt;br /&gt;"&amp;SUBSTITUTE(H11,CHAR(10)," "))&amp;"&lt;/span&gt;&lt;img class='groupLogo' src='../res/mmt/ui/"&amp;VLOOKUP(G11,List!K:L,2,FALSE)&amp;"' title='"&amp;SUBSTITUTE(G11,CHAR(10)," ")&amp;"' /&gt;")&amp;IF(H11="","","&lt;img class='groupLogo' src='../res/mmt/ui/"&amp;VLOOKUP(H11,List!K:L,2,FALSE)&amp;"' title='"&amp;SUBSTITUTE(H11,CHAR(10)," ")&amp;"' /&gt;")&amp;"&lt;/td&gt;&lt;td headers='score' id='"&amp;AO11&amp;"'&gt;"&amp;I11&amp;"&lt;/td&gt;&lt;td headers='HP'&gt;"&amp;J11&amp;"&lt;/td&gt;&lt;td headers='patk'&gt;"&amp;K11&amp;"&lt;/td&gt;&lt;td headers='matk'&gt;"&amp;L11&amp;"&lt;/td&gt;&lt;td headers='pdef'&gt;"&amp;N11&amp;"&lt;/td&gt;&lt;td headers='mdef'&gt;"&amp;O11&amp;"&lt;/td&gt;&lt;td headers='dex'&gt;"&amp;P11&amp;"&lt;/td&gt;&lt;td headers='agi'&gt;"&amp;Q11&amp;"&lt;/td&gt;&lt;td headers='luck'&gt;"&amp;R11&amp;"&lt;/td&gt;&lt;td headers='aType'&gt;"&amp;S11&amp;IF(U11="","","&lt;br /&gt;"&amp;U11)&amp; "&lt;/td&gt;&lt;td headers='a.bonus'&gt;"&amp;T11&amp;IF(V11="","","&lt;br /&gt;"&amp;V11)&amp;"&lt;/td&gt;&lt;td headers='special'&gt;"&amp;X11&amp;IF(Z11="","","&lt;br /&gt;"&amp;Z11)&amp;"&lt;/td&gt;&lt;td headers='sp.bonus'&gt;"&amp;Y11&amp;IF(AA11="","","&lt;br /&gt;"&amp;AA11)&amp;"&lt;/td&gt;&lt;td headers='others'&gt;"&amp;AB11&amp;"&lt;/td&gt;&lt;td headers='sinA'&gt;"&amp;AC11&amp;"&lt;/td&gt;&lt;td headers='sinB'&gt;"&amp;AD11&amp;"&lt;/td&gt;&lt;td headers='sinC'&gt;"&amp;AE11&amp;"&lt;/td&gt;&lt;td headers='sinD'&gt;"&amp;AF11&amp;"&lt;/td&gt;&lt;td headers='sinE'&gt;"&amp;AG11&amp;"&lt;/td&gt;&lt;td headers='sinF'&gt;"&amp;AH11&amp;"&lt;/td&gt;&lt;td headers='sinG'&gt;"&amp;AI11&amp;"&lt;/td&gt;&lt;/tr&gt;"</f>
        <v>&lt;tr class='mmt groupless'&gt;&lt;td headers='icon'&gt;&lt;a href='https://www.alchemistcodedb.com/jp/card/ts-caramel-01'&gt;&lt;img src='../res/mmt/TS_CARAMEL_01.png' title='キャラメルイェーガー' /&gt;&lt;/a&gt;&lt;/td&gt;&lt;td headers='name'&gt;キャラメルイェーガー&lt;/td&gt;&lt;td headers='rank'&gt;3&lt;/td&gt;&lt;td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id='m009'&gt;0&lt;/td&gt;&lt;td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" s="29" t="str">
        <f t="shared" si="4"/>
        <v>document.getElementById('m009').innerHTML = (b0*0);</v>
      </c>
      <c r="AO11" s="33" t="str">
        <f t="shared" si="5"/>
        <v>m009</v>
      </c>
      <c r="AP11" s="6" t="str">
        <f>IF(S11="","",VLOOKUP(S11,List!N$2:O$8,2,FALSE)&amp;"*"&amp;T11&amp;IF(U11="","","+"&amp;VLOOKUP(U11,List!N$2:O$8,2,FALSE)&amp;"*"&amp;V11&amp;"-"&amp;VLOOKUP(S11,List!N$2:O$8,2,FALSE)&amp;"*"&amp;VLOOKUP(U11,List!N$2:O$8,2,FALSE)&amp;"*"&amp;MIN(T11,V11)))&amp;IF(X11="","",IF(S11="","","+")&amp;VLOOKUP(X11,List!P$2:Q$15,2,FALSE)&amp;"*"&amp;Y11&amp;IF(Z11="","","+"&amp;VLOOKUP(Z11,List!P$2:Q$14,2,FALSE)))</f>
        <v/>
      </c>
    </row>
    <row r="12" spans="1:45" s="3" customFormat="1" ht="27.6" customHeight="1">
      <c r="A12" s="79" t="s">
        <v>49</v>
      </c>
      <c r="B12" s="6" t="s">
        <v>50</v>
      </c>
      <c r="C12" s="3">
        <v>5</v>
      </c>
      <c r="D12" s="3" t="s">
        <v>35</v>
      </c>
      <c r="E12" s="6"/>
      <c r="F12" s="14" t="s">
        <v>36</v>
      </c>
      <c r="G12" s="8"/>
      <c r="H12" s="8"/>
      <c r="I12" s="4">
        <f t="shared" si="0"/>
        <v>0</v>
      </c>
      <c r="J12" s="2"/>
      <c r="K12" s="2"/>
      <c r="L12" s="2"/>
      <c r="M12" s="2">
        <f t="shared" si="1"/>
        <v>0</v>
      </c>
      <c r="N12" s="2"/>
      <c r="O12" s="2"/>
      <c r="P12" s="2"/>
      <c r="Q12" s="2"/>
      <c r="R12" s="7"/>
      <c r="W12" s="3">
        <f t="shared" si="3"/>
        <v>0</v>
      </c>
      <c r="Y12" s="8"/>
      <c r="AA12" s="4"/>
      <c r="AB12" s="5"/>
      <c r="AJ12" s="4">
        <f t="shared" si="2"/>
        <v>0</v>
      </c>
      <c r="AL12" s="21"/>
      <c r="AM12" s="29" t="str">
        <f>"&lt;tr class='mmt"&amp;IF(D12="活動"," ev",IF(D12="限定"," ltd",""))&amp;IF(G12=""," groupless'","'")&amp;"&gt;&lt;td headers='icon'&gt;&lt;a href='https://www.alchemistcodedb.com/jp/card/"&amp;SUBSTITUTE(SUBSTITUTE(LOWER(A12),"_","-"),".png","")&amp;"'&gt;&lt;img src='../res/mmt/"&amp;A12&amp;"' title='"&amp;B12&amp;"' /&gt;&lt;/a&gt;&lt;/td&gt;&lt;td headers='name'&gt;"&amp;B12&amp;"&lt;/td&gt;&lt;td headers='rank'&gt;"&amp;C12&amp;"&lt;/td&gt;&lt;td headers='remark'&gt;"&amp;IF(D12="活動","&lt;span class='event'&gt;活動&lt;/span&gt;",IF(D12="限定","&lt;span class='limited'&gt;限定&lt;/span&gt;",""))&amp;"&lt;/td&gt;&lt;td headers='origin'&gt;&lt;span class='originName'&gt;"&amp;SUBSTITUTE(F12,CHAR(10),"&lt;br /&gt;")&amp;"&lt;/span&gt;&lt;img class='originLogo' src='../res/mmt/ui/"&amp;VLOOKUP(F12,List!F:H,2,FALSE)&amp;"'title='"&amp;SUBSTITUTE(F12,CHAR(10)," ")&amp;"' /&gt;&lt;/td&gt;&lt;td headers='group'&gt;"&amp;IF(G12="","","&lt;span class='groupName'&gt;"&amp;SUBSTITUTE(G12,CHAR(10)," ")&amp;IF(H12="","","&lt;br /&gt;"&amp;SUBSTITUTE(H12,CHAR(10)," "))&amp;"&lt;/span&gt;&lt;img class='groupLogo' src='../res/mmt/ui/"&amp;VLOOKUP(G12,List!K:L,2,FALSE)&amp;"' title='"&amp;SUBSTITUTE(G12,CHAR(10)," ")&amp;"' /&gt;")&amp;IF(H12="","","&lt;img class='groupLogo' src='../res/mmt/ui/"&amp;VLOOKUP(H12,List!K:L,2,FALSE)&amp;"' title='"&amp;SUBSTITUTE(H12,CHAR(10)," ")&amp;"' /&gt;")&amp;"&lt;/td&gt;&lt;td headers='score' id='"&amp;AO12&amp;"'&gt;"&amp;I12&amp;"&lt;/td&gt;&lt;td headers='HP'&gt;"&amp;J12&amp;"&lt;/td&gt;&lt;td headers='patk'&gt;"&amp;K12&amp;"&lt;/td&gt;&lt;td headers='matk'&gt;"&amp;L12&amp;"&lt;/td&gt;&lt;td headers='pdef'&gt;"&amp;N12&amp;"&lt;/td&gt;&lt;td headers='mdef'&gt;"&amp;O12&amp;"&lt;/td&gt;&lt;td headers='dex'&gt;"&amp;P12&amp;"&lt;/td&gt;&lt;td headers='agi'&gt;"&amp;Q12&amp;"&lt;/td&gt;&lt;td headers='luck'&gt;"&amp;R12&amp;"&lt;/td&gt;&lt;td headers='aType'&gt;"&amp;S12&amp;IF(U12="","","&lt;br /&gt;"&amp;U12)&amp; "&lt;/td&gt;&lt;td headers='a.bonus'&gt;"&amp;T12&amp;IF(V12="","","&lt;br /&gt;"&amp;V12)&amp;"&lt;/td&gt;&lt;td headers='special'&gt;"&amp;X12&amp;IF(Z12="","","&lt;br /&gt;"&amp;Z12)&amp;"&lt;/td&gt;&lt;td headers='sp.bonus'&gt;"&amp;Y12&amp;IF(AA12="","","&lt;br /&gt;"&amp;AA12)&amp;"&lt;/td&gt;&lt;td headers='others'&gt;"&amp;AB12&amp;"&lt;/td&gt;&lt;td headers='sinA'&gt;"&amp;AC12&amp;"&lt;/td&gt;&lt;td headers='sinB'&gt;"&amp;AD12&amp;"&lt;/td&gt;&lt;td headers='sinC'&gt;"&amp;AE12&amp;"&lt;/td&gt;&lt;td headers='sinD'&gt;"&amp;AF12&amp;"&lt;/td&gt;&lt;td headers='sinE'&gt;"&amp;AG12&amp;"&lt;/td&gt;&lt;td headers='sinF'&gt;"&amp;AH12&amp;"&lt;/td&gt;&lt;td headers='sinG'&gt;"&amp;AI12&amp;"&lt;/td&gt;&lt;/tr&gt;"</f>
        <v>&lt;tr class='mmt ev groupless'&gt;&lt;td headers='icon'&gt;&lt;a href='https://www.alchemistcodedb.com/jp/card/ts-comike-01'&gt;&lt;img src='../res/mmt/TS_COMIKE_01.png' title='クノイチの青春' /&gt;&lt;/a&gt;&lt;/td&gt;&lt;td headers='name'&gt;クノイチの青春&lt;/td&gt;&lt;td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id='m010'&gt;0&lt;/td&gt;&lt;td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" s="29" t="str">
        <f t="shared" si="4"/>
        <v>document.getElementById('m010').innerHTML = (b0*0);</v>
      </c>
      <c r="AO12" s="33" t="str">
        <f t="shared" si="5"/>
        <v>m010</v>
      </c>
      <c r="AP12" s="6" t="str">
        <f>IF(S12="","",VLOOKUP(S12,List!N$2:O$8,2,FALSE)&amp;"*"&amp;T12&amp;IF(U12="","","+"&amp;VLOOKUP(U12,List!N$2:O$8,2,FALSE)&amp;"*"&amp;V12&amp;"-"&amp;VLOOKUP(S12,List!N$2:O$8,2,FALSE)&amp;"*"&amp;VLOOKUP(U12,List!N$2:O$8,2,FALSE)&amp;"*"&amp;MIN(T12,V12)))&amp;IF(X12="","",IF(S12="","","+")&amp;VLOOKUP(X12,List!P$2:Q$15,2,FALSE)&amp;"*"&amp;Y12&amp;IF(Z12="","","+"&amp;VLOOKUP(Z12,List!P$2:Q$14,2,FALSE)))</f>
        <v/>
      </c>
    </row>
    <row r="13" spans="1:45" s="3" customFormat="1" ht="27.6" customHeight="1">
      <c r="A13" s="79" t="s">
        <v>875</v>
      </c>
      <c r="B13" s="6" t="s">
        <v>877</v>
      </c>
      <c r="C13" s="3">
        <v>5</v>
      </c>
      <c r="D13" s="3" t="s">
        <v>39</v>
      </c>
      <c r="E13" s="6"/>
      <c r="F13" s="14" t="s">
        <v>36</v>
      </c>
      <c r="G13" s="8" t="s">
        <v>518</v>
      </c>
      <c r="H13" s="8"/>
      <c r="I13" s="4">
        <f t="shared" si="0"/>
        <v>60</v>
      </c>
      <c r="J13" s="2">
        <v>40</v>
      </c>
      <c r="K13" s="2">
        <v>30</v>
      </c>
      <c r="L13" s="2">
        <v>30</v>
      </c>
      <c r="M13" s="2">
        <f t="shared" si="1"/>
        <v>30</v>
      </c>
      <c r="N13" s="2"/>
      <c r="O13" s="2"/>
      <c r="P13" s="2"/>
      <c r="Q13" s="2"/>
      <c r="R13" s="7"/>
      <c r="W13" s="3">
        <f t="shared" si="3"/>
        <v>0</v>
      </c>
      <c r="Y13" s="8"/>
      <c r="AA13" s="4"/>
      <c r="AB13" s="5"/>
      <c r="AD13" s="3">
        <v>30</v>
      </c>
      <c r="AE13" s="3">
        <v>30</v>
      </c>
      <c r="AJ13" s="4">
        <f t="shared" si="2"/>
        <v>30</v>
      </c>
      <c r="AL13" s="21"/>
      <c r="AM13" s="29" t="str">
        <f>"&lt;tr class='mmt"&amp;IF(D13="活動"," ev",IF(D13="限定"," ltd",""))&amp;IF(G13=""," groupless'","'")&amp;"&gt;&lt;td headers='icon'&gt;&lt;a href='https://www.alchemistcodedb.com/jp/card/"&amp;SUBSTITUTE(SUBSTITUTE(LOWER(A13),"_","-"),".png","")&amp;"'&gt;&lt;img src='../res/mmt/"&amp;A13&amp;"' title='"&amp;B13&amp;"' /&gt;&lt;/a&gt;&lt;/td&gt;&lt;td headers='name'&gt;"&amp;B13&amp;"&lt;/td&gt;&lt;td headers='rank'&gt;"&amp;C13&amp;"&lt;/td&gt;&lt;td headers='remark'&gt;"&amp;IF(D13="活動","&lt;span class='event'&gt;活動&lt;/span&gt;",IF(D13="限定","&lt;span class='limited'&gt;限定&lt;/span&gt;",""))&amp;"&lt;/td&gt;&lt;td headers='origin'&gt;&lt;span class='originName'&gt;"&amp;SUBSTITUTE(F13,CHAR(10),"&lt;br /&gt;")&amp;"&lt;/span&gt;&lt;img class='originLogo' src='../res/mmt/ui/"&amp;VLOOKUP(F13,List!F:H,2,FALSE)&amp;"'title='"&amp;SUBSTITUTE(F13,CHAR(10)," ")&amp;"' /&gt;&lt;/td&gt;&lt;td headers='group'&gt;"&amp;IF(G13="","","&lt;span class='groupName'&gt;"&amp;SUBSTITUTE(G13,CHAR(10)," ")&amp;IF(H13="","","&lt;br /&gt;"&amp;SUBSTITUTE(H13,CHAR(10)," "))&amp;"&lt;/span&gt;&lt;img class='groupLogo' src='../res/mmt/ui/"&amp;VLOOKUP(G13,List!K:L,2,FALSE)&amp;"' title='"&amp;SUBSTITUTE(G13,CHAR(10)," ")&amp;"' /&gt;")&amp;IF(H13="","","&lt;img class='groupLogo' src='../res/mmt/ui/"&amp;VLOOKUP(H13,List!K:L,2,FALSE)&amp;"' title='"&amp;SUBSTITUTE(H13,CHAR(10)," ")&amp;"' /&gt;")&amp;"&lt;/td&gt;&lt;td headers='score' id='"&amp;AO13&amp;"'&gt;"&amp;I13&amp;"&lt;/td&gt;&lt;td headers='HP'&gt;"&amp;J13&amp;"&lt;/td&gt;&lt;td headers='patk'&gt;"&amp;K13&amp;"&lt;/td&gt;&lt;td headers='matk'&gt;"&amp;L13&amp;"&lt;/td&gt;&lt;td headers='pdef'&gt;"&amp;N13&amp;"&lt;/td&gt;&lt;td headers='mdef'&gt;"&amp;O13&amp;"&lt;/td&gt;&lt;td headers='dex'&gt;"&amp;P13&amp;"&lt;/td&gt;&lt;td headers='agi'&gt;"&amp;Q13&amp;"&lt;/td&gt;&lt;td headers='luck'&gt;"&amp;R13&amp;"&lt;/td&gt;&lt;td headers='aType'&gt;"&amp;S13&amp;IF(U13="","","&lt;br /&gt;"&amp;U13)&amp; "&lt;/td&gt;&lt;td headers='a.bonus'&gt;"&amp;T13&amp;IF(V13="","","&lt;br /&gt;"&amp;V13)&amp;"&lt;/td&gt;&lt;td headers='special'&gt;"&amp;X13&amp;IF(Z13="","","&lt;br /&gt;"&amp;Z13)&amp;"&lt;/td&gt;&lt;td headers='sp.bonus'&gt;"&amp;Y13&amp;IF(AA13="","","&lt;br /&gt;"&amp;AA13)&amp;"&lt;/td&gt;&lt;td headers='others'&gt;"&amp;AB13&amp;"&lt;/td&gt;&lt;td headers='sinA'&gt;"&amp;AC13&amp;"&lt;/td&gt;&lt;td headers='sinB'&gt;"&amp;AD13&amp;"&lt;/td&gt;&lt;td headers='sinC'&gt;"&amp;AE13&amp;"&lt;/td&gt;&lt;td headers='sinD'&gt;"&amp;AF13&amp;"&lt;/td&gt;&lt;td headers='sinE'&gt;"&amp;AG13&amp;"&lt;/td&gt;&lt;td headers='sinF'&gt;"&amp;AH13&amp;"&lt;/td&gt;&lt;td headers='sinG'&gt;"&amp;AI13&amp;"&lt;/td&gt;&lt;/tr&gt;"</f>
        <v>&lt;tr class='mmt ltd'&gt;&lt;td headers='icon'&gt;&lt;a href='https://www.alchemistcodedb.com/jp/card/ts-cry-01'&gt;&lt;img src='../res/mmt/TS_CRY_01.png' title='英雄の望みは不変' /&gt;&lt;/a&gt;&lt;/td&gt;&lt;td headers='name'&gt;英雄の望みは不変&lt;/td&gt;&lt;td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id='m011'&gt;60&lt;/td&gt;&lt;td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headers='sinC'&gt;30&lt;/td&gt;&lt;td headers='sinD'&gt;&lt;/td&gt;&lt;td headers='sinE'&gt;&lt;/td&gt;&lt;td headers='sinF'&gt;&lt;/td&gt;&lt;td headers='sinG'&gt;&lt;/td&gt;&lt;/tr&gt;</v>
      </c>
      <c r="AN13" s="29" t="str">
        <f t="shared" si="4"/>
        <v>document.getElementById('m011').innerHTML = (b0*30+b1*30+b2*30) + (s0*30+s2*30+s3*30);</v>
      </c>
      <c r="AO13" s="33" t="str">
        <f t="shared" si="5"/>
        <v>m011</v>
      </c>
      <c r="AP13" s="6" t="str">
        <f>IF(S13="","",VLOOKUP(S13,List!N$2:O$8,2,FALSE)&amp;"*"&amp;T13&amp;IF(U13="","","+"&amp;VLOOKUP(U13,List!N$2:O$8,2,FALSE)&amp;"*"&amp;V13&amp;"-"&amp;VLOOKUP(S13,List!N$2:O$8,2,FALSE)&amp;"*"&amp;VLOOKUP(U13,List!N$2:O$8,2,FALSE)&amp;"*"&amp;MIN(T13,V13)))&amp;IF(X13="","",IF(S13="","","+")&amp;VLOOKUP(X13,List!P$2:Q$15,2,FALSE)&amp;"*"&amp;Y13&amp;IF(Z13="","","+"&amp;VLOOKUP(Z13,List!P$2:Q$14,2,FALSE)))</f>
        <v/>
      </c>
    </row>
    <row r="14" spans="1:45" s="3" customFormat="1" ht="27.6" customHeight="1">
      <c r="A14" s="79" t="s">
        <v>51</v>
      </c>
      <c r="B14" s="6" t="s">
        <v>52</v>
      </c>
      <c r="C14" s="3">
        <v>5</v>
      </c>
      <c r="D14" s="3" t="s">
        <v>39</v>
      </c>
      <c r="E14" s="6"/>
      <c r="F14" s="14" t="s">
        <v>36</v>
      </c>
      <c r="G14" s="8" t="s">
        <v>518</v>
      </c>
      <c r="H14" s="8"/>
      <c r="I14" s="4">
        <f t="shared" si="0"/>
        <v>130</v>
      </c>
      <c r="J14" s="2"/>
      <c r="K14" s="2"/>
      <c r="L14" s="2"/>
      <c r="M14" s="2">
        <f t="shared" si="1"/>
        <v>0</v>
      </c>
      <c r="N14" s="2"/>
      <c r="O14" s="2"/>
      <c r="P14" s="2"/>
      <c r="Q14" s="2">
        <v>10</v>
      </c>
      <c r="R14" s="7"/>
      <c r="S14" s="3" t="s">
        <v>14</v>
      </c>
      <c r="T14" s="3">
        <v>50</v>
      </c>
      <c r="W14" s="3">
        <f t="shared" si="3"/>
        <v>50</v>
      </c>
      <c r="X14" s="3" t="s">
        <v>21</v>
      </c>
      <c r="Y14" s="8">
        <v>20</v>
      </c>
      <c r="AA14" s="4"/>
      <c r="AB14" s="5" t="s">
        <v>519</v>
      </c>
      <c r="AD14" s="3">
        <v>60</v>
      </c>
      <c r="AJ14" s="4">
        <f t="shared" si="2"/>
        <v>60</v>
      </c>
      <c r="AL14" s="21"/>
      <c r="AM14" s="29" t="str">
        <f>"&lt;tr class='mmt"&amp;IF(D14="活動"," ev",IF(D14="限定"," ltd",""))&amp;IF(G14=""," groupless'","'")&amp;"&gt;&lt;td headers='icon'&gt;&lt;a href='https://www.alchemistcodedb.com/jp/card/"&amp;SUBSTITUTE(SUBSTITUTE(LOWER(A14),"_","-"),".png","")&amp;"'&gt;&lt;img src='../res/mmt/"&amp;A14&amp;"' title='"&amp;B14&amp;"' /&gt;&lt;/a&gt;&lt;/td&gt;&lt;td headers='name'&gt;"&amp;B14&amp;"&lt;/td&gt;&lt;td headers='rank'&gt;"&amp;C14&amp;"&lt;/td&gt;&lt;td headers='remark'&gt;"&amp;IF(D14="活動","&lt;span class='event'&gt;活動&lt;/span&gt;",IF(D14="限定","&lt;span class='limited'&gt;限定&lt;/span&gt;",""))&amp;"&lt;/td&gt;&lt;td headers='origin'&gt;&lt;span class='originName'&gt;"&amp;SUBSTITUTE(F14,CHAR(10),"&lt;br /&gt;")&amp;"&lt;/span&gt;&lt;img class='originLogo' src='../res/mmt/ui/"&amp;VLOOKUP(F14,List!F:H,2,FALSE)&amp;"'title='"&amp;SUBSTITUTE(F14,CHAR(10)," ")&amp;"' /&gt;&lt;/td&gt;&lt;td headers='group'&gt;"&amp;IF(G14="","","&lt;span class='groupName'&gt;"&amp;SUBSTITUTE(G14,CHAR(10)," ")&amp;IF(H14="","","&lt;br /&gt;"&amp;SUBSTITUTE(H14,CHAR(10)," "))&amp;"&lt;/span&gt;&lt;img class='groupLogo' src='../res/mmt/ui/"&amp;VLOOKUP(G14,List!K:L,2,FALSE)&amp;"' title='"&amp;SUBSTITUTE(G14,CHAR(10)," ")&amp;"' /&gt;")&amp;IF(H14="","","&lt;img class='groupLogo' src='../res/mmt/ui/"&amp;VLOOKUP(H14,List!K:L,2,FALSE)&amp;"' title='"&amp;SUBSTITUTE(H14,CHAR(10)," ")&amp;"' /&gt;")&amp;"&lt;/td&gt;&lt;td headers='score' id='"&amp;AO14&amp;"'&gt;"&amp;I14&amp;"&lt;/td&gt;&lt;td headers='HP'&gt;"&amp;J14&amp;"&lt;/td&gt;&lt;td headers='patk'&gt;"&amp;K14&amp;"&lt;/td&gt;&lt;td headers='matk'&gt;"&amp;L14&amp;"&lt;/td&gt;&lt;td headers='pdef'&gt;"&amp;N14&amp;"&lt;/td&gt;&lt;td headers='mdef'&gt;"&amp;O14&amp;"&lt;/td&gt;&lt;td headers='dex'&gt;"&amp;P14&amp;"&lt;/td&gt;&lt;td headers='agi'&gt;"&amp;Q14&amp;"&lt;/td&gt;&lt;td headers='luck'&gt;"&amp;R14&amp;"&lt;/td&gt;&lt;td headers='aType'&gt;"&amp;S14&amp;IF(U14="","","&lt;br /&gt;"&amp;U14)&amp; "&lt;/td&gt;&lt;td headers='a.bonus'&gt;"&amp;T14&amp;IF(V14="","","&lt;br /&gt;"&amp;V14)&amp;"&lt;/td&gt;&lt;td headers='special'&gt;"&amp;X14&amp;IF(Z14="","","&lt;br /&gt;"&amp;Z14)&amp;"&lt;/td&gt;&lt;td headers='sp.bonus'&gt;"&amp;Y14&amp;IF(AA14="","","&lt;br /&gt;"&amp;AA14)&amp;"&lt;/td&gt;&lt;td headers='others'&gt;"&amp;AB14&amp;"&lt;/td&gt;&lt;td headers='sinA'&gt;"&amp;AC14&amp;"&lt;/td&gt;&lt;td headers='sinB'&gt;"&amp;AD14&amp;"&lt;/td&gt;&lt;td headers='sinC'&gt;"&amp;AE14&amp;"&lt;/td&gt;&lt;td headers='sinD'&gt;"&amp;AF14&amp;"&lt;/td&gt;&lt;td headers='sinE'&gt;"&amp;AG14&amp;"&lt;/td&gt;&lt;td headers='sinF'&gt;"&amp;AH14&amp;"&lt;/td&gt;&lt;td headers='sinG'&gt;"&amp;AI14&amp;"&lt;/td&gt;&lt;/tr&gt;"</f>
        <v>&lt;tr class='mmt ltd'&gt;&lt;td headers='icon'&gt;&lt;a href='https://www.alchemistcodedb.com/jp/card/ts-cry-arth-01'&gt;&lt;img src='../res/mmt/TS_CRY_ARTH_01.png' title='猛き者の本懐' /&gt;&lt;/a&gt;&lt;/td&gt;&lt;td headers='name'&gt;猛き者の本懐&lt;/td&gt;&lt;td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id='m012'&gt;130&lt;/td&gt;&lt;td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headers='a.bonus'&gt;50&lt;/td&gt;&lt;td headers='special'&gt;範囲&lt;/td&gt;&lt;td headers='sp.bonus'&gt;20&lt;/td&gt;&lt;td headers='others'&gt;刺突耐性+20&lt;/td&gt;&lt;td headers='sinA'&gt;&lt;/td&gt;&lt;td headers='sinB'&gt;60&lt;/td&gt;&lt;td headers='sinC'&gt;&lt;/td&gt;&lt;td headers='sinD'&gt;&lt;/td&gt;&lt;td headers='sinE'&gt;&lt;/td&gt;&lt;td headers='sinF'&gt;&lt;/td&gt;&lt;td headers='sinG'&gt;&lt;/td&gt;&lt;/tr&gt;</v>
      </c>
      <c r="AN14" s="29" t="str">
        <f t="shared" si="4"/>
        <v>document.getElementById('m012').innerHTML = (b0*0) + (s0*60+s2*60)+ (ex01*50+ex15*20);</v>
      </c>
      <c r="AO14" s="33" t="str">
        <f t="shared" si="5"/>
        <v>m012</v>
      </c>
      <c r="AP14" s="6" t="str">
        <f>IF(S14="","",VLOOKUP(S14,List!N$2:O$8,2,FALSE)&amp;"*"&amp;T14&amp;IF(U14="","","+"&amp;VLOOKUP(U14,List!N$2:O$8,2,FALSE)&amp;"*"&amp;V14&amp;"-"&amp;VLOOKUP(S14,List!N$2:O$8,2,FALSE)&amp;"*"&amp;VLOOKUP(U14,List!N$2:O$8,2,FALSE)&amp;"*"&amp;MIN(T14,V14)))&amp;IF(X14="","",IF(S14="","","+")&amp;VLOOKUP(X14,List!P$2:Q$15,2,FALSE)&amp;"*"&amp;Y14&amp;IF(Z14="","","+"&amp;VLOOKUP(Z14,List!P$2:Q$14,2,FALSE)))</f>
        <v>ex01*50+ex15*20</v>
      </c>
    </row>
    <row r="15" spans="1:45" s="3" customFormat="1" ht="27.6" customHeight="1">
      <c r="A15" s="79" t="s">
        <v>53</v>
      </c>
      <c r="B15" s="6" t="s">
        <v>54</v>
      </c>
      <c r="C15" s="3">
        <v>5</v>
      </c>
      <c r="D15" s="3" t="s">
        <v>35</v>
      </c>
      <c r="E15" s="6"/>
      <c r="F15" s="14" t="s">
        <v>36</v>
      </c>
      <c r="G15" s="8" t="s">
        <v>518</v>
      </c>
      <c r="H15" s="8"/>
      <c r="I15" s="4">
        <f t="shared" si="0"/>
        <v>60</v>
      </c>
      <c r="J15" s="2">
        <v>30</v>
      </c>
      <c r="K15" s="2"/>
      <c r="L15" s="2">
        <v>30</v>
      </c>
      <c r="M15" s="2">
        <f t="shared" si="1"/>
        <v>30</v>
      </c>
      <c r="N15" s="2"/>
      <c r="O15" s="2"/>
      <c r="P15" s="2"/>
      <c r="Q15" s="2"/>
      <c r="R15" s="7"/>
      <c r="W15" s="3">
        <f t="shared" si="3"/>
        <v>0</v>
      </c>
      <c r="Y15" s="8"/>
      <c r="AA15" s="4"/>
      <c r="AB15" s="5"/>
      <c r="AE15" s="3">
        <v>30</v>
      </c>
      <c r="AJ15" s="4">
        <f t="shared" si="2"/>
        <v>30</v>
      </c>
      <c r="AL15" s="21"/>
      <c r="AM15" s="29" t="str">
        <f>"&lt;tr class='mmt"&amp;IF(D15="活動"," ev",IF(D15="限定"," ltd",""))&amp;IF(G15=""," groupless'","'")&amp;"&gt;&lt;td headers='icon'&gt;&lt;a href='https://www.alchemistcodedb.com/jp/card/"&amp;SUBSTITUTE(SUBSTITUTE(LOWER(A15),"_","-"),".png","")&amp;"'&gt;&lt;img src='../res/mmt/"&amp;A15&amp;"' title='"&amp;B15&amp;"' /&gt;&lt;/a&gt;&lt;/td&gt;&lt;td headers='name'&gt;"&amp;B15&amp;"&lt;/td&gt;&lt;td headers='rank'&gt;"&amp;C15&amp;"&lt;/td&gt;&lt;td headers='remark'&gt;"&amp;IF(D15="活動","&lt;span class='event'&gt;活動&lt;/span&gt;",IF(D15="限定","&lt;span class='limited'&gt;限定&lt;/span&gt;",""))&amp;"&lt;/td&gt;&lt;td headers='origin'&gt;&lt;span class='originName'&gt;"&amp;SUBSTITUTE(F15,CHAR(10),"&lt;br /&gt;")&amp;"&lt;/span&gt;&lt;img class='originLogo' src='../res/mmt/ui/"&amp;VLOOKUP(F15,List!F:H,2,FALSE)&amp;"'title='"&amp;SUBSTITUTE(F15,CHAR(10)," ")&amp;"' /&gt;&lt;/td&gt;&lt;td headers='group'&gt;"&amp;IF(G15="","","&lt;span class='groupName'&gt;"&amp;SUBSTITUTE(G15,CHAR(10)," ")&amp;IF(H15="","","&lt;br /&gt;"&amp;SUBSTITUTE(H15,CHAR(10)," "))&amp;"&lt;/span&gt;&lt;img class='groupLogo' src='../res/mmt/ui/"&amp;VLOOKUP(G15,List!K:L,2,FALSE)&amp;"' title='"&amp;SUBSTITUTE(G15,CHAR(10)," ")&amp;"' /&gt;")&amp;IF(H15="","","&lt;img class='groupLogo' src='../res/mmt/ui/"&amp;VLOOKUP(H15,List!K:L,2,FALSE)&amp;"' title='"&amp;SUBSTITUTE(H15,CHAR(10)," ")&amp;"' /&gt;")&amp;"&lt;/td&gt;&lt;td headers='score' id='"&amp;AO15&amp;"'&gt;"&amp;I15&amp;"&lt;/td&gt;&lt;td headers='HP'&gt;"&amp;J15&amp;"&lt;/td&gt;&lt;td headers='patk'&gt;"&amp;K15&amp;"&lt;/td&gt;&lt;td headers='matk'&gt;"&amp;L15&amp;"&lt;/td&gt;&lt;td headers='pdef'&gt;"&amp;N15&amp;"&lt;/td&gt;&lt;td headers='mdef'&gt;"&amp;O15&amp;"&lt;/td&gt;&lt;td headers='dex'&gt;"&amp;P15&amp;"&lt;/td&gt;&lt;td headers='agi'&gt;"&amp;Q15&amp;"&lt;/td&gt;&lt;td headers='luck'&gt;"&amp;R15&amp;"&lt;/td&gt;&lt;td headers='aType'&gt;"&amp;S15&amp;IF(U15="","","&lt;br /&gt;"&amp;U15)&amp; "&lt;/td&gt;&lt;td headers='a.bonus'&gt;"&amp;T15&amp;IF(V15="","","&lt;br /&gt;"&amp;V15)&amp;"&lt;/td&gt;&lt;td headers='special'&gt;"&amp;X15&amp;IF(Z15="","","&lt;br /&gt;"&amp;Z15)&amp;"&lt;/td&gt;&lt;td headers='sp.bonus'&gt;"&amp;Y15&amp;IF(AA15="","","&lt;br /&gt;"&amp;AA15)&amp;"&lt;/td&gt;&lt;td headers='others'&gt;"&amp;AB15&amp;"&lt;/td&gt;&lt;td headers='sinA'&gt;"&amp;AC15&amp;"&lt;/td&gt;&lt;td headers='sinB'&gt;"&amp;AD15&amp;"&lt;/td&gt;&lt;td headers='sinC'&gt;"&amp;AE15&amp;"&lt;/td&gt;&lt;td headers='sinD'&gt;"&amp;AF15&amp;"&lt;/td&gt;&lt;td headers='sinE'&gt;"&amp;AG15&amp;"&lt;/td&gt;&lt;td headers='sinF'&gt;"&amp;AH15&amp;"&lt;/td&gt;&lt;td headers='sinG'&gt;"&amp;AI15&amp;"&lt;/td&gt;&lt;/tr&gt;"</f>
        <v>&lt;tr class='mmt ev'&gt;&lt;td headers='icon'&gt;&lt;a href='https://www.alchemistcodedb.com/jp/card/ts-cry-merl-01'&gt;&lt;img src='../res/mmt/TS_CRY_MERL_01.png' title='尊き者の名は' /&gt;&lt;/a&gt;&lt;/td&gt;&lt;td headers='name'&gt;尊き者の名は&lt;/td&gt;&lt;td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id='m013'&gt;60&lt;/td&gt;&lt;td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5" s="29" t="str">
        <f t="shared" si="4"/>
        <v>document.getElementById('m013').innerHTML = (b0*30) + (s0*30+s3*30);</v>
      </c>
      <c r="AO15" s="33" t="str">
        <f t="shared" si="5"/>
        <v>m013</v>
      </c>
      <c r="AP15" s="6" t="str">
        <f>IF(S15="","",VLOOKUP(S15,List!N$2:O$8,2,FALSE)&amp;"*"&amp;T15&amp;IF(U15="","","+"&amp;VLOOKUP(U15,List!N$2:O$8,2,FALSE)&amp;"*"&amp;V15&amp;"-"&amp;VLOOKUP(S15,List!N$2:O$8,2,FALSE)&amp;"*"&amp;VLOOKUP(U15,List!N$2:O$8,2,FALSE)&amp;"*"&amp;MIN(T15,V15)))&amp;IF(X15="","",IF(S15="","","+")&amp;VLOOKUP(X15,List!P$2:Q$15,2,FALSE)&amp;"*"&amp;Y15&amp;IF(Z15="","","+"&amp;VLOOKUP(Z15,List!P$2:Q$14,2,FALSE)))</f>
        <v/>
      </c>
    </row>
    <row r="16" spans="1:45" s="3" customFormat="1" ht="27.6" customHeight="1">
      <c r="A16" s="79" t="s">
        <v>55</v>
      </c>
      <c r="B16" s="6" t="s">
        <v>56</v>
      </c>
      <c r="C16" s="3">
        <v>4</v>
      </c>
      <c r="E16" s="6"/>
      <c r="F16" s="14" t="s">
        <v>427</v>
      </c>
      <c r="G16" s="8" t="s">
        <v>57</v>
      </c>
      <c r="H16" s="8"/>
      <c r="I16" s="4">
        <f t="shared" si="0"/>
        <v>30</v>
      </c>
      <c r="J16" s="2">
        <v>20</v>
      </c>
      <c r="K16" s="2">
        <v>30</v>
      </c>
      <c r="L16" s="2"/>
      <c r="M16" s="2">
        <f t="shared" si="1"/>
        <v>30</v>
      </c>
      <c r="N16" s="2"/>
      <c r="O16" s="2"/>
      <c r="P16" s="2"/>
      <c r="Q16" s="2"/>
      <c r="R16" s="7"/>
      <c r="W16" s="3">
        <f t="shared" si="3"/>
        <v>0</v>
      </c>
      <c r="Y16" s="8"/>
      <c r="AA16" s="4"/>
      <c r="AB16" s="5"/>
      <c r="AJ16" s="4">
        <f t="shared" si="2"/>
        <v>0</v>
      </c>
      <c r="AL16" s="21"/>
      <c r="AM16" s="29" t="str">
        <f>"&lt;tr class='mmt"&amp;IF(D16="活動"," ev",IF(D16="限定"," ltd",""))&amp;IF(G16=""," groupless'","'")&amp;"&gt;&lt;td headers='icon'&gt;&lt;a href='https://www.alchemistcodedb.com/jp/card/"&amp;SUBSTITUTE(SUBSTITUTE(LOWER(A16),"_","-"),".png","")&amp;"'&gt;&lt;img src='../res/mmt/"&amp;A16&amp;"' title='"&amp;B16&amp;"' /&gt;&lt;/a&gt;&lt;/td&gt;&lt;td headers='name'&gt;"&amp;B16&amp;"&lt;/td&gt;&lt;td headers='rank'&gt;"&amp;C16&amp;"&lt;/td&gt;&lt;td headers='remark'&gt;"&amp;IF(D16="活動","&lt;span class='event'&gt;活動&lt;/span&gt;",IF(D16="限定","&lt;span class='limited'&gt;限定&lt;/span&gt;",""))&amp;"&lt;/td&gt;&lt;td headers='origin'&gt;&lt;span class='originName'&gt;"&amp;SUBSTITUTE(F16,CHAR(10),"&lt;br /&gt;")&amp;"&lt;/span&gt;&lt;img class='originLogo' src='../res/mmt/ui/"&amp;VLOOKUP(F16,List!F:H,2,FALSE)&amp;"'title='"&amp;SUBSTITUTE(F16,CHAR(10)," ")&amp;"' /&gt;&lt;/td&gt;&lt;td headers='group'&gt;"&amp;IF(G16="","","&lt;span class='groupName'&gt;"&amp;SUBSTITUTE(G16,CHAR(10)," ")&amp;IF(H16="","","&lt;br /&gt;"&amp;SUBSTITUTE(H16,CHAR(10)," "))&amp;"&lt;/span&gt;&lt;img class='groupLogo' src='../res/mmt/ui/"&amp;VLOOKUP(G16,List!K:L,2,FALSE)&amp;"' title='"&amp;SUBSTITUTE(G16,CHAR(10)," ")&amp;"' /&gt;")&amp;IF(H16="","","&lt;img class='groupLogo' src='../res/mmt/ui/"&amp;VLOOKUP(H16,List!K:L,2,FALSE)&amp;"' title='"&amp;SUBSTITUTE(H16,CHAR(10)," ")&amp;"' /&gt;")&amp;"&lt;/td&gt;&lt;td headers='score' id='"&amp;AO16&amp;"'&gt;"&amp;I16&amp;"&lt;/td&gt;&lt;td headers='HP'&gt;"&amp;J16&amp;"&lt;/td&gt;&lt;td headers='patk'&gt;"&amp;K16&amp;"&lt;/td&gt;&lt;td headers='matk'&gt;"&amp;L16&amp;"&lt;/td&gt;&lt;td headers='pdef'&gt;"&amp;N16&amp;"&lt;/td&gt;&lt;td headers='mdef'&gt;"&amp;O16&amp;"&lt;/td&gt;&lt;td headers='dex'&gt;"&amp;P16&amp;"&lt;/td&gt;&lt;td headers='agi'&gt;"&amp;Q16&amp;"&lt;/td&gt;&lt;td headers='luck'&gt;"&amp;R16&amp;"&lt;/td&gt;&lt;td headers='aType'&gt;"&amp;S16&amp;IF(U16="","","&lt;br /&gt;"&amp;U16)&amp; "&lt;/td&gt;&lt;td headers='a.bonus'&gt;"&amp;T16&amp;IF(V16="","","&lt;br /&gt;"&amp;V16)&amp;"&lt;/td&gt;&lt;td headers='special'&gt;"&amp;X16&amp;IF(Z16="","","&lt;br /&gt;"&amp;Z16)&amp;"&lt;/td&gt;&lt;td headers='sp.bonus'&gt;"&amp;Y16&amp;IF(AA16="","","&lt;br /&gt;"&amp;AA16)&amp;"&lt;/td&gt;&lt;td headers='others'&gt;"&amp;AB16&amp;"&lt;/td&gt;&lt;td headers='sinA'&gt;"&amp;AC16&amp;"&lt;/td&gt;&lt;td headers='sinB'&gt;"&amp;AD16&amp;"&lt;/td&gt;&lt;td headers='sinC'&gt;"&amp;AE16&amp;"&lt;/td&gt;&lt;td headers='sinD'&gt;"&amp;AF16&amp;"&lt;/td&gt;&lt;td headers='sinE'&gt;"&amp;AG16&amp;"&lt;/td&gt;&lt;td headers='sinF'&gt;"&amp;AH16&amp;"&lt;/td&gt;&lt;td headers='sinG'&gt;"&amp;AI16&amp;"&lt;/td&gt;&lt;/tr&gt;"</f>
        <v>&lt;tr class='mmt'&gt;&lt;td headers='icon'&gt;&lt;a href='https://www.alchemistcodedb.com/jp/card/ts-desert-ank-01'&gt;&lt;img src='../res/mmt/TS_DESERT_ANK_01.png' title='敏腕参謀の多忙な一日' /&gt;&lt;/a&gt;&lt;/td&gt;&lt;td headers='name'&gt;敏腕参謀の多忙な一日&lt;/td&gt;&lt;td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id='m014'&gt;30&lt;/td&gt;&lt;td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" s="29" t="str">
        <f t="shared" si="4"/>
        <v>document.getElementById('m014').innerHTML = (b0*30+b1*30);</v>
      </c>
      <c r="AO16" s="33" t="str">
        <f t="shared" si="5"/>
        <v>m014</v>
      </c>
      <c r="AP16" s="6" t="str">
        <f>IF(S16="","",VLOOKUP(S16,List!N$2:O$8,2,FALSE)&amp;"*"&amp;T16&amp;IF(U16="","","+"&amp;VLOOKUP(U16,List!N$2:O$8,2,FALSE)&amp;"*"&amp;V16&amp;"-"&amp;VLOOKUP(S16,List!N$2:O$8,2,FALSE)&amp;"*"&amp;VLOOKUP(U16,List!N$2:O$8,2,FALSE)&amp;"*"&amp;MIN(T16,V16)))&amp;IF(X16="","",IF(S16="","","+")&amp;VLOOKUP(X16,List!P$2:Q$15,2,FALSE)&amp;"*"&amp;Y16&amp;IF(Z16="","","+"&amp;VLOOKUP(Z16,List!P$2:Q$14,2,FALSE)))</f>
        <v/>
      </c>
    </row>
    <row r="17" spans="1:42" s="3" customFormat="1" ht="27.6" customHeight="1">
      <c r="A17" s="79" t="s">
        <v>58</v>
      </c>
      <c r="B17" s="6" t="s">
        <v>59</v>
      </c>
      <c r="C17" s="3">
        <v>5</v>
      </c>
      <c r="E17" s="6"/>
      <c r="F17" s="14" t="s">
        <v>427</v>
      </c>
      <c r="G17" s="8" t="s">
        <v>57</v>
      </c>
      <c r="H17" s="8"/>
      <c r="I17" s="4">
        <f t="shared" si="0"/>
        <v>90</v>
      </c>
      <c r="J17" s="2">
        <v>40</v>
      </c>
      <c r="K17" s="2">
        <v>30</v>
      </c>
      <c r="L17" s="2"/>
      <c r="M17" s="2">
        <f t="shared" si="1"/>
        <v>30</v>
      </c>
      <c r="N17" s="2"/>
      <c r="O17" s="2"/>
      <c r="P17" s="2"/>
      <c r="Q17" s="2"/>
      <c r="R17" s="7"/>
      <c r="S17" s="5" t="s">
        <v>15</v>
      </c>
      <c r="T17" s="3">
        <v>30</v>
      </c>
      <c r="U17" s="5"/>
      <c r="W17" s="3">
        <f t="shared" si="3"/>
        <v>30</v>
      </c>
      <c r="Y17" s="8"/>
      <c r="AA17" s="4"/>
      <c r="AB17" s="5"/>
      <c r="AC17" s="3">
        <v>30</v>
      </c>
      <c r="AF17" s="3">
        <v>30</v>
      </c>
      <c r="AJ17" s="4">
        <f t="shared" si="2"/>
        <v>30</v>
      </c>
      <c r="AL17" s="21"/>
      <c r="AM17" s="29" t="str">
        <f>"&lt;tr class='mmt"&amp;IF(D17="活動"," ev",IF(D17="限定"," ltd",""))&amp;IF(G17=""," groupless'","'")&amp;"&gt;&lt;td headers='icon'&gt;&lt;a href='https://www.alchemistcodedb.com/jp/card/"&amp;SUBSTITUTE(SUBSTITUTE(LOWER(A17),"_","-"),".png","")&amp;"'&gt;&lt;img src='../res/mmt/"&amp;A17&amp;"' title='"&amp;B17&amp;"' /&gt;&lt;/a&gt;&lt;/td&gt;&lt;td headers='name'&gt;"&amp;B17&amp;"&lt;/td&gt;&lt;td headers='rank'&gt;"&amp;C17&amp;"&lt;/td&gt;&lt;td headers='remark'&gt;"&amp;IF(D17="活動","&lt;span class='event'&gt;活動&lt;/span&gt;",IF(D17="限定","&lt;span class='limited'&gt;限定&lt;/span&gt;",""))&amp;"&lt;/td&gt;&lt;td headers='origin'&gt;&lt;span class='originName'&gt;"&amp;SUBSTITUTE(F17,CHAR(10),"&lt;br /&gt;")&amp;"&lt;/span&gt;&lt;img class='originLogo' src='../res/mmt/ui/"&amp;VLOOKUP(F17,List!F:H,2,FALSE)&amp;"'title='"&amp;SUBSTITUTE(F17,CHAR(10)," ")&amp;"' /&gt;&lt;/td&gt;&lt;td headers='group'&gt;"&amp;IF(G17="","","&lt;span class='groupName'&gt;"&amp;SUBSTITUTE(G17,CHAR(10)," ")&amp;IF(H17="","","&lt;br /&gt;"&amp;SUBSTITUTE(H17,CHAR(10)," "))&amp;"&lt;/span&gt;&lt;img class='groupLogo' src='../res/mmt/ui/"&amp;VLOOKUP(G17,List!K:L,2,FALSE)&amp;"' title='"&amp;SUBSTITUTE(G17,CHAR(10)," ")&amp;"' /&gt;")&amp;IF(H17="","","&lt;img class='groupLogo' src='../res/mmt/ui/"&amp;VLOOKUP(H17,List!K:L,2,FALSE)&amp;"' title='"&amp;SUBSTITUTE(H17,CHAR(10)," ")&amp;"' /&gt;")&amp;"&lt;/td&gt;&lt;td headers='score' id='"&amp;AO17&amp;"'&gt;"&amp;I17&amp;"&lt;/td&gt;&lt;td headers='HP'&gt;"&amp;J17&amp;"&lt;/td&gt;&lt;td headers='patk'&gt;"&amp;K17&amp;"&lt;/td&gt;&lt;td headers='matk'&gt;"&amp;L17&amp;"&lt;/td&gt;&lt;td headers='pdef'&gt;"&amp;N17&amp;"&lt;/td&gt;&lt;td headers='mdef'&gt;"&amp;O17&amp;"&lt;/td&gt;&lt;td headers='dex'&gt;"&amp;P17&amp;"&lt;/td&gt;&lt;td headers='agi'&gt;"&amp;Q17&amp;"&lt;/td&gt;&lt;td headers='luck'&gt;"&amp;R17&amp;"&lt;/td&gt;&lt;td headers='aType'&gt;"&amp;S17&amp;IF(U17="","","&lt;br /&gt;"&amp;U17)&amp; "&lt;/td&gt;&lt;td headers='a.bonus'&gt;"&amp;T17&amp;IF(V17="","","&lt;br /&gt;"&amp;V17)&amp;"&lt;/td&gt;&lt;td headers='special'&gt;"&amp;X17&amp;IF(Z17="","","&lt;br /&gt;"&amp;Z17)&amp;"&lt;/td&gt;&lt;td headers='sp.bonus'&gt;"&amp;Y17&amp;IF(AA17="","","&lt;br /&gt;"&amp;AA17)&amp;"&lt;/td&gt;&lt;td headers='others'&gt;"&amp;AB17&amp;"&lt;/td&gt;&lt;td headers='sinA'&gt;"&amp;AC17&amp;"&lt;/td&gt;&lt;td headers='sinB'&gt;"&amp;AD17&amp;"&lt;/td&gt;&lt;td headers='sinC'&gt;"&amp;AE17&amp;"&lt;/td&gt;&lt;td headers='sinD'&gt;"&amp;AF17&amp;"&lt;/td&gt;&lt;td headers='sinE'&gt;"&amp;AG17&amp;"&lt;/td&gt;&lt;td headers='sinF'&gt;"&amp;AH17&amp;"&lt;/td&gt;&lt;td headers='sinG'&gt;"&amp;AI17&amp;"&lt;/td&gt;&lt;/tr&gt;"</f>
        <v>&lt;tr class='mmt'&gt;&lt;td headers='icon'&gt;&lt;a href='https://www.alchemistcodedb.com/jp/card/ts-desert-ank-02'&gt;&lt;img src='../res/mmt/TS_DESERT_ANK_02.png' title='折れることなき翼' /&gt;&lt;/a&gt;&lt;/td&gt;&lt;td headers='name'&gt;折れることなき翼&lt;/td&gt;&lt;td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id='m015'&gt;90&lt;/td&gt;&lt;td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7" s="29" t="str">
        <f t="shared" si="4"/>
        <v>document.getElementById('m015').innerHTML = (b0*30+b1*30) + (s0*30+s1*30+s4*30)+ (ex02*30);</v>
      </c>
      <c r="AO17" s="33" t="str">
        <f t="shared" si="5"/>
        <v>m015</v>
      </c>
      <c r="AP17" s="6" t="str">
        <f>IF(S17="","",VLOOKUP(S17,List!N$2:O$8,2,FALSE)&amp;"*"&amp;T17&amp;IF(U17="","","+"&amp;VLOOKUP(U17,List!N$2:O$8,2,FALSE)&amp;"*"&amp;V17&amp;"-"&amp;VLOOKUP(S17,List!N$2:O$8,2,FALSE)&amp;"*"&amp;VLOOKUP(U17,List!N$2:O$8,2,FALSE)&amp;"*"&amp;MIN(T17,V17)))&amp;IF(X17="","",IF(S17="","","+")&amp;VLOOKUP(X17,List!P$2:Q$15,2,FALSE)&amp;"*"&amp;Y17&amp;IF(Z17="","","+"&amp;VLOOKUP(Z17,List!P$2:Q$14,2,FALSE)))</f>
        <v>ex02*30</v>
      </c>
    </row>
    <row r="18" spans="1:42" s="3" customFormat="1" ht="27.6" customHeight="1">
      <c r="A18" s="79" t="s">
        <v>514</v>
      </c>
      <c r="B18" s="6" t="s">
        <v>520</v>
      </c>
      <c r="C18" s="3">
        <v>5</v>
      </c>
      <c r="D18" s="3" t="s">
        <v>39</v>
      </c>
      <c r="E18" s="6" t="s">
        <v>826</v>
      </c>
      <c r="F18" s="14" t="s">
        <v>427</v>
      </c>
      <c r="G18" s="8" t="s">
        <v>57</v>
      </c>
      <c r="H18" s="8"/>
      <c r="I18" s="4">
        <f t="shared" si="0"/>
        <v>110</v>
      </c>
      <c r="J18" s="2"/>
      <c r="K18" s="2">
        <v>20</v>
      </c>
      <c r="L18" s="2"/>
      <c r="M18" s="2">
        <f t="shared" si="1"/>
        <v>20</v>
      </c>
      <c r="N18" s="2"/>
      <c r="O18" s="2"/>
      <c r="P18" s="2">
        <v>20</v>
      </c>
      <c r="Q18" s="2"/>
      <c r="R18" s="7"/>
      <c r="S18" s="5" t="s">
        <v>15</v>
      </c>
      <c r="T18" s="3">
        <v>40</v>
      </c>
      <c r="U18" s="5"/>
      <c r="W18" s="3">
        <f t="shared" si="3"/>
        <v>40</v>
      </c>
      <c r="X18" s="3" t="s">
        <v>20</v>
      </c>
      <c r="Y18" s="8">
        <v>20</v>
      </c>
      <c r="AA18" s="4"/>
      <c r="AB18" s="5"/>
      <c r="AC18" s="3">
        <v>30</v>
      </c>
      <c r="AF18" s="3">
        <v>30</v>
      </c>
      <c r="AJ18" s="4">
        <f t="shared" si="2"/>
        <v>30</v>
      </c>
      <c r="AL18" s="21"/>
      <c r="AM18" s="29" t="str">
        <f>"&lt;tr class='mmt"&amp;IF(D18="活動"," ev",IF(D18="限定"," ltd",""))&amp;IF(G18=""," groupless'","'")&amp;"&gt;&lt;td headers='icon'&gt;&lt;a href='https://www.alchemistcodedb.com/jp/card/"&amp;SUBSTITUTE(SUBSTITUTE(LOWER(A18),"_","-"),".png","")&amp;"'&gt;&lt;img src='../res/mmt/"&amp;A18&amp;"' title='"&amp;B18&amp;"' /&gt;&lt;/a&gt;&lt;/td&gt;&lt;td headers='name'&gt;"&amp;B18&amp;"&lt;/td&gt;&lt;td headers='rank'&gt;"&amp;C18&amp;"&lt;/td&gt;&lt;td headers='remark'&gt;"&amp;IF(D18="活動","&lt;span class='event'&gt;活動&lt;/span&gt;",IF(D18="限定","&lt;span class='limited'&gt;限定&lt;/span&gt;",""))&amp;"&lt;/td&gt;&lt;td headers='origin'&gt;&lt;span class='originName'&gt;"&amp;SUBSTITUTE(F18,CHAR(10),"&lt;br /&gt;")&amp;"&lt;/span&gt;&lt;img class='originLogo' src='../res/mmt/ui/"&amp;VLOOKUP(F18,List!F:H,2,FALSE)&amp;"'title='"&amp;SUBSTITUTE(F18,CHAR(10)," ")&amp;"' /&gt;&lt;/td&gt;&lt;td headers='group'&gt;"&amp;IF(G18="","","&lt;span class='groupName'&gt;"&amp;SUBSTITUTE(G18,CHAR(10)," ")&amp;IF(H18="","","&lt;br /&gt;"&amp;SUBSTITUTE(H18,CHAR(10)," "))&amp;"&lt;/span&gt;&lt;img class='groupLogo' src='../res/mmt/ui/"&amp;VLOOKUP(G18,List!K:L,2,FALSE)&amp;"' title='"&amp;SUBSTITUTE(G18,CHAR(10)," ")&amp;"' /&gt;")&amp;IF(H18="","","&lt;img class='groupLogo' src='../res/mmt/ui/"&amp;VLOOKUP(H18,List!K:L,2,FALSE)&amp;"' title='"&amp;SUBSTITUTE(H18,CHAR(10)," ")&amp;"' /&gt;")&amp;"&lt;/td&gt;&lt;td headers='score' id='"&amp;AO18&amp;"'&gt;"&amp;I18&amp;"&lt;/td&gt;&lt;td headers='HP'&gt;"&amp;J18&amp;"&lt;/td&gt;&lt;td headers='patk'&gt;"&amp;K18&amp;"&lt;/td&gt;&lt;td headers='matk'&gt;"&amp;L18&amp;"&lt;/td&gt;&lt;td headers='pdef'&gt;"&amp;N18&amp;"&lt;/td&gt;&lt;td headers='mdef'&gt;"&amp;O18&amp;"&lt;/td&gt;&lt;td headers='dex'&gt;"&amp;P18&amp;"&lt;/td&gt;&lt;td headers='agi'&gt;"&amp;Q18&amp;"&lt;/td&gt;&lt;td headers='luck'&gt;"&amp;R18&amp;"&lt;/td&gt;&lt;td headers='aType'&gt;"&amp;S18&amp;IF(U18="","","&lt;br /&gt;"&amp;U18)&amp; "&lt;/td&gt;&lt;td headers='a.bonus'&gt;"&amp;T18&amp;IF(V18="","","&lt;br /&gt;"&amp;V18)&amp;"&lt;/td&gt;&lt;td headers='special'&gt;"&amp;X18&amp;IF(Z18="","","&lt;br /&gt;"&amp;Z18)&amp;"&lt;/td&gt;&lt;td headers='sp.bonus'&gt;"&amp;Y18&amp;IF(AA18="","","&lt;br /&gt;"&amp;AA18)&amp;"&lt;/td&gt;&lt;td headers='others'&gt;"&amp;AB18&amp;"&lt;/td&gt;&lt;td headers='sinA'&gt;"&amp;AC18&amp;"&lt;/td&gt;&lt;td headers='sinB'&gt;"&amp;AD18&amp;"&lt;/td&gt;&lt;td headers='sinC'&gt;"&amp;AE18&amp;"&lt;/td&gt;&lt;td headers='sinD'&gt;"&amp;AF18&amp;"&lt;/td&gt;&lt;td headers='sinE'&gt;"&amp;AG18&amp;"&lt;/td&gt;&lt;td headers='sinF'&gt;"&amp;AH18&amp;"&lt;/td&gt;&lt;td headers='sinG'&gt;"&amp;AI18&amp;"&lt;/td&gt;&lt;/tr&gt;"</f>
        <v>&lt;tr class='mmt ltd'&gt;&lt;td headers='icon'&gt;&lt;a href='https://www.alchemistcodedb.com/jp/card/ts-desert-ankh-03'&gt;&lt;img src='../res/mmt/TS_DESERT_ANKH_03.png' title='おもてなしの心' /&gt;&lt;/a&gt;&lt;/td&gt;&lt;td headers='name'&gt;おもてなしの心&lt;/td&gt;&lt;td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id='m016'&gt;110&lt;/td&gt;&lt;td headers='HP'&gt;&lt;/td&gt;&lt;td headers='patk'&gt;20&lt;/td&gt;&lt;td headers='matk'&gt;&lt;/td&gt;&lt;td headers='pdef'&gt;&lt;/td&gt;&lt;td headers='mdef'&gt;&lt;/td&gt;&lt;td headers='dex'&gt;20&lt;/td&gt;&lt;td headers='agi'&gt;&lt;/td&gt;&lt;td headers='luck'&gt;&lt;/td&gt;&lt;td headers='aType'&gt;刺突&lt;/td&gt;&lt;td headers='a.bonus'&gt;40&lt;/td&gt;&lt;td headers='special'&gt;単体&lt;/td&gt;&lt;td headers='sp.bonus'&gt;20&lt;/td&gt;&lt;td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8" s="29" t="str">
        <f t="shared" si="4"/>
        <v>document.getElementById('m016').innerHTML = (b0*20+b1*20) + (s0*30+s1*30+s4*30)+ (ex02*40+ex14*20);</v>
      </c>
      <c r="AO18" s="33" t="str">
        <f t="shared" si="5"/>
        <v>m016</v>
      </c>
      <c r="AP18" s="6" t="str">
        <f>IF(S18="","",VLOOKUP(S18,List!N$2:O$8,2,FALSE)&amp;"*"&amp;T18&amp;IF(U18="","","+"&amp;VLOOKUP(U18,List!N$2:O$8,2,FALSE)&amp;"*"&amp;V18&amp;"-"&amp;VLOOKUP(S18,List!N$2:O$8,2,FALSE)&amp;"*"&amp;VLOOKUP(U18,List!N$2:O$8,2,FALSE)&amp;"*"&amp;MIN(T18,V18)))&amp;IF(X18="","",IF(S18="","","+")&amp;VLOOKUP(X18,List!P$2:Q$15,2,FALSE)&amp;"*"&amp;Y18&amp;IF(Z18="","","+"&amp;VLOOKUP(Z18,List!P$2:Q$14,2,FALSE)))</f>
        <v>ex02*40+ex14*20</v>
      </c>
    </row>
    <row r="19" spans="1:42" s="3" customFormat="1" ht="27.6" customHeight="1">
      <c r="A19" s="79" t="s">
        <v>60</v>
      </c>
      <c r="B19" s="6" t="s">
        <v>61</v>
      </c>
      <c r="C19" s="3">
        <v>3</v>
      </c>
      <c r="E19" s="6"/>
      <c r="F19" s="14" t="s">
        <v>427</v>
      </c>
      <c r="G19" s="8" t="s">
        <v>57</v>
      </c>
      <c r="H19" s="8"/>
      <c r="I19" s="4">
        <f t="shared" si="0"/>
        <v>10</v>
      </c>
      <c r="J19" s="2">
        <v>20</v>
      </c>
      <c r="K19" s="2"/>
      <c r="L19" s="2"/>
      <c r="M19" s="2">
        <f t="shared" si="1"/>
        <v>0</v>
      </c>
      <c r="N19" s="2"/>
      <c r="O19" s="2"/>
      <c r="P19" s="2"/>
      <c r="Q19" s="2"/>
      <c r="R19" s="7"/>
      <c r="S19" s="3" t="s">
        <v>14</v>
      </c>
      <c r="T19" s="3">
        <v>10</v>
      </c>
      <c r="W19" s="3">
        <f t="shared" si="3"/>
        <v>10</v>
      </c>
      <c r="Y19" s="8"/>
      <c r="AA19" s="4"/>
      <c r="AB19" s="5" t="s">
        <v>486</v>
      </c>
      <c r="AJ19" s="4">
        <f t="shared" si="2"/>
        <v>0</v>
      </c>
      <c r="AL19" s="21"/>
      <c r="AM19" s="29" t="str">
        <f>"&lt;tr class='mmt"&amp;IF(D19="活動"," ev",IF(D19="限定"," ltd",""))&amp;IF(G19=""," groupless'","'")&amp;"&gt;&lt;td headers='icon'&gt;&lt;a href='https://www.alchemistcodedb.com/jp/card/"&amp;SUBSTITUTE(SUBSTITUTE(LOWER(A19),"_","-"),".png","")&amp;"'&gt;&lt;img src='../res/mmt/"&amp;A19&amp;"' title='"&amp;B19&amp;"' /&gt;&lt;/a&gt;&lt;/td&gt;&lt;td headers='name'&gt;"&amp;B19&amp;"&lt;/td&gt;&lt;td headers='rank'&gt;"&amp;C19&amp;"&lt;/td&gt;&lt;td headers='remark'&gt;"&amp;IF(D19="活動","&lt;span class='event'&gt;活動&lt;/span&gt;",IF(D19="限定","&lt;span class='limited'&gt;限定&lt;/span&gt;",""))&amp;"&lt;/td&gt;&lt;td headers='origin'&gt;&lt;span class='originName'&gt;"&amp;SUBSTITUTE(F19,CHAR(10),"&lt;br /&gt;")&amp;"&lt;/span&gt;&lt;img class='originLogo' src='../res/mmt/ui/"&amp;VLOOKUP(F19,List!F:H,2,FALSE)&amp;"'title='"&amp;SUBSTITUTE(F19,CHAR(10)," ")&amp;"' /&gt;&lt;/td&gt;&lt;td headers='group'&gt;"&amp;IF(G19="","","&lt;span class='groupName'&gt;"&amp;SUBSTITUTE(G19,CHAR(10)," ")&amp;IF(H19="","","&lt;br /&gt;"&amp;SUBSTITUTE(H19,CHAR(10)," "))&amp;"&lt;/span&gt;&lt;img class='groupLogo' src='../res/mmt/ui/"&amp;VLOOKUP(G19,List!K:L,2,FALSE)&amp;"' title='"&amp;SUBSTITUTE(G19,CHAR(10)," ")&amp;"' /&gt;")&amp;IF(H19="","","&lt;img class='groupLogo' src='../res/mmt/ui/"&amp;VLOOKUP(H19,List!K:L,2,FALSE)&amp;"' title='"&amp;SUBSTITUTE(H19,CHAR(10)," ")&amp;"' /&gt;")&amp;"&lt;/td&gt;&lt;td headers='score' id='"&amp;AO19&amp;"'&gt;"&amp;I19&amp;"&lt;/td&gt;&lt;td headers='HP'&gt;"&amp;J19&amp;"&lt;/td&gt;&lt;td headers='patk'&gt;"&amp;K19&amp;"&lt;/td&gt;&lt;td headers='matk'&gt;"&amp;L19&amp;"&lt;/td&gt;&lt;td headers='pdef'&gt;"&amp;N19&amp;"&lt;/td&gt;&lt;td headers='mdef'&gt;"&amp;O19&amp;"&lt;/td&gt;&lt;td headers='dex'&gt;"&amp;P19&amp;"&lt;/td&gt;&lt;td headers='agi'&gt;"&amp;Q19&amp;"&lt;/td&gt;&lt;td headers='luck'&gt;"&amp;R19&amp;"&lt;/td&gt;&lt;td headers='aType'&gt;"&amp;S19&amp;IF(U19="","","&lt;br /&gt;"&amp;U19)&amp; "&lt;/td&gt;&lt;td headers='a.bonus'&gt;"&amp;T19&amp;IF(V19="","","&lt;br /&gt;"&amp;V19)&amp;"&lt;/td&gt;&lt;td headers='special'&gt;"&amp;X19&amp;IF(Z19="","","&lt;br /&gt;"&amp;Z19)&amp;"&lt;/td&gt;&lt;td headers='sp.bonus'&gt;"&amp;Y19&amp;IF(AA19="","","&lt;br /&gt;"&amp;AA19)&amp;"&lt;/td&gt;&lt;td headers='others'&gt;"&amp;AB19&amp;"&lt;/td&gt;&lt;td headers='sinA'&gt;"&amp;AC19&amp;"&lt;/td&gt;&lt;td headers='sinB'&gt;"&amp;AD19&amp;"&lt;/td&gt;&lt;td headers='sinC'&gt;"&amp;AE19&amp;"&lt;/td&gt;&lt;td headers='sinD'&gt;"&amp;AF19&amp;"&lt;/td&gt;&lt;td headers='sinE'&gt;"&amp;AG19&amp;"&lt;/td&gt;&lt;td headers='sinF'&gt;"&amp;AH19&amp;"&lt;/td&gt;&lt;td headers='sinG'&gt;"&amp;AI19&amp;"&lt;/td&gt;&lt;/tr&gt;"</f>
        <v>&lt;tr class='mmt'&gt;&lt;td headers='icon'&gt;&lt;a href='https://www.alchemistcodedb.com/jp/card/ts-desert-arkill-01'&gt;&lt;img src='../res/mmt/TS_DESERT_ARKILL_01.png' title='テイクリワード' /&gt;&lt;/a&gt;&lt;/td&gt;&lt;td headers='name'&gt;テイクリワード&lt;/td&gt;&lt;td headers='rank'&gt;3&lt;/td&gt;&lt;td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id='m017'&gt;10&lt;/td&gt;&lt;td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headers='a.bonus'&gt;10&lt;/td&gt;&lt;td headers='special'&gt;&lt;/td&gt;&lt;td headers='sp.bonus'&gt;&lt;/td&gt;&lt;td headers='others'&gt;沈黙+20&lt;/td&gt;&lt;td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" s="29" t="str">
        <f t="shared" si="4"/>
        <v>document.getElementById('m017').innerHTML = (b0*0)+ (ex01*10);</v>
      </c>
      <c r="AO19" s="33" t="str">
        <f t="shared" si="5"/>
        <v>m017</v>
      </c>
      <c r="AP19" s="6" t="str">
        <f>IF(S19="","",VLOOKUP(S19,List!N$2:O$8,2,FALSE)&amp;"*"&amp;T19&amp;IF(U19="","","+"&amp;VLOOKUP(U19,List!N$2:O$8,2,FALSE)&amp;"*"&amp;V19&amp;"-"&amp;VLOOKUP(S19,List!N$2:O$8,2,FALSE)&amp;"*"&amp;VLOOKUP(U19,List!N$2:O$8,2,FALSE)&amp;"*"&amp;MIN(T19,V19)))&amp;IF(X19="","",IF(S19="","","+")&amp;VLOOKUP(X19,List!P$2:Q$15,2,FALSE)&amp;"*"&amp;Y19&amp;IF(Z19="","","+"&amp;VLOOKUP(Z19,List!P$2:Q$14,2,FALSE)))</f>
        <v>ex01*10</v>
      </c>
    </row>
    <row r="20" spans="1:42" s="3" customFormat="1" ht="27.6" customHeight="1">
      <c r="A20" s="79" t="s">
        <v>62</v>
      </c>
      <c r="B20" s="6" t="s">
        <v>63</v>
      </c>
      <c r="C20" s="3">
        <v>4</v>
      </c>
      <c r="E20" s="6"/>
      <c r="F20" s="14" t="s">
        <v>427</v>
      </c>
      <c r="G20" s="8" t="s">
        <v>57</v>
      </c>
      <c r="H20" s="8"/>
      <c r="I20" s="4">
        <f t="shared" si="0"/>
        <v>60</v>
      </c>
      <c r="J20" s="2"/>
      <c r="K20" s="2">
        <v>30</v>
      </c>
      <c r="L20" s="2"/>
      <c r="M20" s="2">
        <f t="shared" si="1"/>
        <v>30</v>
      </c>
      <c r="N20" s="2"/>
      <c r="O20" s="2"/>
      <c r="P20" s="2"/>
      <c r="Q20" s="2"/>
      <c r="R20" s="7"/>
      <c r="W20" s="3">
        <f t="shared" si="3"/>
        <v>0</v>
      </c>
      <c r="Y20" s="8"/>
      <c r="AA20" s="4"/>
      <c r="AB20" s="5" t="s">
        <v>536</v>
      </c>
      <c r="AF20" s="3">
        <v>30</v>
      </c>
      <c r="AJ20" s="4">
        <f t="shared" si="2"/>
        <v>30</v>
      </c>
      <c r="AL20" s="21"/>
      <c r="AM20" s="29" t="str">
        <f>"&lt;tr class='mmt"&amp;IF(D20="活動"," ev",IF(D20="限定"," ltd",""))&amp;IF(G20=""," groupless'","'")&amp;"&gt;&lt;td headers='icon'&gt;&lt;a href='https://www.alchemistcodedb.com/jp/card/"&amp;SUBSTITUTE(SUBSTITUTE(LOWER(A20),"_","-"),".png","")&amp;"'&gt;&lt;img src='../res/mmt/"&amp;A20&amp;"' title='"&amp;B20&amp;"' /&gt;&lt;/a&gt;&lt;/td&gt;&lt;td headers='name'&gt;"&amp;B20&amp;"&lt;/td&gt;&lt;td headers='rank'&gt;"&amp;C20&amp;"&lt;/td&gt;&lt;td headers='remark'&gt;"&amp;IF(D20="活動","&lt;span class='event'&gt;活動&lt;/span&gt;",IF(D20="限定","&lt;span class='limited'&gt;限定&lt;/span&gt;",""))&amp;"&lt;/td&gt;&lt;td headers='origin'&gt;&lt;span class='originName'&gt;"&amp;SUBSTITUTE(F20,CHAR(10),"&lt;br /&gt;")&amp;"&lt;/span&gt;&lt;img class='originLogo' src='../res/mmt/ui/"&amp;VLOOKUP(F20,List!F:H,2,FALSE)&amp;"'title='"&amp;SUBSTITUTE(F20,CHAR(10)," ")&amp;"' /&gt;&lt;/td&gt;&lt;td headers='group'&gt;"&amp;IF(G20="","","&lt;span class='groupName'&gt;"&amp;SUBSTITUTE(G20,CHAR(10)," ")&amp;IF(H20="","","&lt;br /&gt;"&amp;SUBSTITUTE(H20,CHAR(10)," "))&amp;"&lt;/span&gt;&lt;img class='groupLogo' src='../res/mmt/ui/"&amp;VLOOKUP(G20,List!K:L,2,FALSE)&amp;"' title='"&amp;SUBSTITUTE(G20,CHAR(10)," ")&amp;"' /&gt;")&amp;IF(H20="","","&lt;img class='groupLogo' src='../res/mmt/ui/"&amp;VLOOKUP(H20,List!K:L,2,FALSE)&amp;"' title='"&amp;SUBSTITUTE(H20,CHAR(10)," ")&amp;"' /&gt;")&amp;"&lt;/td&gt;&lt;td headers='score' id='"&amp;AO20&amp;"'&gt;"&amp;I20&amp;"&lt;/td&gt;&lt;td headers='HP'&gt;"&amp;J20&amp;"&lt;/td&gt;&lt;td headers='patk'&gt;"&amp;K20&amp;"&lt;/td&gt;&lt;td headers='matk'&gt;"&amp;L20&amp;"&lt;/td&gt;&lt;td headers='pdef'&gt;"&amp;N20&amp;"&lt;/td&gt;&lt;td headers='mdef'&gt;"&amp;O20&amp;"&lt;/td&gt;&lt;td headers='dex'&gt;"&amp;P20&amp;"&lt;/td&gt;&lt;td headers='agi'&gt;"&amp;Q20&amp;"&lt;/td&gt;&lt;td headers='luck'&gt;"&amp;R20&amp;"&lt;/td&gt;&lt;td headers='aType'&gt;"&amp;S20&amp;IF(U20="","","&lt;br /&gt;"&amp;U20)&amp; "&lt;/td&gt;&lt;td headers='a.bonus'&gt;"&amp;T20&amp;IF(V20="","","&lt;br /&gt;"&amp;V20)&amp;"&lt;/td&gt;&lt;td headers='special'&gt;"&amp;X20&amp;IF(Z20="","","&lt;br /&gt;"&amp;Z20)&amp;"&lt;/td&gt;&lt;td headers='sp.bonus'&gt;"&amp;Y20&amp;IF(AA20="","","&lt;br /&gt;"&amp;AA20)&amp;"&lt;/td&gt;&lt;td headers='others'&gt;"&amp;AB20&amp;"&lt;/td&gt;&lt;td headers='sinA'&gt;"&amp;AC20&amp;"&lt;/td&gt;&lt;td headers='sinB'&gt;"&amp;AD20&amp;"&lt;/td&gt;&lt;td headers='sinC'&gt;"&amp;AE20&amp;"&lt;/td&gt;&lt;td headers='sinD'&gt;"&amp;AF20&amp;"&lt;/td&gt;&lt;td headers='sinE'&gt;"&amp;AG20&amp;"&lt;/td&gt;&lt;td headers='sinF'&gt;"&amp;AH20&amp;"&lt;/td&gt;&lt;td headers='sinG'&gt;"&amp;AI20&amp;"&lt;/td&gt;&lt;/tr&gt;"</f>
        <v>&lt;tr class='mmt'&gt;&lt;td headers='icon'&gt;&lt;a href='https://www.alchemistcodedb.com/jp/card/ts-desert-asuwado-01'&gt;&lt;img src='../res/mmt/TS_DESERT_ASUWADO_01.png' title='闇と雲に潜みし刃' /&gt;&lt;/a&gt;&lt;/td&gt;&lt;td headers='name'&gt;闇と雲に潜みし刃&lt;/td&gt;&lt;td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id='m018'&gt;60&lt;/td&gt;&lt;td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headers='others'&gt;魔法回避率+20&lt;/td&gt;&lt;td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20" s="29" t="str">
        <f t="shared" si="4"/>
        <v>document.getElementById('m018').innerHTML = (b0*30+b1*30) + (s0*30+s4*30);</v>
      </c>
      <c r="AO20" s="33" t="str">
        <f t="shared" si="5"/>
        <v>m018</v>
      </c>
      <c r="AP20" s="6" t="str">
        <f>IF(S20="","",VLOOKUP(S20,List!N$2:O$8,2,FALSE)&amp;"*"&amp;T20&amp;IF(U20="","","+"&amp;VLOOKUP(U20,List!N$2:O$8,2,FALSE)&amp;"*"&amp;V20&amp;"-"&amp;VLOOKUP(S20,List!N$2:O$8,2,FALSE)&amp;"*"&amp;VLOOKUP(U20,List!N$2:O$8,2,FALSE)&amp;"*"&amp;MIN(T20,V20)))&amp;IF(X20="","",IF(S20="","","+")&amp;VLOOKUP(X20,List!P$2:Q$15,2,FALSE)&amp;"*"&amp;Y20&amp;IF(Z20="","","+"&amp;VLOOKUP(Z20,List!P$2:Q$14,2,FALSE)))</f>
        <v/>
      </c>
    </row>
    <row r="21" spans="1:42" s="3" customFormat="1" ht="27.6" customHeight="1">
      <c r="A21" s="79" t="s">
        <v>64</v>
      </c>
      <c r="B21" s="6" t="s">
        <v>65</v>
      </c>
      <c r="C21" s="3">
        <v>5</v>
      </c>
      <c r="E21" s="6"/>
      <c r="F21" s="14" t="s">
        <v>427</v>
      </c>
      <c r="G21" s="8" t="s">
        <v>57</v>
      </c>
      <c r="H21" s="8"/>
      <c r="I21" s="4">
        <f t="shared" si="0"/>
        <v>80</v>
      </c>
      <c r="J21" s="2">
        <v>30</v>
      </c>
      <c r="K21" s="2">
        <v>50</v>
      </c>
      <c r="L21" s="2"/>
      <c r="M21" s="2">
        <f t="shared" si="1"/>
        <v>50</v>
      </c>
      <c r="N21" s="2"/>
      <c r="O21" s="2"/>
      <c r="P21" s="2"/>
      <c r="Q21" s="2"/>
      <c r="R21" s="7"/>
      <c r="W21" s="3">
        <f t="shared" si="3"/>
        <v>0</v>
      </c>
      <c r="Y21" s="8"/>
      <c r="AA21" s="4"/>
      <c r="AB21" s="5" t="s">
        <v>537</v>
      </c>
      <c r="AF21" s="3">
        <v>30</v>
      </c>
      <c r="AG21" s="3">
        <v>30</v>
      </c>
      <c r="AJ21" s="4">
        <f t="shared" si="2"/>
        <v>30</v>
      </c>
      <c r="AL21" s="21"/>
      <c r="AM21" s="29" t="str">
        <f>"&lt;tr class='mmt"&amp;IF(D21="活動"," ev",IF(D21="限定"," ltd",""))&amp;IF(G21=""," groupless'","'")&amp;"&gt;&lt;td headers='icon'&gt;&lt;a href='https://www.alchemistcodedb.com/jp/card/"&amp;SUBSTITUTE(SUBSTITUTE(LOWER(A21),"_","-"),".png","")&amp;"'&gt;&lt;img src='../res/mmt/"&amp;A21&amp;"' title='"&amp;B21&amp;"' /&gt;&lt;/a&gt;&lt;/td&gt;&lt;td headers='name'&gt;"&amp;B21&amp;"&lt;/td&gt;&lt;td headers='rank'&gt;"&amp;C21&amp;"&lt;/td&gt;&lt;td headers='remark'&gt;"&amp;IF(D21="活動","&lt;span class='event'&gt;活動&lt;/span&gt;",IF(D21="限定","&lt;span class='limited'&gt;限定&lt;/span&gt;",""))&amp;"&lt;/td&gt;&lt;td headers='origin'&gt;&lt;span class='originName'&gt;"&amp;SUBSTITUTE(F21,CHAR(10),"&lt;br /&gt;")&amp;"&lt;/span&gt;&lt;img class='originLogo' src='../res/mmt/ui/"&amp;VLOOKUP(F21,List!F:H,2,FALSE)&amp;"'title='"&amp;SUBSTITUTE(F21,CHAR(10)," ")&amp;"' /&gt;&lt;/td&gt;&lt;td headers='group'&gt;"&amp;IF(G21="","","&lt;span class='groupName'&gt;"&amp;SUBSTITUTE(G21,CHAR(10)," ")&amp;IF(H21="","","&lt;br /&gt;"&amp;SUBSTITUTE(H21,CHAR(10)," "))&amp;"&lt;/span&gt;&lt;img class='groupLogo' src='../res/mmt/ui/"&amp;VLOOKUP(G21,List!K:L,2,FALSE)&amp;"' title='"&amp;SUBSTITUTE(G21,CHAR(10)," ")&amp;"' /&gt;")&amp;IF(H21="","","&lt;img class='groupLogo' src='../res/mmt/ui/"&amp;VLOOKUP(H21,List!K:L,2,FALSE)&amp;"' title='"&amp;SUBSTITUTE(H21,CHAR(10)," ")&amp;"' /&gt;")&amp;"&lt;/td&gt;&lt;td headers='score' id='"&amp;AO21&amp;"'&gt;"&amp;I21&amp;"&lt;/td&gt;&lt;td headers='HP'&gt;"&amp;J21&amp;"&lt;/td&gt;&lt;td headers='patk'&gt;"&amp;K21&amp;"&lt;/td&gt;&lt;td headers='matk'&gt;"&amp;L21&amp;"&lt;/td&gt;&lt;td headers='pdef'&gt;"&amp;N21&amp;"&lt;/td&gt;&lt;td headers='mdef'&gt;"&amp;O21&amp;"&lt;/td&gt;&lt;td headers='dex'&gt;"&amp;P21&amp;"&lt;/td&gt;&lt;td headers='agi'&gt;"&amp;Q21&amp;"&lt;/td&gt;&lt;td headers='luck'&gt;"&amp;R21&amp;"&lt;/td&gt;&lt;td headers='aType'&gt;"&amp;S21&amp;IF(U21="","","&lt;br /&gt;"&amp;U21)&amp; "&lt;/td&gt;&lt;td headers='a.bonus'&gt;"&amp;T21&amp;IF(V21="","","&lt;br /&gt;"&amp;V21)&amp;"&lt;/td&gt;&lt;td headers='special'&gt;"&amp;X21&amp;IF(Z21="","","&lt;br /&gt;"&amp;Z21)&amp;"&lt;/td&gt;&lt;td headers='sp.bonus'&gt;"&amp;Y21&amp;IF(AA21="","","&lt;br /&gt;"&amp;AA21)&amp;"&lt;/td&gt;&lt;td headers='others'&gt;"&amp;AB21&amp;"&lt;/td&gt;&lt;td headers='sinA'&gt;"&amp;AC21&amp;"&lt;/td&gt;&lt;td headers='sinB'&gt;"&amp;AD21&amp;"&lt;/td&gt;&lt;td headers='sinC'&gt;"&amp;AE21&amp;"&lt;/td&gt;&lt;td headers='sinD'&gt;"&amp;AF21&amp;"&lt;/td&gt;&lt;td headers='sinE'&gt;"&amp;AG21&amp;"&lt;/td&gt;&lt;td headers='sinF'&gt;"&amp;AH21&amp;"&lt;/td&gt;&lt;td headers='sinG'&gt;"&amp;AI21&amp;"&lt;/td&gt;&lt;/tr&gt;"</f>
        <v>&lt;tr class='mmt'&gt;&lt;td headers='icon'&gt;&lt;a href='https://www.alchemistcodedb.com/jp/card/ts-desert-balt-01'&gt;&lt;img src='../res/mmt/TS_DESERT_BALT_01.png' title='砂上での熱き誓い' /&gt;&lt;/a&gt;&lt;/td&gt;&lt;td headers='name'&gt;砂上での熱き誓い&lt;/td&gt;&lt;td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id='m019'&gt;80&lt;/td&gt;&lt;td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1" s="29" t="str">
        <f t="shared" si="4"/>
        <v>document.getElementById('m019').innerHTML = (b0*50+b1*50) + (s0*30+s4*30+s5*30);</v>
      </c>
      <c r="AO21" s="33" t="str">
        <f t="shared" si="5"/>
        <v>m019</v>
      </c>
      <c r="AP21" s="6" t="str">
        <f>IF(S21="","",VLOOKUP(S21,List!N$2:O$8,2,FALSE)&amp;"*"&amp;T21&amp;IF(U21="","","+"&amp;VLOOKUP(U21,List!N$2:O$8,2,FALSE)&amp;"*"&amp;V21&amp;"-"&amp;VLOOKUP(S21,List!N$2:O$8,2,FALSE)&amp;"*"&amp;VLOOKUP(U21,List!N$2:O$8,2,FALSE)&amp;"*"&amp;MIN(T21,V21)))&amp;IF(X21="","",IF(S21="","","+")&amp;VLOOKUP(X21,List!P$2:Q$15,2,FALSE)&amp;"*"&amp;Y21&amp;IF(Z21="","","+"&amp;VLOOKUP(Z21,List!P$2:Q$14,2,FALSE)))</f>
        <v/>
      </c>
    </row>
    <row r="22" spans="1:42" s="3" customFormat="1" ht="27.6" customHeight="1">
      <c r="A22" s="79" t="s">
        <v>66</v>
      </c>
      <c r="B22" s="6" t="s">
        <v>67</v>
      </c>
      <c r="C22" s="3">
        <v>5</v>
      </c>
      <c r="E22" s="6"/>
      <c r="F22" s="14" t="s">
        <v>427</v>
      </c>
      <c r="G22" s="8" t="s">
        <v>68</v>
      </c>
      <c r="H22" s="8"/>
      <c r="I22" s="4">
        <f t="shared" si="0"/>
        <v>90</v>
      </c>
      <c r="J22" s="2">
        <v>40</v>
      </c>
      <c r="K22" s="2">
        <v>30</v>
      </c>
      <c r="L22" s="2"/>
      <c r="M22" s="2">
        <f t="shared" si="1"/>
        <v>30</v>
      </c>
      <c r="N22" s="2"/>
      <c r="O22" s="2"/>
      <c r="P22" s="2"/>
      <c r="Q22" s="2">
        <v>5</v>
      </c>
      <c r="R22" s="7"/>
      <c r="W22" s="3">
        <f t="shared" si="3"/>
        <v>0</v>
      </c>
      <c r="Y22" s="8"/>
      <c r="AA22" s="4"/>
      <c r="AB22" s="5" t="s">
        <v>484</v>
      </c>
      <c r="AH22" s="3">
        <v>60</v>
      </c>
      <c r="AJ22" s="4">
        <f t="shared" si="2"/>
        <v>60</v>
      </c>
      <c r="AL22" s="21"/>
      <c r="AM22" s="29" t="str">
        <f>"&lt;tr class='mmt"&amp;IF(D22="活動"," ev",IF(D22="限定"," ltd",""))&amp;IF(G22=""," groupless'","'")&amp;"&gt;&lt;td headers='icon'&gt;&lt;a href='https://www.alchemistcodedb.com/jp/card/"&amp;SUBSTITUTE(SUBSTITUTE(LOWER(A22),"_","-"),".png","")&amp;"'&gt;&lt;img src='../res/mmt/"&amp;A22&amp;"' title='"&amp;B22&amp;"' /&gt;&lt;/a&gt;&lt;/td&gt;&lt;td headers='name'&gt;"&amp;B22&amp;"&lt;/td&gt;&lt;td headers='rank'&gt;"&amp;C22&amp;"&lt;/td&gt;&lt;td headers='remark'&gt;"&amp;IF(D22="活動","&lt;span class='event'&gt;活動&lt;/span&gt;",IF(D22="限定","&lt;span class='limited'&gt;限定&lt;/span&gt;",""))&amp;"&lt;/td&gt;&lt;td headers='origin'&gt;&lt;span class='originName'&gt;"&amp;SUBSTITUTE(F22,CHAR(10),"&lt;br /&gt;")&amp;"&lt;/span&gt;&lt;img class='originLogo' src='../res/mmt/ui/"&amp;VLOOKUP(F22,List!F:H,2,FALSE)&amp;"'title='"&amp;SUBSTITUTE(F22,CHAR(10)," ")&amp;"' /&gt;&lt;/td&gt;&lt;td headers='group'&gt;"&amp;IF(G22="","","&lt;span class='groupName'&gt;"&amp;SUBSTITUTE(G22,CHAR(10)," ")&amp;IF(H22="","","&lt;br /&gt;"&amp;SUBSTITUTE(H22,CHAR(10)," "))&amp;"&lt;/span&gt;&lt;img class='groupLogo' src='../res/mmt/ui/"&amp;VLOOKUP(G22,List!K:L,2,FALSE)&amp;"' title='"&amp;SUBSTITUTE(G22,CHAR(10)," ")&amp;"' /&gt;")&amp;IF(H22="","","&lt;img class='groupLogo' src='../res/mmt/ui/"&amp;VLOOKUP(H22,List!K:L,2,FALSE)&amp;"' title='"&amp;SUBSTITUTE(H22,CHAR(10)," ")&amp;"' /&gt;")&amp;"&lt;/td&gt;&lt;td headers='score' id='"&amp;AO22&amp;"'&gt;"&amp;I22&amp;"&lt;/td&gt;&lt;td headers='HP'&gt;"&amp;J22&amp;"&lt;/td&gt;&lt;td headers='patk'&gt;"&amp;K22&amp;"&lt;/td&gt;&lt;td headers='matk'&gt;"&amp;L22&amp;"&lt;/td&gt;&lt;td headers='pdef'&gt;"&amp;N22&amp;"&lt;/td&gt;&lt;td headers='mdef'&gt;"&amp;O22&amp;"&lt;/td&gt;&lt;td headers='dex'&gt;"&amp;P22&amp;"&lt;/td&gt;&lt;td headers='agi'&gt;"&amp;Q22&amp;"&lt;/td&gt;&lt;td headers='luck'&gt;"&amp;R22&amp;"&lt;/td&gt;&lt;td headers='aType'&gt;"&amp;S22&amp;IF(U22="","","&lt;br /&gt;"&amp;U22)&amp; "&lt;/td&gt;&lt;td headers='a.bonus'&gt;"&amp;T22&amp;IF(V22="","","&lt;br /&gt;"&amp;V22)&amp;"&lt;/td&gt;&lt;td headers='special'&gt;"&amp;X22&amp;IF(Z22="","","&lt;br /&gt;"&amp;Z22)&amp;"&lt;/td&gt;&lt;td headers='sp.bonus'&gt;"&amp;Y22&amp;IF(AA22="","","&lt;br /&gt;"&amp;AA22)&amp;"&lt;/td&gt;&lt;td headers='others'&gt;"&amp;AB22&amp;"&lt;/td&gt;&lt;td headers='sinA'&gt;"&amp;AC22&amp;"&lt;/td&gt;&lt;td headers='sinB'&gt;"&amp;AD22&amp;"&lt;/td&gt;&lt;td headers='sinC'&gt;"&amp;AE22&amp;"&lt;/td&gt;&lt;td headers='sinD'&gt;"&amp;AF22&amp;"&lt;/td&gt;&lt;td headers='sinE'&gt;"&amp;AG22&amp;"&lt;/td&gt;&lt;td headers='sinF'&gt;"&amp;AH22&amp;"&lt;/td&gt;&lt;td headers='sinG'&gt;"&amp;AI22&amp;"&lt;/td&gt;&lt;/tr&gt;"</f>
        <v>&lt;tr class='mmt'&gt;&lt;td headers='icon'&gt;&lt;a href='https://www.alchemistcodedb.com/jp/card/ts-desert-basini-01'&gt;&lt;img src='../res/mmt/TS_DESERT_BASINI_01.png' title='次代の大陸の正義' /&gt;&lt;/a&gt;&lt;/td&gt;&lt;td headers='name'&gt;次代の大陸の正義&lt;/td&gt;&lt;td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id='m020'&gt;90&lt;/td&gt;&lt;td headers='HP'&gt;40&lt;/td&gt;&lt;td headers='patk'&gt;30&lt;/td&gt;&lt;td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headers='others'&gt;闇属性耐性+20&lt;/td&gt;&lt;td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22" s="29" t="str">
        <f t="shared" si="4"/>
        <v>document.getElementById('m020').innerHTML = (b0*30+b1*30) + (s0*60+s6*60);</v>
      </c>
      <c r="AO22" s="33" t="str">
        <f t="shared" si="5"/>
        <v>m020</v>
      </c>
      <c r="AP22" s="6" t="str">
        <f>IF(S22="","",VLOOKUP(S22,List!N$2:O$8,2,FALSE)&amp;"*"&amp;T22&amp;IF(U22="","","+"&amp;VLOOKUP(U22,List!N$2:O$8,2,FALSE)&amp;"*"&amp;V22&amp;"-"&amp;VLOOKUP(S22,List!N$2:O$8,2,FALSE)&amp;"*"&amp;VLOOKUP(U22,List!N$2:O$8,2,FALSE)&amp;"*"&amp;MIN(T22,V22)))&amp;IF(X22="","",IF(S22="","","+")&amp;VLOOKUP(X22,List!P$2:Q$15,2,FALSE)&amp;"*"&amp;Y22&amp;IF(Z22="","","+"&amp;VLOOKUP(Z22,List!P$2:Q$14,2,FALSE)))</f>
        <v/>
      </c>
    </row>
    <row r="23" spans="1:42" s="3" customFormat="1" ht="27.6" customHeight="1">
      <c r="A23" s="79" t="s">
        <v>69</v>
      </c>
      <c r="B23" s="6" t="s">
        <v>70</v>
      </c>
      <c r="C23" s="3">
        <v>5</v>
      </c>
      <c r="D23" s="3" t="s">
        <v>39</v>
      </c>
      <c r="E23" s="6" t="s">
        <v>832</v>
      </c>
      <c r="F23" s="14" t="s">
        <v>427</v>
      </c>
      <c r="G23" s="8" t="s">
        <v>68</v>
      </c>
      <c r="H23" s="8"/>
      <c r="I23" s="4">
        <f t="shared" si="0"/>
        <v>80</v>
      </c>
      <c r="J23" s="2">
        <v>40</v>
      </c>
      <c r="K23" s="2">
        <v>20</v>
      </c>
      <c r="L23" s="2"/>
      <c r="M23" s="2">
        <f t="shared" si="1"/>
        <v>20</v>
      </c>
      <c r="N23" s="2"/>
      <c r="O23" s="2"/>
      <c r="P23" s="2"/>
      <c r="Q23" s="2"/>
      <c r="R23" s="7"/>
      <c r="W23" s="3">
        <f t="shared" si="3"/>
        <v>0</v>
      </c>
      <c r="X23" s="3" t="s">
        <v>20</v>
      </c>
      <c r="Y23" s="8">
        <v>20</v>
      </c>
      <c r="AA23" s="4"/>
      <c r="AB23" s="5" t="s">
        <v>537</v>
      </c>
      <c r="AE23" s="3">
        <v>40</v>
      </c>
      <c r="AF23" s="3">
        <v>20</v>
      </c>
      <c r="AJ23" s="4">
        <f t="shared" si="2"/>
        <v>40</v>
      </c>
      <c r="AL23" s="21"/>
      <c r="AM23" s="29" t="str">
        <f>"&lt;tr class='mmt"&amp;IF(D23="活動"," ev",IF(D23="限定"," ltd",""))&amp;IF(G23=""," groupless'","'")&amp;"&gt;&lt;td headers='icon'&gt;&lt;a href='https://www.alchemistcodedb.com/jp/card/"&amp;SUBSTITUTE(SUBSTITUTE(LOWER(A23),"_","-"),".png","")&amp;"'&gt;&lt;img src='../res/mmt/"&amp;A23&amp;"' title='"&amp;B23&amp;"' /&gt;&lt;/a&gt;&lt;/td&gt;&lt;td headers='name'&gt;"&amp;B23&amp;"&lt;/td&gt;&lt;td headers='rank'&gt;"&amp;C23&amp;"&lt;/td&gt;&lt;td headers='remark'&gt;"&amp;IF(D23="活動","&lt;span class='event'&gt;活動&lt;/span&gt;",IF(D23="限定","&lt;span class='limited'&gt;限定&lt;/span&gt;",""))&amp;"&lt;/td&gt;&lt;td headers='origin'&gt;&lt;span class='originName'&gt;"&amp;SUBSTITUTE(F23,CHAR(10),"&lt;br /&gt;")&amp;"&lt;/span&gt;&lt;img class='originLogo' src='../res/mmt/ui/"&amp;VLOOKUP(F23,List!F:H,2,FALSE)&amp;"'title='"&amp;SUBSTITUTE(F23,CHAR(10)," ")&amp;"' /&gt;&lt;/td&gt;&lt;td headers='group'&gt;"&amp;IF(G23="","","&lt;span class='groupName'&gt;"&amp;SUBSTITUTE(G23,CHAR(10)," ")&amp;IF(H23="","","&lt;br /&gt;"&amp;SUBSTITUTE(H23,CHAR(10)," "))&amp;"&lt;/span&gt;&lt;img class='groupLogo' src='../res/mmt/ui/"&amp;VLOOKUP(G23,List!K:L,2,FALSE)&amp;"' title='"&amp;SUBSTITUTE(G23,CHAR(10)," ")&amp;"' /&gt;")&amp;IF(H23="","","&lt;img class='groupLogo' src='../res/mmt/ui/"&amp;VLOOKUP(H23,List!K:L,2,FALSE)&amp;"' title='"&amp;SUBSTITUTE(H23,CHAR(10)," ")&amp;"' /&gt;")&amp;"&lt;/td&gt;&lt;td headers='score' id='"&amp;AO23&amp;"'&gt;"&amp;I23&amp;"&lt;/td&gt;&lt;td headers='HP'&gt;"&amp;J23&amp;"&lt;/td&gt;&lt;td headers='patk'&gt;"&amp;K23&amp;"&lt;/td&gt;&lt;td headers='matk'&gt;"&amp;L23&amp;"&lt;/td&gt;&lt;td headers='pdef'&gt;"&amp;N23&amp;"&lt;/td&gt;&lt;td headers='mdef'&gt;"&amp;O23&amp;"&lt;/td&gt;&lt;td headers='dex'&gt;"&amp;P23&amp;"&lt;/td&gt;&lt;td headers='agi'&gt;"&amp;Q23&amp;"&lt;/td&gt;&lt;td headers='luck'&gt;"&amp;R23&amp;"&lt;/td&gt;&lt;td headers='aType'&gt;"&amp;S23&amp;IF(U23="","","&lt;br /&gt;"&amp;U23)&amp; "&lt;/td&gt;&lt;td headers='a.bonus'&gt;"&amp;T23&amp;IF(V23="","","&lt;br /&gt;"&amp;V23)&amp;"&lt;/td&gt;&lt;td headers='special'&gt;"&amp;X23&amp;IF(Z23="","","&lt;br /&gt;"&amp;Z23)&amp;"&lt;/td&gt;&lt;td headers='sp.bonus'&gt;"&amp;Y23&amp;IF(AA23="","","&lt;br /&gt;"&amp;AA23)&amp;"&lt;/td&gt;&lt;td headers='others'&gt;"&amp;AB23&amp;"&lt;/td&gt;&lt;td headers='sinA'&gt;"&amp;AC23&amp;"&lt;/td&gt;&lt;td headers='sinB'&gt;"&amp;AD23&amp;"&lt;/td&gt;&lt;td headers='sinC'&gt;"&amp;AE23&amp;"&lt;/td&gt;&lt;td headers='sinD'&gt;"&amp;AF23&amp;"&lt;/td&gt;&lt;td headers='sinE'&gt;"&amp;AG23&amp;"&lt;/td&gt;&lt;td headers='sinF'&gt;"&amp;AH23&amp;"&lt;/td&gt;&lt;td headers='sinG'&gt;"&amp;AI23&amp;"&lt;/td&gt;&lt;/tr&gt;"</f>
        <v>&lt;tr class='mmt ltd'&gt;&lt;td headers='icon'&gt;&lt;a href='https://www.alchemistcodedb.com/jp/card/ts-desert-basini-02'&gt;&lt;img src='../res/mmt/TS_DESERT_BASINI_02.png' title='春来たりなば' /&gt;&lt;/a&gt;&lt;/td&gt;&lt;td headers='name'&gt;春来たりなば&lt;/td&gt;&lt;td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id='m021'&gt;80&lt;/td&gt;&lt;td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headers='special'&gt;単体&lt;/td&gt;&lt;td headers='sp.bonus'&gt;20&lt;/td&gt;&lt;td headers='others'&gt;回避率+10&lt;/td&gt;&lt;td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23" s="29" t="str">
        <f t="shared" si="4"/>
        <v>document.getElementById('m021').innerHTML = (b0*20+b1*20) + (s0*40+s3*40+s4*20)+ (ex14*20);</v>
      </c>
      <c r="AO23" s="33" t="str">
        <f t="shared" si="5"/>
        <v>m021</v>
      </c>
      <c r="AP23" s="6" t="str">
        <f>IF(S23="","",VLOOKUP(S23,List!N$2:O$8,2,FALSE)&amp;"*"&amp;T23&amp;IF(U23="","","+"&amp;VLOOKUP(U23,List!N$2:O$8,2,FALSE)&amp;"*"&amp;V23&amp;"-"&amp;VLOOKUP(S23,List!N$2:O$8,2,FALSE)&amp;"*"&amp;VLOOKUP(U23,List!N$2:O$8,2,FALSE)&amp;"*"&amp;MIN(T23,V23)))&amp;IF(X23="","",IF(S23="","","+")&amp;VLOOKUP(X23,List!P$2:Q$15,2,FALSE)&amp;"*"&amp;Y23&amp;IF(Z23="","","+"&amp;VLOOKUP(Z23,List!P$2:Q$14,2,FALSE)))</f>
        <v>ex14*20</v>
      </c>
    </row>
    <row r="24" spans="1:42" s="3" customFormat="1" ht="27.6" customHeight="1">
      <c r="A24" s="79" t="s">
        <v>885</v>
      </c>
      <c r="B24" s="6" t="s">
        <v>886</v>
      </c>
      <c r="C24" s="3">
        <v>5</v>
      </c>
      <c r="D24" s="3" t="s">
        <v>39</v>
      </c>
      <c r="E24" s="6"/>
      <c r="F24" s="14" t="s">
        <v>427</v>
      </c>
      <c r="G24" s="8" t="s">
        <v>68</v>
      </c>
      <c r="H24" s="8"/>
      <c r="I24" s="4">
        <f t="shared" si="0"/>
        <v>100</v>
      </c>
      <c r="J24" s="2"/>
      <c r="K24" s="2"/>
      <c r="L24" s="2"/>
      <c r="M24" s="2">
        <f t="shared" si="1"/>
        <v>0</v>
      </c>
      <c r="N24" s="2"/>
      <c r="O24" s="2"/>
      <c r="P24" s="2"/>
      <c r="Q24" s="2">
        <v>10</v>
      </c>
      <c r="R24" s="7"/>
      <c r="S24" s="3" t="s">
        <v>14</v>
      </c>
      <c r="T24" s="3">
        <v>60</v>
      </c>
      <c r="W24" s="3">
        <f t="shared" si="3"/>
        <v>60</v>
      </c>
      <c r="Y24" s="8"/>
      <c r="AA24" s="4"/>
      <c r="AB24" s="5" t="s">
        <v>537</v>
      </c>
      <c r="AH24" s="3">
        <v>40</v>
      </c>
      <c r="AI24" s="3">
        <v>20</v>
      </c>
      <c r="AJ24" s="4">
        <f t="shared" si="2"/>
        <v>40</v>
      </c>
      <c r="AL24" s="21"/>
      <c r="AM24" s="29" t="str">
        <f>"&lt;tr class='mmt"&amp;IF(D24="活動"," ev",IF(D24="限定"," ltd",""))&amp;IF(G24=""," groupless'","'")&amp;"&gt;&lt;td headers='icon'&gt;&lt;a href='https://www.alchemistcodedb.com/jp/card/"&amp;SUBSTITUTE(SUBSTITUTE(LOWER(A24),"_","-"),".png","")&amp;"'&gt;&lt;img src='../res/mmt/"&amp;A24&amp;"' title='"&amp;B24&amp;"' /&gt;&lt;/a&gt;&lt;/td&gt;&lt;td headers='name'&gt;"&amp;B24&amp;"&lt;/td&gt;&lt;td headers='rank'&gt;"&amp;C24&amp;"&lt;/td&gt;&lt;td headers='remark'&gt;"&amp;IF(D24="活動","&lt;span class='event'&gt;活動&lt;/span&gt;",IF(D24="限定","&lt;span class='limited'&gt;限定&lt;/span&gt;",""))&amp;"&lt;/td&gt;&lt;td headers='origin'&gt;&lt;span class='originName'&gt;"&amp;SUBSTITUTE(F24,CHAR(10),"&lt;br /&gt;")&amp;"&lt;/span&gt;&lt;img class='originLogo' src='../res/mmt/ui/"&amp;VLOOKUP(F24,List!F:H,2,FALSE)&amp;"'title='"&amp;SUBSTITUTE(F24,CHAR(10)," ")&amp;"' /&gt;&lt;/td&gt;&lt;td headers='group'&gt;"&amp;IF(G24="","","&lt;span class='groupName'&gt;"&amp;SUBSTITUTE(G24,CHAR(10)," ")&amp;IF(H24="","","&lt;br /&gt;"&amp;SUBSTITUTE(H24,CHAR(10)," "))&amp;"&lt;/span&gt;&lt;img class='groupLogo' src='../res/mmt/ui/"&amp;VLOOKUP(G24,List!K:L,2,FALSE)&amp;"' title='"&amp;SUBSTITUTE(G24,CHAR(10)," ")&amp;"' /&gt;")&amp;IF(H24="","","&lt;img class='groupLogo' src='../res/mmt/ui/"&amp;VLOOKUP(H24,List!K:L,2,FALSE)&amp;"' title='"&amp;SUBSTITUTE(H24,CHAR(10)," ")&amp;"' /&gt;")&amp;"&lt;/td&gt;&lt;td headers='score' id='"&amp;AO24&amp;"'&gt;"&amp;I24&amp;"&lt;/td&gt;&lt;td headers='HP'&gt;"&amp;J24&amp;"&lt;/td&gt;&lt;td headers='patk'&gt;"&amp;K24&amp;"&lt;/td&gt;&lt;td headers='matk'&gt;"&amp;L24&amp;"&lt;/td&gt;&lt;td headers='pdef'&gt;"&amp;N24&amp;"&lt;/td&gt;&lt;td headers='mdef'&gt;"&amp;O24&amp;"&lt;/td&gt;&lt;td headers='dex'&gt;"&amp;P24&amp;"&lt;/td&gt;&lt;td headers='agi'&gt;"&amp;Q24&amp;"&lt;/td&gt;&lt;td headers='luck'&gt;"&amp;R24&amp;"&lt;/td&gt;&lt;td headers='aType'&gt;"&amp;S24&amp;IF(U24="","","&lt;br /&gt;"&amp;U24)&amp; "&lt;/td&gt;&lt;td headers='a.bonus'&gt;"&amp;T24&amp;IF(V24="","","&lt;br /&gt;"&amp;V24)&amp;"&lt;/td&gt;&lt;td headers='special'&gt;"&amp;X24&amp;IF(Z24="","","&lt;br /&gt;"&amp;Z24)&amp;"&lt;/td&gt;&lt;td headers='sp.bonus'&gt;"&amp;Y24&amp;IF(AA24="","","&lt;br /&gt;"&amp;AA24)&amp;"&lt;/td&gt;&lt;td headers='others'&gt;"&amp;AB24&amp;"&lt;/td&gt;&lt;td headers='sinA'&gt;"&amp;AC24&amp;"&lt;/td&gt;&lt;td headers='sinB'&gt;"&amp;AD24&amp;"&lt;/td&gt;&lt;td headers='sinC'&gt;"&amp;AE24&amp;"&lt;/td&gt;&lt;td headers='sinD'&gt;"&amp;AF24&amp;"&lt;/td&gt;&lt;td headers='sinE'&gt;"&amp;AG24&amp;"&lt;/td&gt;&lt;td headers='sinF'&gt;"&amp;AH24&amp;"&lt;/td&gt;&lt;td headers='sinG'&gt;"&amp;AI24&amp;"&lt;/td&gt;&lt;/tr&gt;"</f>
        <v>&lt;tr class='mmt ltd'&gt;&lt;td headers='icon'&gt;&lt;a href='https://www.alchemistcodedb.com/jp/card/ts-desert-basini-03'&gt;&lt;img src='../res/mmt/TS_DESERT_BASINI_03.png' title='影と光の誓い' /&gt;&lt;/a&gt;&lt;/td&gt;&lt;td headers='name'&gt;影と光の誓い&lt;/td&gt;&lt;td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id='m022'&gt;100&lt;/td&gt;&lt;td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headers='a.bonus'&gt;60&lt;/td&gt;&lt;td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24" s="29" t="str">
        <f t="shared" si="4"/>
        <v>document.getElementById('m022').innerHTML = (b0*0) + (s0*40+s6*40+s7*20)+ (ex01*60);</v>
      </c>
      <c r="AO24" s="33" t="str">
        <f t="shared" si="5"/>
        <v>m022</v>
      </c>
      <c r="AP24" s="6" t="str">
        <f>IF(S24="","",VLOOKUP(S24,List!N$2:O$8,2,FALSE)&amp;"*"&amp;T24&amp;IF(U24="","","+"&amp;VLOOKUP(U24,List!N$2:O$8,2,FALSE)&amp;"*"&amp;V24&amp;"-"&amp;VLOOKUP(S24,List!N$2:O$8,2,FALSE)&amp;"*"&amp;VLOOKUP(U24,List!N$2:O$8,2,FALSE)&amp;"*"&amp;MIN(T24,V24)))&amp;IF(X24="","",IF(S24="","","+")&amp;VLOOKUP(X24,List!P$2:Q$15,2,FALSE)&amp;"*"&amp;Y24&amp;IF(Z24="","","+"&amp;VLOOKUP(Z24,List!P$2:Q$14,2,FALSE)))</f>
        <v>ex01*60</v>
      </c>
    </row>
    <row r="25" spans="1:42" s="3" customFormat="1" ht="27.6" customHeight="1">
      <c r="A25" s="79" t="s">
        <v>910</v>
      </c>
      <c r="B25" s="6" t="s">
        <v>918</v>
      </c>
      <c r="C25" s="3">
        <v>5</v>
      </c>
      <c r="D25" s="3" t="s">
        <v>39</v>
      </c>
      <c r="E25" s="6"/>
      <c r="F25" s="14" t="s">
        <v>427</v>
      </c>
      <c r="G25" s="8" t="s">
        <v>57</v>
      </c>
      <c r="H25" s="8"/>
      <c r="I25" s="4">
        <f t="shared" si="0"/>
        <v>60</v>
      </c>
      <c r="J25" s="2">
        <v>70</v>
      </c>
      <c r="K25" s="2"/>
      <c r="L25" s="2"/>
      <c r="M25" s="2">
        <f t="shared" si="1"/>
        <v>0</v>
      </c>
      <c r="N25" s="2"/>
      <c r="O25" s="2"/>
      <c r="P25" s="2"/>
      <c r="Q25" s="2"/>
      <c r="R25" s="7"/>
      <c r="S25" s="3" t="s">
        <v>16</v>
      </c>
      <c r="T25" s="3">
        <v>20</v>
      </c>
      <c r="W25" s="3">
        <f t="shared" si="3"/>
        <v>20</v>
      </c>
      <c r="Y25" s="8"/>
      <c r="AA25" s="4"/>
      <c r="AB25" s="5" t="s">
        <v>919</v>
      </c>
      <c r="AF25" s="3">
        <v>40</v>
      </c>
      <c r="AG25" s="3">
        <v>20</v>
      </c>
      <c r="AJ25" s="4">
        <f t="shared" si="2"/>
        <v>40</v>
      </c>
      <c r="AL25" s="21"/>
      <c r="AM25" s="29" t="str">
        <f>"&lt;tr class='mmt"&amp;IF(D25="活動"," ev",IF(D25="限定"," ltd",""))&amp;IF(G25=""," groupless'","'")&amp;"&gt;&lt;td headers='icon'&gt;&lt;a href='https://www.alchemistcodedb.com/jp/card/"&amp;SUBSTITUTE(SUBSTITUTE(LOWER(A25),"_","-"),".png","")&amp;"'&gt;&lt;img src='../res/mmt/"&amp;A25&amp;"' title='"&amp;B25&amp;"' /&gt;&lt;/a&gt;&lt;/td&gt;&lt;td headers='name'&gt;"&amp;B25&amp;"&lt;/td&gt;&lt;td headers='rank'&gt;"&amp;C25&amp;"&lt;/td&gt;&lt;td headers='remark'&gt;"&amp;IF(D25="活動","&lt;span class='event'&gt;活動&lt;/span&gt;",IF(D25="限定","&lt;span class='limited'&gt;限定&lt;/span&gt;",""))&amp;"&lt;/td&gt;&lt;td headers='origin'&gt;&lt;span class='originName'&gt;"&amp;SUBSTITUTE(F25,CHAR(10),"&lt;br /&gt;")&amp;"&lt;/span&gt;&lt;img class='originLogo' src='../res/mmt/ui/"&amp;VLOOKUP(F25,List!F:H,2,FALSE)&amp;"'title='"&amp;SUBSTITUTE(F25,CHAR(10)," ")&amp;"' /&gt;&lt;/td&gt;&lt;td headers='group'&gt;"&amp;IF(G25="","","&lt;span class='groupName'&gt;"&amp;SUBSTITUTE(G25,CHAR(10)," ")&amp;IF(H25="","","&lt;br /&gt;"&amp;SUBSTITUTE(H25,CHAR(10)," "))&amp;"&lt;/span&gt;&lt;img class='groupLogo' src='../res/mmt/ui/"&amp;VLOOKUP(G25,List!K:L,2,FALSE)&amp;"' title='"&amp;SUBSTITUTE(G25,CHAR(10)," ")&amp;"' /&gt;")&amp;IF(H25="","","&lt;img class='groupLogo' src='../res/mmt/ui/"&amp;VLOOKUP(H25,List!K:L,2,FALSE)&amp;"' title='"&amp;SUBSTITUTE(H25,CHAR(10)," ")&amp;"' /&gt;")&amp;"&lt;/td&gt;&lt;td headers='score' id='"&amp;AO25&amp;"'&gt;"&amp;I25&amp;"&lt;/td&gt;&lt;td headers='HP'&gt;"&amp;J25&amp;"&lt;/td&gt;&lt;td headers='patk'&gt;"&amp;K25&amp;"&lt;/td&gt;&lt;td headers='matk'&gt;"&amp;L25&amp;"&lt;/td&gt;&lt;td headers='pdef'&gt;"&amp;N25&amp;"&lt;/td&gt;&lt;td headers='mdef'&gt;"&amp;O25&amp;"&lt;/td&gt;&lt;td headers='dex'&gt;"&amp;P25&amp;"&lt;/td&gt;&lt;td headers='agi'&gt;"&amp;Q25&amp;"&lt;/td&gt;&lt;td headers='luck'&gt;"&amp;R25&amp;"&lt;/td&gt;&lt;td headers='aType'&gt;"&amp;S25&amp;IF(U25="","","&lt;br /&gt;"&amp;U25)&amp; "&lt;/td&gt;&lt;td headers='a.bonus'&gt;"&amp;T25&amp;IF(V25="","","&lt;br /&gt;"&amp;V25)&amp;"&lt;/td&gt;&lt;td headers='special'&gt;"&amp;X25&amp;IF(Z25="","","&lt;br /&gt;"&amp;Z25)&amp;"&lt;/td&gt;&lt;td headers='sp.bonus'&gt;"&amp;Y25&amp;IF(AA25="","","&lt;br /&gt;"&amp;AA25)&amp;"&lt;/td&gt;&lt;td headers='others'&gt;"&amp;AB25&amp;"&lt;/td&gt;&lt;td headers='sinA'&gt;"&amp;AC25&amp;"&lt;/td&gt;&lt;td headers='sinB'&gt;"&amp;AD25&amp;"&lt;/td&gt;&lt;td headers='sinC'&gt;"&amp;AE25&amp;"&lt;/td&gt;&lt;td headers='sinD'&gt;"&amp;AF25&amp;"&lt;/td&gt;&lt;td headers='sinE'&gt;"&amp;AG25&amp;"&lt;/td&gt;&lt;td headers='sinF'&gt;"&amp;AH25&amp;"&lt;/td&gt;&lt;td headers='sinG'&gt;"&amp;AI25&amp;"&lt;/td&gt;&lt;/tr&gt;"</f>
        <v>&lt;tr class='mmt ltd'&gt;&lt;td headers='icon'&gt;&lt;a href='https://www.alchemistcodedb.com/jp/card/ts-desert-carla-01'&gt;&lt;img src='../res/mmt/TS_DESERT_CARLA_01.png' title='印は紅く、萌芽を照らす' /&gt;&lt;/a&gt;&lt;/td&gt;&lt;td headers='name'&gt;印は紅く、萌芽を照らす&lt;/td&gt;&lt;td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id='m023'&gt;60&lt;/td&gt;&lt;td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headers='others'&gt;風属性耐性+10&lt;/td&gt;&lt;td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5" s="29" t="str">
        <f t="shared" si="4"/>
        <v>document.getElementById('m023').innerHTML = (b0*0) + (s0*40+s4*40+s5*20)+ (ex03*20);</v>
      </c>
      <c r="AO25" s="33" t="str">
        <f t="shared" si="5"/>
        <v>m023</v>
      </c>
      <c r="AP25" s="6" t="str">
        <f>IF(S25="","",VLOOKUP(S25,List!N$2:O$8,2,FALSE)&amp;"*"&amp;T25&amp;IF(U25="","","+"&amp;VLOOKUP(U25,List!N$2:O$8,2,FALSE)&amp;"*"&amp;V25&amp;"-"&amp;VLOOKUP(S25,List!N$2:O$8,2,FALSE)&amp;"*"&amp;VLOOKUP(U25,List!N$2:O$8,2,FALSE)&amp;"*"&amp;MIN(T25,V25)))&amp;IF(X25="","",IF(S25="","","+")&amp;VLOOKUP(X25,List!P$2:Q$15,2,FALSE)&amp;"*"&amp;Y25&amp;IF(Z25="","","+"&amp;VLOOKUP(Z25,List!P$2:Q$14,2,FALSE)))</f>
        <v>ex03*20</v>
      </c>
    </row>
    <row r="26" spans="1:42" s="3" customFormat="1" ht="27.6" customHeight="1">
      <c r="A26" s="79" t="s">
        <v>71</v>
      </c>
      <c r="B26" s="6" t="s">
        <v>72</v>
      </c>
      <c r="C26" s="3">
        <v>5</v>
      </c>
      <c r="D26" s="3" t="s">
        <v>39</v>
      </c>
      <c r="E26" s="6"/>
      <c r="F26" s="14" t="s">
        <v>427</v>
      </c>
      <c r="G26" s="8" t="s">
        <v>57</v>
      </c>
      <c r="H26" s="8"/>
      <c r="I26" s="4">
        <f t="shared" si="0"/>
        <v>45</v>
      </c>
      <c r="J26" s="2">
        <v>60</v>
      </c>
      <c r="K26" s="2">
        <v>15</v>
      </c>
      <c r="L26" s="2">
        <v>15</v>
      </c>
      <c r="M26" s="2">
        <f t="shared" si="1"/>
        <v>15</v>
      </c>
      <c r="N26" s="2"/>
      <c r="O26" s="2"/>
      <c r="P26" s="2"/>
      <c r="Q26" s="2"/>
      <c r="R26" s="7"/>
      <c r="W26" s="3">
        <f t="shared" si="3"/>
        <v>0</v>
      </c>
      <c r="Y26" s="8"/>
      <c r="AA26" s="4"/>
      <c r="AB26" s="5" t="s">
        <v>482</v>
      </c>
      <c r="AC26" s="3">
        <v>30</v>
      </c>
      <c r="AE26" s="3">
        <v>30</v>
      </c>
      <c r="AJ26" s="4">
        <f t="shared" si="2"/>
        <v>30</v>
      </c>
      <c r="AL26" s="21"/>
      <c r="AM26" s="29" t="str">
        <f>"&lt;tr class='mmt"&amp;IF(D26="活動"," ev",IF(D26="限定"," ltd",""))&amp;IF(G26=""," groupless'","'")&amp;"&gt;&lt;td headers='icon'&gt;&lt;a href='https://www.alchemistcodedb.com/jp/card/"&amp;SUBSTITUTE(SUBSTITUTE(LOWER(A26),"_","-"),".png","")&amp;"'&gt;&lt;img src='../res/mmt/"&amp;A26&amp;"' title='"&amp;B26&amp;"' /&gt;&lt;/a&gt;&lt;/td&gt;&lt;td headers='name'&gt;"&amp;B26&amp;"&lt;/td&gt;&lt;td headers='rank'&gt;"&amp;C26&amp;"&lt;/td&gt;&lt;td headers='remark'&gt;"&amp;IF(D26="活動","&lt;span class='event'&gt;活動&lt;/span&gt;",IF(D26="限定","&lt;span class='limited'&gt;限定&lt;/span&gt;",""))&amp;"&lt;/td&gt;&lt;td headers='origin'&gt;&lt;span class='originName'&gt;"&amp;SUBSTITUTE(F26,CHAR(10),"&lt;br /&gt;")&amp;"&lt;/span&gt;&lt;img class='originLogo' src='../res/mmt/ui/"&amp;VLOOKUP(F26,List!F:H,2,FALSE)&amp;"'title='"&amp;SUBSTITUTE(F26,CHAR(10)," ")&amp;"' /&gt;&lt;/td&gt;&lt;td headers='group'&gt;"&amp;IF(G26="","","&lt;span class='groupName'&gt;"&amp;SUBSTITUTE(G26,CHAR(10)," ")&amp;IF(H26="","","&lt;br /&gt;"&amp;SUBSTITUTE(H26,CHAR(10)," "))&amp;"&lt;/span&gt;&lt;img class='groupLogo' src='../res/mmt/ui/"&amp;VLOOKUP(G26,List!K:L,2,FALSE)&amp;"' title='"&amp;SUBSTITUTE(G26,CHAR(10)," ")&amp;"' /&gt;")&amp;IF(H26="","","&lt;img class='groupLogo' src='../res/mmt/ui/"&amp;VLOOKUP(H26,List!K:L,2,FALSE)&amp;"' title='"&amp;SUBSTITUTE(H26,CHAR(10)," ")&amp;"' /&gt;")&amp;"&lt;/td&gt;&lt;td headers='score' id='"&amp;AO26&amp;"'&gt;"&amp;I26&amp;"&lt;/td&gt;&lt;td headers='HP'&gt;"&amp;J26&amp;"&lt;/td&gt;&lt;td headers='patk'&gt;"&amp;K26&amp;"&lt;/td&gt;&lt;td headers='matk'&gt;"&amp;L26&amp;"&lt;/td&gt;&lt;td headers='pdef'&gt;"&amp;N26&amp;"&lt;/td&gt;&lt;td headers='mdef'&gt;"&amp;O26&amp;"&lt;/td&gt;&lt;td headers='dex'&gt;"&amp;P26&amp;"&lt;/td&gt;&lt;td headers='agi'&gt;"&amp;Q26&amp;"&lt;/td&gt;&lt;td headers='luck'&gt;"&amp;R26&amp;"&lt;/td&gt;&lt;td headers='aType'&gt;"&amp;S26&amp;IF(U26="","","&lt;br /&gt;"&amp;U26)&amp; "&lt;/td&gt;&lt;td headers='a.bonus'&gt;"&amp;T26&amp;IF(V26="","","&lt;br /&gt;"&amp;V26)&amp;"&lt;/td&gt;&lt;td headers='special'&gt;"&amp;X26&amp;IF(Z26="","","&lt;br /&gt;"&amp;Z26)&amp;"&lt;/td&gt;&lt;td headers='sp.bonus'&gt;"&amp;Y26&amp;IF(AA26="","","&lt;br /&gt;"&amp;AA26)&amp;"&lt;/td&gt;&lt;td headers='others'&gt;"&amp;AB26&amp;"&lt;/td&gt;&lt;td headers='sinA'&gt;"&amp;AC26&amp;"&lt;/td&gt;&lt;td headers='sinB'&gt;"&amp;AD26&amp;"&lt;/td&gt;&lt;td headers='sinC'&gt;"&amp;AE26&amp;"&lt;/td&gt;&lt;td headers='sinD'&gt;"&amp;AF26&amp;"&lt;/td&gt;&lt;td headers='sinE'&gt;"&amp;AG26&amp;"&lt;/td&gt;&lt;td headers='sinF'&gt;"&amp;AH26&amp;"&lt;/td&gt;&lt;td headers='sinG'&gt;"&amp;AI26&amp;"&lt;/td&gt;&lt;/tr&gt;"</f>
        <v>&lt;tr class='mmt ltd'&gt;&lt;td headers='icon'&gt;&lt;a href='https://www.alchemistcodedb.com/jp/card/ts-desert-mashuli-01'&gt;&lt;img src='../res/mmt/TS_DESERT_MASHULI_01.png' title='近くて遠いふれあい' /&gt;&lt;/a&gt;&lt;/td&gt;&lt;td headers='name'&gt;近くて遠いふれあい&lt;/td&gt;&lt;td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id='m024'&gt;45&lt;/td&gt;&lt;td headers='HP'&gt;60&lt;/td&gt;&lt;td headers='patk'&gt;15&lt;/td&gt;&lt;td headers='matk'&gt;15&lt;/td&gt;&lt;td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headers='others'&gt;治癒力+20&lt;/td&gt;&lt;td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26" s="29" t="str">
        <f t="shared" si="4"/>
        <v>document.getElementById('m024').innerHTML = (b0*15+b1*15+b2*15) + (s0*30+s1*30+s3*30);</v>
      </c>
      <c r="AO26" s="33" t="str">
        <f t="shared" si="5"/>
        <v>m024</v>
      </c>
      <c r="AP26" s="6" t="str">
        <f>IF(S26="","",VLOOKUP(S26,List!N$2:O$8,2,FALSE)&amp;"*"&amp;T26&amp;IF(U26="","","+"&amp;VLOOKUP(U26,List!N$2:O$8,2,FALSE)&amp;"*"&amp;V26&amp;"-"&amp;VLOOKUP(S26,List!N$2:O$8,2,FALSE)&amp;"*"&amp;VLOOKUP(U26,List!N$2:O$8,2,FALSE)&amp;"*"&amp;MIN(T26,V26)))&amp;IF(X26="","",IF(S26="","","+")&amp;VLOOKUP(X26,List!P$2:Q$15,2,FALSE)&amp;"*"&amp;Y26&amp;IF(Z26="","","+"&amp;VLOOKUP(Z26,List!P$2:Q$14,2,FALSE)))</f>
        <v/>
      </c>
    </row>
    <row r="27" spans="1:42" s="3" customFormat="1" ht="27.6" customHeight="1">
      <c r="A27" s="79" t="s">
        <v>73</v>
      </c>
      <c r="B27" s="6" t="s">
        <v>74</v>
      </c>
      <c r="C27" s="3">
        <v>5</v>
      </c>
      <c r="E27" s="6"/>
      <c r="F27" s="14" t="s">
        <v>427</v>
      </c>
      <c r="G27" s="8" t="s">
        <v>57</v>
      </c>
      <c r="H27" s="8"/>
      <c r="I27" s="4">
        <f t="shared" si="0"/>
        <v>60</v>
      </c>
      <c r="J27" s="2">
        <v>60</v>
      </c>
      <c r="K27" s="2"/>
      <c r="L27" s="2">
        <v>20</v>
      </c>
      <c r="M27" s="2">
        <f t="shared" si="1"/>
        <v>20</v>
      </c>
      <c r="N27" s="2"/>
      <c r="O27" s="2"/>
      <c r="P27" s="2"/>
      <c r="Q27" s="2"/>
      <c r="R27" s="7"/>
      <c r="S27" s="3" t="s">
        <v>18</v>
      </c>
      <c r="T27" s="3">
        <v>20</v>
      </c>
      <c r="W27" s="3">
        <f t="shared" si="3"/>
        <v>20</v>
      </c>
      <c r="Y27" s="8"/>
      <c r="AA27" s="4"/>
      <c r="AB27" s="5"/>
      <c r="AE27" s="3">
        <v>20</v>
      </c>
      <c r="AF27" s="3">
        <v>20</v>
      </c>
      <c r="AG27" s="3">
        <v>20</v>
      </c>
      <c r="AJ27" s="4">
        <f t="shared" si="2"/>
        <v>20</v>
      </c>
      <c r="AL27" s="21"/>
      <c r="AM27" s="29" t="str">
        <f>"&lt;tr class='mmt"&amp;IF(D27="活動"," ev",IF(D27="限定"," ltd",""))&amp;IF(G27=""," groupless'","'")&amp;"&gt;&lt;td headers='icon'&gt;&lt;a href='https://www.alchemistcodedb.com/jp/card/"&amp;SUBSTITUTE(SUBSTITUTE(LOWER(A27),"_","-"),".png","")&amp;"'&gt;&lt;img src='../res/mmt/"&amp;A27&amp;"' title='"&amp;B27&amp;"' /&gt;&lt;/a&gt;&lt;/td&gt;&lt;td headers='name'&gt;"&amp;B27&amp;"&lt;/td&gt;&lt;td headers='rank'&gt;"&amp;C27&amp;"&lt;/td&gt;&lt;td headers='remark'&gt;"&amp;IF(D27="活動","&lt;span class='event'&gt;活動&lt;/span&gt;",IF(D27="限定","&lt;span class='limited'&gt;限定&lt;/span&gt;",""))&amp;"&lt;/td&gt;&lt;td headers='origin'&gt;&lt;span class='originName'&gt;"&amp;SUBSTITUTE(F27,CHAR(10),"&lt;br /&gt;")&amp;"&lt;/span&gt;&lt;img class='originLogo' src='../res/mmt/ui/"&amp;VLOOKUP(F27,List!F:H,2,FALSE)&amp;"'title='"&amp;SUBSTITUTE(F27,CHAR(10)," ")&amp;"' /&gt;&lt;/td&gt;&lt;td headers='group'&gt;"&amp;IF(G27="","","&lt;span class='groupName'&gt;"&amp;SUBSTITUTE(G27,CHAR(10)," ")&amp;IF(H27="","","&lt;br /&gt;"&amp;SUBSTITUTE(H27,CHAR(10)," "))&amp;"&lt;/span&gt;&lt;img class='groupLogo' src='../res/mmt/ui/"&amp;VLOOKUP(G27,List!K:L,2,FALSE)&amp;"' title='"&amp;SUBSTITUTE(G27,CHAR(10)," ")&amp;"' /&gt;")&amp;IF(H27="","","&lt;img class='groupLogo' src='../res/mmt/ui/"&amp;VLOOKUP(H27,List!K:L,2,FALSE)&amp;"' title='"&amp;SUBSTITUTE(H27,CHAR(10)," ")&amp;"' /&gt;")&amp;"&lt;/td&gt;&lt;td headers='score' id='"&amp;AO27&amp;"'&gt;"&amp;I27&amp;"&lt;/td&gt;&lt;td headers='HP'&gt;"&amp;J27&amp;"&lt;/td&gt;&lt;td headers='patk'&gt;"&amp;K27&amp;"&lt;/td&gt;&lt;td headers='matk'&gt;"&amp;L27&amp;"&lt;/td&gt;&lt;td headers='pdef'&gt;"&amp;N27&amp;"&lt;/td&gt;&lt;td headers='mdef'&gt;"&amp;O27&amp;"&lt;/td&gt;&lt;td headers='dex'&gt;"&amp;P27&amp;"&lt;/td&gt;&lt;td headers='agi'&gt;"&amp;Q27&amp;"&lt;/td&gt;&lt;td headers='luck'&gt;"&amp;R27&amp;"&lt;/td&gt;&lt;td headers='aType'&gt;"&amp;S27&amp;IF(U27="","","&lt;br /&gt;"&amp;U27)&amp; "&lt;/td&gt;&lt;td headers='a.bonus'&gt;"&amp;T27&amp;IF(V27="","","&lt;br /&gt;"&amp;V27)&amp;"&lt;/td&gt;&lt;td headers='special'&gt;"&amp;X27&amp;IF(Z27="","","&lt;br /&gt;"&amp;Z27)&amp;"&lt;/td&gt;&lt;td headers='sp.bonus'&gt;"&amp;Y27&amp;IF(AA27="","","&lt;br /&gt;"&amp;AA27)&amp;"&lt;/td&gt;&lt;td headers='others'&gt;"&amp;AB27&amp;"&lt;/td&gt;&lt;td headers='sinA'&gt;"&amp;AC27&amp;"&lt;/td&gt;&lt;td headers='sinB'&gt;"&amp;AD27&amp;"&lt;/td&gt;&lt;td headers='sinC'&gt;"&amp;AE27&amp;"&lt;/td&gt;&lt;td headers='sinD'&gt;"&amp;AF27&amp;"&lt;/td&gt;&lt;td headers='sinE'&gt;"&amp;AG27&amp;"&lt;/td&gt;&lt;td headers='sinF'&gt;"&amp;AH27&amp;"&lt;/td&gt;&lt;td headers='sinG'&gt;"&amp;AI27&amp;"&lt;/td&gt;&lt;/tr&gt;"</f>
        <v>&lt;tr class='mmt'&gt;&lt;td headers='icon'&gt;&lt;a href='https://www.alchemistcodedb.com/jp/card/ts-desert-neferty-01'&gt;&lt;img src='../res/mmt/TS_DESERT_NEFERTY_01.png' title='風に舞う時の砂' /&gt;&lt;/a&gt;&lt;/td&gt;&lt;td headers='name'&gt;風に舞う時の砂&lt;/td&gt;&lt;td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id='m025'&gt;60&lt;/td&gt;&lt;td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headers='others'&gt;&lt;/td&gt;&lt;td headers='sinA'&gt;&lt;/td&gt;&lt;td headers='sinB'&gt;&lt;/td&gt;&lt;td headers='sinC'&gt;20&lt;/td&gt;&lt;td headers='sinD'&gt;20&lt;/td&gt;&lt;td headers='sinE'&gt;20&lt;/td&gt;&lt;td headers='sinF'&gt;&lt;/td&gt;&lt;td headers='sinG'&gt;&lt;/td&gt;&lt;/tr&gt;</v>
      </c>
      <c r="AN27" s="29" t="str">
        <f t="shared" si="4"/>
        <v>document.getElementById('m025').innerHTML = (b0*20) + (s0*20+s3*20+s4*20+s5*20)+ (ex05*20);</v>
      </c>
      <c r="AO27" s="33" t="str">
        <f t="shared" si="5"/>
        <v>m025</v>
      </c>
      <c r="AP27" s="6" t="str">
        <f>IF(S27="","",VLOOKUP(S27,List!N$2:O$8,2,FALSE)&amp;"*"&amp;T27&amp;IF(U27="","","+"&amp;VLOOKUP(U27,List!N$2:O$8,2,FALSE)&amp;"*"&amp;V27&amp;"-"&amp;VLOOKUP(S27,List!N$2:O$8,2,FALSE)&amp;"*"&amp;VLOOKUP(U27,List!N$2:O$8,2,FALSE)&amp;"*"&amp;MIN(T27,V27)))&amp;IF(X27="","",IF(S27="","","+")&amp;VLOOKUP(X27,List!P$2:Q$15,2,FALSE)&amp;"*"&amp;Y27&amp;IF(Z27="","","+"&amp;VLOOKUP(Z27,List!P$2:Q$14,2,FALSE)))</f>
        <v>ex05*20</v>
      </c>
    </row>
    <row r="28" spans="1:42" s="3" customFormat="1" ht="27.6" customHeight="1">
      <c r="A28" s="79" t="s">
        <v>911</v>
      </c>
      <c r="B28" s="6" t="s">
        <v>920</v>
      </c>
      <c r="C28" s="3">
        <v>5</v>
      </c>
      <c r="D28" s="3" t="s">
        <v>35</v>
      </c>
      <c r="E28" s="6"/>
      <c r="F28" s="14" t="s">
        <v>427</v>
      </c>
      <c r="G28" s="8" t="s">
        <v>57</v>
      </c>
      <c r="H28" s="8"/>
      <c r="I28" s="4">
        <f t="shared" si="0"/>
        <v>60</v>
      </c>
      <c r="J28" s="2">
        <v>30</v>
      </c>
      <c r="K28" s="2"/>
      <c r="L28" s="2"/>
      <c r="M28" s="2">
        <f t="shared" si="1"/>
        <v>0</v>
      </c>
      <c r="N28" s="2"/>
      <c r="O28" s="2"/>
      <c r="P28" s="2"/>
      <c r="Q28" s="2"/>
      <c r="R28" s="7"/>
      <c r="W28" s="3">
        <f t="shared" si="3"/>
        <v>0</v>
      </c>
      <c r="X28" s="3" t="s">
        <v>671</v>
      </c>
      <c r="Y28" s="8">
        <v>30</v>
      </c>
      <c r="AA28" s="4"/>
      <c r="AB28" s="5"/>
      <c r="AF28" s="3">
        <v>30</v>
      </c>
      <c r="AJ28" s="4">
        <f t="shared" si="2"/>
        <v>30</v>
      </c>
      <c r="AL28" s="21"/>
      <c r="AM28" s="29" t="str">
        <f>"&lt;tr class='mmt"&amp;IF(D28="活動"," ev",IF(D28="限定"," ltd",""))&amp;IF(G28=""," groupless'","'")&amp;"&gt;&lt;td headers='icon'&gt;&lt;a href='https://www.alchemistcodedb.com/jp/card/"&amp;SUBSTITUTE(SUBSTITUTE(LOWER(A28),"_","-"),".png","")&amp;"'&gt;&lt;img src='../res/mmt/"&amp;A28&amp;"' title='"&amp;B28&amp;"' /&gt;&lt;/a&gt;&lt;/td&gt;&lt;td headers='name'&gt;"&amp;B28&amp;"&lt;/td&gt;&lt;td headers='rank'&gt;"&amp;C28&amp;"&lt;/td&gt;&lt;td headers='remark'&gt;"&amp;IF(D28="活動","&lt;span class='event'&gt;活動&lt;/span&gt;",IF(D28="限定","&lt;span class='limited'&gt;限定&lt;/span&gt;",""))&amp;"&lt;/td&gt;&lt;td headers='origin'&gt;&lt;span class='originName'&gt;"&amp;SUBSTITUTE(F28,CHAR(10),"&lt;br /&gt;")&amp;"&lt;/span&gt;&lt;img class='originLogo' src='../res/mmt/ui/"&amp;VLOOKUP(F28,List!F:H,2,FALSE)&amp;"'title='"&amp;SUBSTITUTE(F28,CHAR(10)," ")&amp;"' /&gt;&lt;/td&gt;&lt;td headers='group'&gt;"&amp;IF(G28="","","&lt;span class='groupName'&gt;"&amp;SUBSTITUTE(G28,CHAR(10)," ")&amp;IF(H28="","","&lt;br /&gt;"&amp;SUBSTITUTE(H28,CHAR(10)," "))&amp;"&lt;/span&gt;&lt;img class='groupLogo' src='../res/mmt/ui/"&amp;VLOOKUP(G28,List!K:L,2,FALSE)&amp;"' title='"&amp;SUBSTITUTE(G28,CHAR(10)," ")&amp;"' /&gt;")&amp;IF(H28="","","&lt;img class='groupLogo' src='../res/mmt/ui/"&amp;VLOOKUP(H28,List!K:L,2,FALSE)&amp;"' title='"&amp;SUBSTITUTE(H28,CHAR(10)," ")&amp;"' /&gt;")&amp;"&lt;/td&gt;&lt;td headers='score' id='"&amp;AO28&amp;"'&gt;"&amp;I28&amp;"&lt;/td&gt;&lt;td headers='HP'&gt;"&amp;J28&amp;"&lt;/td&gt;&lt;td headers='patk'&gt;"&amp;K28&amp;"&lt;/td&gt;&lt;td headers='matk'&gt;"&amp;L28&amp;"&lt;/td&gt;&lt;td headers='pdef'&gt;"&amp;N28&amp;"&lt;/td&gt;&lt;td headers='mdef'&gt;"&amp;O28&amp;"&lt;/td&gt;&lt;td headers='dex'&gt;"&amp;P28&amp;"&lt;/td&gt;&lt;td headers='agi'&gt;"&amp;Q28&amp;"&lt;/td&gt;&lt;td headers='luck'&gt;"&amp;R28&amp;"&lt;/td&gt;&lt;td headers='aType'&gt;"&amp;S28&amp;IF(U28="","","&lt;br /&gt;"&amp;U28)&amp; "&lt;/td&gt;&lt;td headers='a.bonus'&gt;"&amp;T28&amp;IF(V28="","","&lt;br /&gt;"&amp;V28)&amp;"&lt;/td&gt;&lt;td headers='special'&gt;"&amp;X28&amp;IF(Z28="","","&lt;br /&gt;"&amp;Z28)&amp;"&lt;/td&gt;&lt;td headers='sp.bonus'&gt;"&amp;Y28&amp;IF(AA28="","","&lt;br /&gt;"&amp;AA28)&amp;"&lt;/td&gt;&lt;td headers='others'&gt;"&amp;AB28&amp;"&lt;/td&gt;&lt;td headers='sinA'&gt;"&amp;AC28&amp;"&lt;/td&gt;&lt;td headers='sinB'&gt;"&amp;AD28&amp;"&lt;/td&gt;&lt;td headers='sinC'&gt;"&amp;AE28&amp;"&lt;/td&gt;&lt;td headers='sinD'&gt;"&amp;AF28&amp;"&lt;/td&gt;&lt;td headers='sinE'&gt;"&amp;AG28&amp;"&lt;/td&gt;&lt;td headers='sinF'&gt;"&amp;AH28&amp;"&lt;/td&gt;&lt;td headers='sinG'&gt;"&amp;AI28&amp;"&lt;/td&gt;&lt;/tr&gt;"</f>
        <v>&lt;tr class='mmt ev'&gt;&lt;td headers='icon'&gt;&lt;a href='https://www.alchemistcodedb.com/jp/card/ts-desert-neferty-02'&gt;&lt;img src='../res/mmt/TS_DESERT_NEFERTY_02.png' title='波間に咲く安らぎの百合' /&gt;&lt;/a&gt;&lt;/td&gt;&lt;td headers='name'&gt;波間に咲く安らぎの百合&lt;/td&gt;&lt;td headers='rank'&gt;5&lt;/td&gt;&lt;td headers='remark'&gt;&lt;span class='event'&gt;活動&lt;/span&gt;&lt;/td&gt;&lt;td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id='m026'&gt;60&lt;/td&gt;&lt;td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headers='special'&gt;雷属性&lt;/td&gt;&lt;td headers='sp.bonus'&gt;30&lt;/td&gt;&lt;td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28" s="29" t="str">
        <f t="shared" si="4"/>
        <v>document.getElementById('m026').innerHTML = (b0*0) + (s0*30+s4*30)+ (ex11*30);</v>
      </c>
      <c r="AO28" s="33" t="str">
        <f t="shared" si="5"/>
        <v>m026</v>
      </c>
      <c r="AP28" s="6" t="str">
        <f>IF(S28="","",VLOOKUP(S28,List!N$2:O$8,2,FALSE)&amp;"*"&amp;T28&amp;IF(U28="","","+"&amp;VLOOKUP(U28,List!N$2:O$8,2,FALSE)&amp;"*"&amp;V28&amp;"-"&amp;VLOOKUP(S28,List!N$2:O$8,2,FALSE)&amp;"*"&amp;VLOOKUP(U28,List!N$2:O$8,2,FALSE)&amp;"*"&amp;MIN(T28,V28)))&amp;IF(X28="","",IF(S28="","","+")&amp;VLOOKUP(X28,List!P$2:Q$15,2,FALSE)&amp;"*"&amp;Y28&amp;IF(Z28="","","+"&amp;VLOOKUP(Z28,List!P$2:Q$14,2,FALSE)))</f>
        <v>ex11*30</v>
      </c>
    </row>
    <row r="29" spans="1:42" s="3" customFormat="1" ht="27.6" customHeight="1">
      <c r="A29" s="79" t="s">
        <v>75</v>
      </c>
      <c r="B29" s="6" t="s">
        <v>76</v>
      </c>
      <c r="C29" s="3">
        <v>4</v>
      </c>
      <c r="E29" s="6"/>
      <c r="F29" s="14" t="s">
        <v>427</v>
      </c>
      <c r="G29" s="8" t="s">
        <v>57</v>
      </c>
      <c r="H29" s="8"/>
      <c r="I29" s="4">
        <f t="shared" si="0"/>
        <v>20</v>
      </c>
      <c r="J29" s="2">
        <v>50</v>
      </c>
      <c r="K29" s="2"/>
      <c r="L29" s="2"/>
      <c r="M29" s="2">
        <f t="shared" si="1"/>
        <v>0</v>
      </c>
      <c r="N29" s="2"/>
      <c r="O29" s="2"/>
      <c r="P29" s="2"/>
      <c r="Q29" s="2"/>
      <c r="R29" s="7"/>
      <c r="W29" s="3">
        <f t="shared" si="3"/>
        <v>0</v>
      </c>
      <c r="Y29" s="8"/>
      <c r="AA29" s="4"/>
      <c r="AB29" s="5"/>
      <c r="AF29" s="3">
        <v>10</v>
      </c>
      <c r="AI29" s="3">
        <v>20</v>
      </c>
      <c r="AJ29" s="4">
        <f t="shared" si="2"/>
        <v>20</v>
      </c>
      <c r="AL29" s="21"/>
      <c r="AM29" s="29" t="str">
        <f>"&lt;tr class='mmt"&amp;IF(D29="活動"," ev",IF(D29="限定"," ltd",""))&amp;IF(G29=""," groupless'","'")&amp;"&gt;&lt;td headers='icon'&gt;&lt;a href='https://www.alchemistcodedb.com/jp/card/"&amp;SUBSTITUTE(SUBSTITUTE(LOWER(A29),"_","-"),".png","")&amp;"'&gt;&lt;img src='../res/mmt/"&amp;A29&amp;"' title='"&amp;B29&amp;"' /&gt;&lt;/a&gt;&lt;/td&gt;&lt;td headers='name'&gt;"&amp;B29&amp;"&lt;/td&gt;&lt;td headers='rank'&gt;"&amp;C29&amp;"&lt;/td&gt;&lt;td headers='remark'&gt;"&amp;IF(D29="活動","&lt;span class='event'&gt;活動&lt;/span&gt;",IF(D29="限定","&lt;span class='limited'&gt;限定&lt;/span&gt;",""))&amp;"&lt;/td&gt;&lt;td headers='origin'&gt;&lt;span class='originName'&gt;"&amp;SUBSTITUTE(F29,CHAR(10),"&lt;br /&gt;")&amp;"&lt;/span&gt;&lt;img class='originLogo' src='../res/mmt/ui/"&amp;VLOOKUP(F29,List!F:H,2,FALSE)&amp;"'title='"&amp;SUBSTITUTE(F29,CHAR(10)," ")&amp;"' /&gt;&lt;/td&gt;&lt;td headers='group'&gt;"&amp;IF(G29="","","&lt;span class='groupName'&gt;"&amp;SUBSTITUTE(G29,CHAR(10)," ")&amp;IF(H29="","","&lt;br /&gt;"&amp;SUBSTITUTE(H29,CHAR(10)," "))&amp;"&lt;/span&gt;&lt;img class='groupLogo' src='../res/mmt/ui/"&amp;VLOOKUP(G29,List!K:L,2,FALSE)&amp;"' title='"&amp;SUBSTITUTE(G29,CHAR(10)," ")&amp;"' /&gt;")&amp;IF(H29="","","&lt;img class='groupLogo' src='../res/mmt/ui/"&amp;VLOOKUP(H29,List!K:L,2,FALSE)&amp;"' title='"&amp;SUBSTITUTE(H29,CHAR(10)," ")&amp;"' /&gt;")&amp;"&lt;/td&gt;&lt;td headers='score' id='"&amp;AO29&amp;"'&gt;"&amp;I29&amp;"&lt;/td&gt;&lt;td headers='HP'&gt;"&amp;J29&amp;"&lt;/td&gt;&lt;td headers='patk'&gt;"&amp;K29&amp;"&lt;/td&gt;&lt;td headers='matk'&gt;"&amp;L29&amp;"&lt;/td&gt;&lt;td headers='pdef'&gt;"&amp;N29&amp;"&lt;/td&gt;&lt;td headers='mdef'&gt;"&amp;O29&amp;"&lt;/td&gt;&lt;td headers='dex'&gt;"&amp;P29&amp;"&lt;/td&gt;&lt;td headers='agi'&gt;"&amp;Q29&amp;"&lt;/td&gt;&lt;td headers='luck'&gt;"&amp;R29&amp;"&lt;/td&gt;&lt;td headers='aType'&gt;"&amp;S29&amp;IF(U29="","","&lt;br /&gt;"&amp;U29)&amp; "&lt;/td&gt;&lt;td headers='a.bonus'&gt;"&amp;T29&amp;IF(V29="","","&lt;br /&gt;"&amp;V29)&amp;"&lt;/td&gt;&lt;td headers='special'&gt;"&amp;X29&amp;IF(Z29="","","&lt;br /&gt;"&amp;Z29)&amp;"&lt;/td&gt;&lt;td headers='sp.bonus'&gt;"&amp;Y29&amp;IF(AA29="","","&lt;br /&gt;"&amp;AA29)&amp;"&lt;/td&gt;&lt;td headers='others'&gt;"&amp;AB29&amp;"&lt;/td&gt;&lt;td headers='sinA'&gt;"&amp;AC29&amp;"&lt;/td&gt;&lt;td headers='sinB'&gt;"&amp;AD29&amp;"&lt;/td&gt;&lt;td headers='sinC'&gt;"&amp;AE29&amp;"&lt;/td&gt;&lt;td headers='sinD'&gt;"&amp;AF29&amp;"&lt;/td&gt;&lt;td headers='sinE'&gt;"&amp;AG29&amp;"&lt;/td&gt;&lt;td headers='sinF'&gt;"&amp;AH29&amp;"&lt;/td&gt;&lt;td headers='sinG'&gt;"&amp;AI29&amp;"&lt;/td&gt;&lt;/tr&gt;"</f>
        <v>&lt;tr class='mmt'&gt;&lt;td headers='icon'&gt;&lt;a href='https://www.alchemistcodedb.com/jp/card/ts-desert-rameses-01'&gt;&lt;img src='../res/mmt/TS_DESERT_RAMESES_01.png' title='愛しき家族' /&gt;&lt;/a&gt;&lt;/td&gt;&lt;td headers='name'&gt;愛しき家族&lt;/td&gt;&lt;td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id='m027'&gt;20&lt;/td&gt;&lt;td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headers='sinD'&gt;10&lt;/td&gt;&lt;td headers='sinE'&gt;&lt;/td&gt;&lt;td headers='sinF'&gt;&lt;/td&gt;&lt;td headers='sinG'&gt;20&lt;/td&gt;&lt;/tr&gt;</v>
      </c>
      <c r="AN29" s="29" t="str">
        <f t="shared" si="4"/>
        <v>document.getElementById('m027').innerHTML = (b0*0) + (s0*20+s4*10+s7*20);</v>
      </c>
      <c r="AO29" s="33" t="str">
        <f t="shared" si="5"/>
        <v>m027</v>
      </c>
      <c r="AP29" s="6" t="str">
        <f>IF(S29="","",VLOOKUP(S29,List!N$2:O$8,2,FALSE)&amp;"*"&amp;T29&amp;IF(U29="","","+"&amp;VLOOKUP(U29,List!N$2:O$8,2,FALSE)&amp;"*"&amp;V29&amp;"-"&amp;VLOOKUP(S29,List!N$2:O$8,2,FALSE)&amp;"*"&amp;VLOOKUP(U29,List!N$2:O$8,2,FALSE)&amp;"*"&amp;MIN(T29,V29)))&amp;IF(X29="","",IF(S29="","","+")&amp;VLOOKUP(X29,List!P$2:Q$15,2,FALSE)&amp;"*"&amp;Y29&amp;IF(Z29="","","+"&amp;VLOOKUP(Z29,List!P$2:Q$14,2,FALSE)))</f>
        <v/>
      </c>
    </row>
    <row r="30" spans="1:42" s="3" customFormat="1" ht="27.6" customHeight="1">
      <c r="A30" s="79" t="s">
        <v>677</v>
      </c>
      <c r="B30" s="6" t="s">
        <v>681</v>
      </c>
      <c r="C30" s="3">
        <v>5</v>
      </c>
      <c r="D30" s="3" t="s">
        <v>35</v>
      </c>
      <c r="E30" s="6" t="s">
        <v>828</v>
      </c>
      <c r="F30" s="14" t="s">
        <v>427</v>
      </c>
      <c r="G30" s="8" t="s">
        <v>57</v>
      </c>
      <c r="H30" s="8"/>
      <c r="I30" s="4">
        <f t="shared" si="0"/>
        <v>70</v>
      </c>
      <c r="J30" s="2">
        <v>20</v>
      </c>
      <c r="K30" s="2">
        <v>20</v>
      </c>
      <c r="L30" s="2"/>
      <c r="M30" s="2">
        <f t="shared" si="1"/>
        <v>20</v>
      </c>
      <c r="N30" s="2"/>
      <c r="O30" s="2"/>
      <c r="P30" s="2"/>
      <c r="Q30" s="2"/>
      <c r="R30" s="7"/>
      <c r="S30" s="3" t="s">
        <v>15</v>
      </c>
      <c r="T30" s="3">
        <v>20</v>
      </c>
      <c r="W30" s="3">
        <f t="shared" si="3"/>
        <v>20</v>
      </c>
      <c r="Y30" s="8"/>
      <c r="AA30" s="4"/>
      <c r="AB30" s="5"/>
      <c r="AF30" s="3">
        <v>30</v>
      </c>
      <c r="AJ30" s="4">
        <f t="shared" si="2"/>
        <v>30</v>
      </c>
      <c r="AL30" s="21"/>
      <c r="AM30" s="29" t="str">
        <f>"&lt;tr class='mmt"&amp;IF(D30="活動"," ev",IF(D30="限定"," ltd",""))&amp;IF(G30=""," groupless'","'")&amp;"&gt;&lt;td headers='icon'&gt;&lt;a href='https://www.alchemistcodedb.com/jp/card/"&amp;SUBSTITUTE(SUBSTITUTE(LOWER(A30),"_","-"),".png","")&amp;"'&gt;&lt;img src='../res/mmt/"&amp;A30&amp;"' title='"&amp;B30&amp;"' /&gt;&lt;/a&gt;&lt;/td&gt;&lt;td headers='name'&gt;"&amp;B30&amp;"&lt;/td&gt;&lt;td headers='rank'&gt;"&amp;C30&amp;"&lt;/td&gt;&lt;td headers='remark'&gt;"&amp;IF(D30="活動","&lt;span class='event'&gt;活動&lt;/span&gt;",IF(D30="限定","&lt;span class='limited'&gt;限定&lt;/span&gt;",""))&amp;"&lt;/td&gt;&lt;td headers='origin'&gt;&lt;span class='originName'&gt;"&amp;SUBSTITUTE(F30,CHAR(10),"&lt;br /&gt;")&amp;"&lt;/span&gt;&lt;img class='originLogo' src='../res/mmt/ui/"&amp;VLOOKUP(F30,List!F:H,2,FALSE)&amp;"'title='"&amp;SUBSTITUTE(F30,CHAR(10)," ")&amp;"' /&gt;&lt;/td&gt;&lt;td headers='group'&gt;"&amp;IF(G30="","","&lt;span class='groupName'&gt;"&amp;SUBSTITUTE(G30,CHAR(10)," ")&amp;IF(H30="","","&lt;br /&gt;"&amp;SUBSTITUTE(H30,CHAR(10)," "))&amp;"&lt;/span&gt;&lt;img class='groupLogo' src='../res/mmt/ui/"&amp;VLOOKUP(G30,List!K:L,2,FALSE)&amp;"' title='"&amp;SUBSTITUTE(G30,CHAR(10)," ")&amp;"' /&gt;")&amp;IF(H30="","","&lt;img class='groupLogo' src='../res/mmt/ui/"&amp;VLOOKUP(H30,List!K:L,2,FALSE)&amp;"' title='"&amp;SUBSTITUTE(H30,CHAR(10)," ")&amp;"' /&gt;")&amp;"&lt;/td&gt;&lt;td headers='score' id='"&amp;AO30&amp;"'&gt;"&amp;I30&amp;"&lt;/td&gt;&lt;td headers='HP'&gt;"&amp;J30&amp;"&lt;/td&gt;&lt;td headers='patk'&gt;"&amp;K30&amp;"&lt;/td&gt;&lt;td headers='matk'&gt;"&amp;L30&amp;"&lt;/td&gt;&lt;td headers='pdef'&gt;"&amp;N30&amp;"&lt;/td&gt;&lt;td headers='mdef'&gt;"&amp;O30&amp;"&lt;/td&gt;&lt;td headers='dex'&gt;"&amp;P30&amp;"&lt;/td&gt;&lt;td headers='agi'&gt;"&amp;Q30&amp;"&lt;/td&gt;&lt;td headers='luck'&gt;"&amp;R30&amp;"&lt;/td&gt;&lt;td headers='aType'&gt;"&amp;S30&amp;IF(U30="","","&lt;br /&gt;"&amp;U30)&amp; "&lt;/td&gt;&lt;td headers='a.bonus'&gt;"&amp;T30&amp;IF(V30="","","&lt;br /&gt;"&amp;V30)&amp;"&lt;/td&gt;&lt;td headers='special'&gt;"&amp;X30&amp;IF(Z30="","","&lt;br /&gt;"&amp;Z30)&amp;"&lt;/td&gt;&lt;td headers='sp.bonus'&gt;"&amp;Y30&amp;IF(AA30="","","&lt;br /&gt;"&amp;AA30)&amp;"&lt;/td&gt;&lt;td headers='others'&gt;"&amp;AB30&amp;"&lt;/td&gt;&lt;td headers='sinA'&gt;"&amp;AC30&amp;"&lt;/td&gt;&lt;td headers='sinB'&gt;"&amp;AD30&amp;"&lt;/td&gt;&lt;td headers='sinC'&gt;"&amp;AE30&amp;"&lt;/td&gt;&lt;td headers='sinD'&gt;"&amp;AF30&amp;"&lt;/td&gt;&lt;td headers='sinE'&gt;"&amp;AG30&amp;"&lt;/td&gt;&lt;td headers='sinF'&gt;"&amp;AH30&amp;"&lt;/td&gt;&lt;td headers='sinG'&gt;"&amp;AI30&amp;"&lt;/td&gt;&lt;/tr&gt;"</f>
        <v>&lt;tr class='mmt ev'&gt;&lt;td headers='icon'&gt;&lt;a href='https://www.alchemistcodedb.com/jp/card/ts-desert-rameses-02'&gt;&lt;img src='../res/mmt/TS_DESERT_RAMESES_02.png' title='ハロウィンの楽しい驚き' /&gt;&lt;/a&gt;&lt;/td&gt;&lt;td headers='name'&gt;ハロウィンの楽しい驚き&lt;/td&gt;&lt;td headers='rank'&gt;5&lt;/td&gt;&lt;td headers='remark'&gt;&lt;span class='event'&gt;活動&lt;/span&gt;&lt;/td&gt;&lt;td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id='m028'&gt;70&lt;/td&gt;&lt;td headers='HP'&gt;20&lt;/td&gt;&lt;td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0" s="29" t="str">
        <f t="shared" si="4"/>
        <v>document.getElementById('m028').innerHTML = (b0*20+b1*20) + (s0*30+s4*30)+ (ex02*20);</v>
      </c>
      <c r="AO30" s="33" t="str">
        <f t="shared" si="5"/>
        <v>m028</v>
      </c>
      <c r="AP30" s="6" t="str">
        <f>IF(S30="","",VLOOKUP(S30,List!N$2:O$8,2,FALSE)&amp;"*"&amp;T30&amp;IF(U30="","","+"&amp;VLOOKUP(U30,List!N$2:O$8,2,FALSE)&amp;"*"&amp;V30&amp;"-"&amp;VLOOKUP(S30,List!N$2:O$8,2,FALSE)&amp;"*"&amp;VLOOKUP(U30,List!N$2:O$8,2,FALSE)&amp;"*"&amp;MIN(T30,V30)))&amp;IF(X30="","",IF(S30="","","+")&amp;VLOOKUP(X30,List!P$2:Q$15,2,FALSE)&amp;"*"&amp;Y30&amp;IF(Z30="","","+"&amp;VLOOKUP(Z30,List!P$2:Q$14,2,FALSE)))</f>
        <v>ex02*20</v>
      </c>
    </row>
    <row r="31" spans="1:42" s="3" customFormat="1" ht="27.6" customHeight="1">
      <c r="A31" s="79" t="s">
        <v>77</v>
      </c>
      <c r="B31" s="6" t="s">
        <v>78</v>
      </c>
      <c r="C31" s="3">
        <v>4</v>
      </c>
      <c r="E31" s="6"/>
      <c r="F31" s="14" t="s">
        <v>427</v>
      </c>
      <c r="G31" s="8" t="s">
        <v>57</v>
      </c>
      <c r="H31" s="8"/>
      <c r="I31" s="4">
        <f t="shared" si="0"/>
        <v>50</v>
      </c>
      <c r="J31" s="2">
        <v>20</v>
      </c>
      <c r="K31" s="2">
        <v>20</v>
      </c>
      <c r="L31" s="2"/>
      <c r="M31" s="2">
        <f t="shared" si="1"/>
        <v>20</v>
      </c>
      <c r="N31" s="2"/>
      <c r="O31" s="2"/>
      <c r="P31" s="2"/>
      <c r="Q31" s="2">
        <v>5</v>
      </c>
      <c r="R31" s="7"/>
      <c r="W31" s="3">
        <f t="shared" si="3"/>
        <v>0</v>
      </c>
      <c r="Y31" s="8"/>
      <c r="AA31" s="4"/>
      <c r="AB31" s="5" t="s">
        <v>941</v>
      </c>
      <c r="AF31" s="3">
        <v>30</v>
      </c>
      <c r="AJ31" s="4">
        <f t="shared" si="2"/>
        <v>30</v>
      </c>
      <c r="AL31" s="21"/>
      <c r="AM31" s="29" t="str">
        <f>"&lt;tr class='mmt"&amp;IF(D31="活動"," ev",IF(D31="限定"," ltd",""))&amp;IF(G31=""," groupless'","'")&amp;"&gt;&lt;td headers='icon'&gt;&lt;a href='https://www.alchemistcodedb.com/jp/card/"&amp;SUBSTITUTE(SUBSTITUTE(LOWER(A31),"_","-"),".png","")&amp;"'&gt;&lt;img src='../res/mmt/"&amp;A31&amp;"' title='"&amp;B31&amp;"' /&gt;&lt;/a&gt;&lt;/td&gt;&lt;td headers='name'&gt;"&amp;B31&amp;"&lt;/td&gt;&lt;td headers='rank'&gt;"&amp;C31&amp;"&lt;/td&gt;&lt;td headers='remark'&gt;"&amp;IF(D31="活動","&lt;span class='event'&gt;活動&lt;/span&gt;",IF(D31="限定","&lt;span class='limited'&gt;限定&lt;/span&gt;",""))&amp;"&lt;/td&gt;&lt;td headers='origin'&gt;&lt;span class='originName'&gt;"&amp;SUBSTITUTE(F31,CHAR(10),"&lt;br /&gt;")&amp;"&lt;/span&gt;&lt;img class='originLogo' src='../res/mmt/ui/"&amp;VLOOKUP(F31,List!F:H,2,FALSE)&amp;"'title='"&amp;SUBSTITUTE(F31,CHAR(10)," ")&amp;"' /&gt;&lt;/td&gt;&lt;td headers='group'&gt;"&amp;IF(G31="","","&lt;span class='groupName'&gt;"&amp;SUBSTITUTE(G31,CHAR(10)," ")&amp;IF(H31="","","&lt;br /&gt;"&amp;SUBSTITUTE(H31,CHAR(10)," "))&amp;"&lt;/span&gt;&lt;img class='groupLogo' src='../res/mmt/ui/"&amp;VLOOKUP(G31,List!K:L,2,FALSE)&amp;"' title='"&amp;SUBSTITUTE(G31,CHAR(10)," ")&amp;"' /&gt;")&amp;IF(H31="","","&lt;img class='groupLogo' src='../res/mmt/ui/"&amp;VLOOKUP(H31,List!K:L,2,FALSE)&amp;"' title='"&amp;SUBSTITUTE(H31,CHAR(10)," ")&amp;"' /&gt;")&amp;"&lt;/td&gt;&lt;td headers='score' id='"&amp;AO31&amp;"'&gt;"&amp;I31&amp;"&lt;/td&gt;&lt;td headers='HP'&gt;"&amp;J31&amp;"&lt;/td&gt;&lt;td headers='patk'&gt;"&amp;K31&amp;"&lt;/td&gt;&lt;td headers='matk'&gt;"&amp;L31&amp;"&lt;/td&gt;&lt;td headers='pdef'&gt;"&amp;N31&amp;"&lt;/td&gt;&lt;td headers='mdef'&gt;"&amp;O31&amp;"&lt;/td&gt;&lt;td headers='dex'&gt;"&amp;P31&amp;"&lt;/td&gt;&lt;td headers='agi'&gt;"&amp;Q31&amp;"&lt;/td&gt;&lt;td headers='luck'&gt;"&amp;R31&amp;"&lt;/td&gt;&lt;td headers='aType'&gt;"&amp;S31&amp;IF(U31="","","&lt;br /&gt;"&amp;U31)&amp; "&lt;/td&gt;&lt;td headers='a.bonus'&gt;"&amp;T31&amp;IF(V31="","","&lt;br /&gt;"&amp;V31)&amp;"&lt;/td&gt;&lt;td headers='special'&gt;"&amp;X31&amp;IF(Z31="","","&lt;br /&gt;"&amp;Z31)&amp;"&lt;/td&gt;&lt;td headers='sp.bonus'&gt;"&amp;Y31&amp;IF(AA31="","","&lt;br /&gt;"&amp;AA31)&amp;"&lt;/td&gt;&lt;td headers='others'&gt;"&amp;AB31&amp;"&lt;/td&gt;&lt;td headers='sinA'&gt;"&amp;AC31&amp;"&lt;/td&gt;&lt;td headers='sinB'&gt;"&amp;AD31&amp;"&lt;/td&gt;&lt;td headers='sinC'&gt;"&amp;AE31&amp;"&lt;/td&gt;&lt;td headers='sinD'&gt;"&amp;AF31&amp;"&lt;/td&gt;&lt;td headers='sinE'&gt;"&amp;AG31&amp;"&lt;/td&gt;&lt;td headers='sinF'&gt;"&amp;AH31&amp;"&lt;/td&gt;&lt;td headers='sinG'&gt;"&amp;AI31&amp;"&lt;/td&gt;&lt;/tr&gt;"</f>
        <v>&lt;tr class='mmt'&gt;&lt;td headers='icon'&gt;&lt;a href='https://www.alchemistcodedb.com/jp/card/ts-desert-retzius-01'&gt;&lt;img src='../res/mmt/TS_DESERT_RETZIUS_01.png' title='憧れと目標' /&gt;&lt;/a&gt;&lt;/td&gt;&lt;td headers='name'&gt;憧れと目標&lt;/td&gt;&lt;td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id='m029'&gt;50&lt;/td&gt;&lt;td headers='HP'&gt;20&lt;/td&gt;&lt;td headers='patk'&gt;20&lt;/td&gt;&lt;td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headers='others'&gt;MP獲得量+5&lt;/td&gt;&lt;td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1" s="29" t="str">
        <f t="shared" si="4"/>
        <v>document.getElementById('m029').innerHTML = (b0*20+b1*20) + (s0*30+s4*30);</v>
      </c>
      <c r="AO31" s="33" t="str">
        <f t="shared" si="5"/>
        <v>m029</v>
      </c>
      <c r="AP31" s="6" t="str">
        <f>IF(S31="","",VLOOKUP(S31,List!N$2:O$8,2,FALSE)&amp;"*"&amp;T31&amp;IF(U31="","","+"&amp;VLOOKUP(U31,List!N$2:O$8,2,FALSE)&amp;"*"&amp;V31&amp;"-"&amp;VLOOKUP(S31,List!N$2:O$8,2,FALSE)&amp;"*"&amp;VLOOKUP(U31,List!N$2:O$8,2,FALSE)&amp;"*"&amp;MIN(T31,V31)))&amp;IF(X31="","",IF(S31="","","+")&amp;VLOOKUP(X31,List!P$2:Q$15,2,FALSE)&amp;"*"&amp;Y31&amp;IF(Z31="","","+"&amp;VLOOKUP(Z31,List!P$2:Q$14,2,FALSE)))</f>
        <v/>
      </c>
    </row>
    <row r="32" spans="1:42" s="3" customFormat="1" ht="27.6" customHeight="1">
      <c r="A32" s="79" t="s">
        <v>79</v>
      </c>
      <c r="B32" s="6" t="s">
        <v>80</v>
      </c>
      <c r="C32" s="3">
        <v>5</v>
      </c>
      <c r="E32" s="6"/>
      <c r="F32" s="14" t="s">
        <v>427</v>
      </c>
      <c r="G32" s="8" t="s">
        <v>57</v>
      </c>
      <c r="H32" s="8"/>
      <c r="I32" s="4">
        <f t="shared" si="0"/>
        <v>70</v>
      </c>
      <c r="J32" s="2"/>
      <c r="K32" s="2">
        <v>50</v>
      </c>
      <c r="L32" s="2"/>
      <c r="M32" s="2">
        <f t="shared" si="1"/>
        <v>50</v>
      </c>
      <c r="N32" s="2"/>
      <c r="O32" s="2"/>
      <c r="P32" s="2">
        <v>30</v>
      </c>
      <c r="Q32" s="2">
        <v>10</v>
      </c>
      <c r="R32" s="7"/>
      <c r="W32" s="3">
        <f t="shared" si="3"/>
        <v>0</v>
      </c>
      <c r="Y32" s="8"/>
      <c r="AA32" s="4"/>
      <c r="AB32" s="5" t="s">
        <v>538</v>
      </c>
      <c r="AC32" s="3">
        <v>20</v>
      </c>
      <c r="AF32" s="3">
        <v>20</v>
      </c>
      <c r="AG32" s="3">
        <v>20</v>
      </c>
      <c r="AJ32" s="4">
        <f t="shared" si="2"/>
        <v>20</v>
      </c>
      <c r="AL32" s="21"/>
      <c r="AM32" s="29" t="str">
        <f>"&lt;tr class='mmt"&amp;IF(D32="活動"," ev",IF(D32="限定"," ltd",""))&amp;IF(G32=""," groupless'","'")&amp;"&gt;&lt;td headers='icon'&gt;&lt;a href='https://www.alchemistcodedb.com/jp/card/"&amp;SUBSTITUTE(SUBSTITUTE(LOWER(A32),"_","-"),".png","")&amp;"'&gt;&lt;img src='../res/mmt/"&amp;A32&amp;"' title='"&amp;B32&amp;"' /&gt;&lt;/a&gt;&lt;/td&gt;&lt;td headers='name'&gt;"&amp;B32&amp;"&lt;/td&gt;&lt;td headers='rank'&gt;"&amp;C32&amp;"&lt;/td&gt;&lt;td headers='remark'&gt;"&amp;IF(D32="活動","&lt;span class='event'&gt;活動&lt;/span&gt;",IF(D32="限定","&lt;span class='limited'&gt;限定&lt;/span&gt;",""))&amp;"&lt;/td&gt;&lt;td headers='origin'&gt;&lt;span class='originName'&gt;"&amp;SUBSTITUTE(F32,CHAR(10),"&lt;br /&gt;")&amp;"&lt;/span&gt;&lt;img class='originLogo' src='../res/mmt/ui/"&amp;VLOOKUP(F32,List!F:H,2,FALSE)&amp;"'title='"&amp;SUBSTITUTE(F32,CHAR(10)," ")&amp;"' /&gt;&lt;/td&gt;&lt;td headers='group'&gt;"&amp;IF(G32="","","&lt;span class='groupName'&gt;"&amp;SUBSTITUTE(G32,CHAR(10)," ")&amp;IF(H32="","","&lt;br /&gt;"&amp;SUBSTITUTE(H32,CHAR(10)," "))&amp;"&lt;/span&gt;&lt;img class='groupLogo' src='../res/mmt/ui/"&amp;VLOOKUP(G32,List!K:L,2,FALSE)&amp;"' title='"&amp;SUBSTITUTE(G32,CHAR(10)," ")&amp;"' /&gt;")&amp;IF(H32="","","&lt;img class='groupLogo' src='../res/mmt/ui/"&amp;VLOOKUP(H32,List!K:L,2,FALSE)&amp;"' title='"&amp;SUBSTITUTE(H32,CHAR(10)," ")&amp;"' /&gt;")&amp;"&lt;/td&gt;&lt;td headers='score' id='"&amp;AO32&amp;"'&gt;"&amp;I32&amp;"&lt;/td&gt;&lt;td headers='HP'&gt;"&amp;J32&amp;"&lt;/td&gt;&lt;td headers='patk'&gt;"&amp;K32&amp;"&lt;/td&gt;&lt;td headers='matk'&gt;"&amp;L32&amp;"&lt;/td&gt;&lt;td headers='pdef'&gt;"&amp;N32&amp;"&lt;/td&gt;&lt;td headers='mdef'&gt;"&amp;O32&amp;"&lt;/td&gt;&lt;td headers='dex'&gt;"&amp;P32&amp;"&lt;/td&gt;&lt;td headers='agi'&gt;"&amp;Q32&amp;"&lt;/td&gt;&lt;td headers='luck'&gt;"&amp;R32&amp;"&lt;/td&gt;&lt;td headers='aType'&gt;"&amp;S32&amp;IF(U32="","","&lt;br /&gt;"&amp;U32)&amp; "&lt;/td&gt;&lt;td headers='a.bonus'&gt;"&amp;T32&amp;IF(V32="","","&lt;br /&gt;"&amp;V32)&amp;"&lt;/td&gt;&lt;td headers='special'&gt;"&amp;X32&amp;IF(Z32="","","&lt;br /&gt;"&amp;Z32)&amp;"&lt;/td&gt;&lt;td headers='sp.bonus'&gt;"&amp;Y32&amp;IF(AA32="","","&lt;br /&gt;"&amp;AA32)&amp;"&lt;/td&gt;&lt;td headers='others'&gt;"&amp;AB32&amp;"&lt;/td&gt;&lt;td headers='sinA'&gt;"&amp;AC32&amp;"&lt;/td&gt;&lt;td headers='sinB'&gt;"&amp;AD32&amp;"&lt;/td&gt;&lt;td headers='sinC'&gt;"&amp;AE32&amp;"&lt;/td&gt;&lt;td headers='sinD'&gt;"&amp;AF32&amp;"&lt;/td&gt;&lt;td headers='sinE'&gt;"&amp;AG32&amp;"&lt;/td&gt;&lt;td headers='sinF'&gt;"&amp;AH32&amp;"&lt;/td&gt;&lt;td headers='sinG'&gt;"&amp;AI32&amp;"&lt;/td&gt;&lt;/tr&gt;"</f>
        <v>&lt;tr class='mmt'&gt;&lt;td headers='icon'&gt;&lt;a href='https://www.alchemistcodedb.com/jp/card/ts-desert-ryle-01'&gt;&lt;img src='../res/mmt/TS_DESERT_RYLE_01.png' title='この白砂は俺の領域だ' /&gt;&lt;/a&gt;&lt;/td&gt;&lt;td headers='name'&gt;この白砂は俺の領域だ&lt;/td&gt;&lt;td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id='m030'&gt;70&lt;/td&gt;&lt;td headers='HP'&gt;&lt;/td&gt;&lt;td headers='patk'&gt;50&lt;/td&gt;&lt;td headers='matk'&gt;&lt;/td&gt;&lt;td headers='pdef'&gt;&lt;/td&gt;&lt;td headers='mdef'&gt;&lt;/td&gt;&lt;td headers='dex'&gt;30&lt;/td&gt;&lt;td headers='agi'&gt;10&lt;/td&gt;&lt;td headers='luck'&gt;&lt;/td&gt;&lt;td headers='aType'&gt;&lt;/td&gt;&lt;td headers='a.bonus'&gt;&lt;/td&gt;&lt;td headers='special'&gt;&lt;/td&gt;&lt;td headers='sp.bonus'&gt;&lt;/td&gt;&lt;td headers='others'&gt;回避率+5&lt;/td&gt;&lt;td headers='sinA'&gt;20&lt;/td&gt;&lt;td headers='sinB'&gt;&lt;/td&gt;&lt;td headers='sinC'&gt;&lt;/td&gt;&lt;td headers='sinD'&gt;20&lt;/td&gt;&lt;td headers='sinE'&gt;20&lt;/td&gt;&lt;td headers='sinF'&gt;&lt;/td&gt;&lt;td headers='sinG'&gt;&lt;/td&gt;&lt;/tr&gt;</v>
      </c>
      <c r="AN32" s="29" t="str">
        <f t="shared" si="4"/>
        <v>document.getElementById('m030').innerHTML = (b0*50+b1*50) + (s0*20+s1*20+s4*20+s5*20);</v>
      </c>
      <c r="AO32" s="33" t="str">
        <f t="shared" si="5"/>
        <v>m030</v>
      </c>
      <c r="AP32" s="6" t="str">
        <f>IF(S32="","",VLOOKUP(S32,List!N$2:O$8,2,FALSE)&amp;"*"&amp;T32&amp;IF(U32="","","+"&amp;VLOOKUP(U32,List!N$2:O$8,2,FALSE)&amp;"*"&amp;V32&amp;"-"&amp;VLOOKUP(S32,List!N$2:O$8,2,FALSE)&amp;"*"&amp;VLOOKUP(U32,List!N$2:O$8,2,FALSE)&amp;"*"&amp;MIN(T32,V32)))&amp;IF(X32="","",IF(S32="","","+")&amp;VLOOKUP(X32,List!P$2:Q$15,2,FALSE)&amp;"*"&amp;Y32&amp;IF(Z32="","","+"&amp;VLOOKUP(Z32,List!P$2:Q$14,2,FALSE)))</f>
        <v/>
      </c>
    </row>
    <row r="33" spans="1:42" s="3" customFormat="1" ht="27.6" customHeight="1">
      <c r="A33" s="79" t="s">
        <v>81</v>
      </c>
      <c r="B33" s="6" t="s">
        <v>82</v>
      </c>
      <c r="C33" s="3">
        <v>3</v>
      </c>
      <c r="E33" s="6"/>
      <c r="F33" s="14" t="s">
        <v>427</v>
      </c>
      <c r="G33" s="8" t="s">
        <v>57</v>
      </c>
      <c r="H33" s="8"/>
      <c r="I33" s="4">
        <f t="shared" si="0"/>
        <v>40</v>
      </c>
      <c r="J33" s="2">
        <v>30</v>
      </c>
      <c r="K33" s="2"/>
      <c r="L33" s="2"/>
      <c r="M33" s="2">
        <f t="shared" si="1"/>
        <v>0</v>
      </c>
      <c r="N33" s="2"/>
      <c r="O33" s="2"/>
      <c r="P33" s="2"/>
      <c r="Q33" s="2"/>
      <c r="R33" s="7"/>
      <c r="W33" s="3">
        <f t="shared" si="3"/>
        <v>0</v>
      </c>
      <c r="X33" s="3" t="s">
        <v>23</v>
      </c>
      <c r="Y33" s="8">
        <v>20</v>
      </c>
      <c r="AA33" s="4"/>
      <c r="AB33" s="5"/>
      <c r="AF33" s="3">
        <v>20</v>
      </c>
      <c r="AJ33" s="4">
        <f t="shared" si="2"/>
        <v>20</v>
      </c>
      <c r="AL33" s="21"/>
      <c r="AM33" s="29" t="str">
        <f>"&lt;tr class='mmt"&amp;IF(D33="活動"," ev",IF(D33="限定"," ltd",""))&amp;IF(G33=""," groupless'","'")&amp;"&gt;&lt;td headers='icon'&gt;&lt;a href='https://www.alchemistcodedb.com/jp/card/"&amp;SUBSTITUTE(SUBSTITUTE(LOWER(A33),"_","-"),".png","")&amp;"'&gt;&lt;img src='../res/mmt/"&amp;A33&amp;"' title='"&amp;B33&amp;"' /&gt;&lt;/a&gt;&lt;/td&gt;&lt;td headers='name'&gt;"&amp;B33&amp;"&lt;/td&gt;&lt;td headers='rank'&gt;"&amp;C33&amp;"&lt;/td&gt;&lt;td headers='remark'&gt;"&amp;IF(D33="活動","&lt;span class='event'&gt;活動&lt;/span&gt;",IF(D33="限定","&lt;span class='limited'&gt;限定&lt;/span&gt;",""))&amp;"&lt;/td&gt;&lt;td headers='origin'&gt;&lt;span class='originName'&gt;"&amp;SUBSTITUTE(F33,CHAR(10),"&lt;br /&gt;")&amp;"&lt;/span&gt;&lt;img class='originLogo' src='../res/mmt/ui/"&amp;VLOOKUP(F33,List!F:H,2,FALSE)&amp;"'title='"&amp;SUBSTITUTE(F33,CHAR(10)," ")&amp;"' /&gt;&lt;/td&gt;&lt;td headers='group'&gt;"&amp;IF(G33="","","&lt;span class='groupName'&gt;"&amp;SUBSTITUTE(G33,CHAR(10)," ")&amp;IF(H33="","","&lt;br /&gt;"&amp;SUBSTITUTE(H33,CHAR(10)," "))&amp;"&lt;/span&gt;&lt;img class='groupLogo' src='../res/mmt/ui/"&amp;VLOOKUP(G33,List!K:L,2,FALSE)&amp;"' title='"&amp;SUBSTITUTE(G33,CHAR(10)," ")&amp;"' /&gt;")&amp;IF(H33="","","&lt;img class='groupLogo' src='../res/mmt/ui/"&amp;VLOOKUP(H33,List!K:L,2,FALSE)&amp;"' title='"&amp;SUBSTITUTE(H33,CHAR(10)," ")&amp;"' /&gt;")&amp;"&lt;/td&gt;&lt;td headers='score' id='"&amp;AO33&amp;"'&gt;"&amp;I33&amp;"&lt;/td&gt;&lt;td headers='HP'&gt;"&amp;J33&amp;"&lt;/td&gt;&lt;td headers='patk'&gt;"&amp;K33&amp;"&lt;/td&gt;&lt;td headers='matk'&gt;"&amp;L33&amp;"&lt;/td&gt;&lt;td headers='pdef'&gt;"&amp;N33&amp;"&lt;/td&gt;&lt;td headers='mdef'&gt;"&amp;O33&amp;"&lt;/td&gt;&lt;td headers='dex'&gt;"&amp;P33&amp;"&lt;/td&gt;&lt;td headers='agi'&gt;"&amp;Q33&amp;"&lt;/td&gt;&lt;td headers='luck'&gt;"&amp;R33&amp;"&lt;/td&gt;&lt;td headers='aType'&gt;"&amp;S33&amp;IF(U33="","","&lt;br /&gt;"&amp;U33)&amp; "&lt;/td&gt;&lt;td headers='a.bonus'&gt;"&amp;T33&amp;IF(V33="","","&lt;br /&gt;"&amp;V33)&amp;"&lt;/td&gt;&lt;td headers='special'&gt;"&amp;X33&amp;IF(Z33="","","&lt;br /&gt;"&amp;Z33)&amp;"&lt;/td&gt;&lt;td headers='sp.bonus'&gt;"&amp;Y33&amp;IF(AA33="","","&lt;br /&gt;"&amp;AA33)&amp;"&lt;/td&gt;&lt;td headers='others'&gt;"&amp;AB33&amp;"&lt;/td&gt;&lt;td headers='sinA'&gt;"&amp;AC33&amp;"&lt;/td&gt;&lt;td headers='sinB'&gt;"&amp;AD33&amp;"&lt;/td&gt;&lt;td headers='sinC'&gt;"&amp;AE33&amp;"&lt;/td&gt;&lt;td headers='sinD'&gt;"&amp;AF33&amp;"&lt;/td&gt;&lt;td headers='sinE'&gt;"&amp;AG33&amp;"&lt;/td&gt;&lt;td headers='sinF'&gt;"&amp;AH33&amp;"&lt;/td&gt;&lt;td headers='sinG'&gt;"&amp;AI33&amp;"&lt;/td&gt;&lt;/tr&gt;"</f>
        <v>&lt;tr class='mmt'&gt;&lt;td headers='icon'&gt;&lt;a href='https://www.alchemistcodedb.com/jp/card/ts-desert-sutorie-01'&gt;&lt;img src='../res/mmt/TS_DESERT_SUTORIE_01.png' title='特別な日' /&gt;&lt;/a&gt;&lt;/td&gt;&lt;td headers='name'&gt;特別な日&lt;/td&gt;&lt;td headers='rank'&gt;3&lt;/td&gt;&lt;td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id='m031'&gt;40&lt;/td&gt;&lt;td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headers='others'&gt;&lt;/td&gt;&lt;td headers='sinA'&gt;&lt;/td&gt;&lt;td headers='sinB'&gt;&lt;/td&gt;&lt;td headers='sinC'&gt;&lt;/td&gt;&lt;td headers='sinD'&gt;20&lt;/td&gt;&lt;td headers='sinE'&gt;&lt;/td&gt;&lt;td headers='sinF'&gt;&lt;/td&gt;&lt;td headers='sinG'&gt;&lt;/td&gt;&lt;/tr&gt;</v>
      </c>
      <c r="AN33" s="29" t="str">
        <f t="shared" si="4"/>
        <v>document.getElementById('m031').innerHTML = (b0*0) + (s0*20+s4*20)+ (ex16*20);</v>
      </c>
      <c r="AO33" s="33" t="str">
        <f t="shared" si="5"/>
        <v>m031</v>
      </c>
      <c r="AP33" s="6" t="str">
        <f>IF(S33="","",VLOOKUP(S33,List!N$2:O$8,2,FALSE)&amp;"*"&amp;T33&amp;IF(U33="","","+"&amp;VLOOKUP(U33,List!N$2:O$8,2,FALSE)&amp;"*"&amp;V33&amp;"-"&amp;VLOOKUP(S33,List!N$2:O$8,2,FALSE)&amp;"*"&amp;VLOOKUP(U33,List!N$2:O$8,2,FALSE)&amp;"*"&amp;MIN(T33,V33)))&amp;IF(X33="","",IF(S33="","","+")&amp;VLOOKUP(X33,List!P$2:Q$15,2,FALSE)&amp;"*"&amp;Y33&amp;IF(Z33="","","+"&amp;VLOOKUP(Z33,List!P$2:Q$14,2,FALSE)))</f>
        <v>ex16*20</v>
      </c>
    </row>
    <row r="34" spans="1:42" s="3" customFormat="1" ht="27.6" customHeight="1">
      <c r="A34" s="79" t="s">
        <v>83</v>
      </c>
      <c r="B34" s="6" t="s">
        <v>84</v>
      </c>
      <c r="C34" s="3">
        <v>5</v>
      </c>
      <c r="E34" s="6"/>
      <c r="F34" s="14" t="s">
        <v>427</v>
      </c>
      <c r="G34" s="8" t="s">
        <v>57</v>
      </c>
      <c r="H34" s="8"/>
      <c r="I34" s="4">
        <f t="shared" si="0"/>
        <v>60</v>
      </c>
      <c r="J34" s="2">
        <v>40</v>
      </c>
      <c r="K34" s="2"/>
      <c r="L34" s="2">
        <v>40</v>
      </c>
      <c r="M34" s="2">
        <f t="shared" si="1"/>
        <v>40</v>
      </c>
      <c r="N34" s="2"/>
      <c r="O34" s="2">
        <v>20</v>
      </c>
      <c r="P34" s="2"/>
      <c r="Q34" s="2"/>
      <c r="R34" s="7"/>
      <c r="W34" s="3">
        <f t="shared" si="3"/>
        <v>0</v>
      </c>
      <c r="Y34" s="8"/>
      <c r="AA34" s="4"/>
      <c r="AB34" s="5"/>
      <c r="AC34" s="3">
        <v>20</v>
      </c>
      <c r="AE34" s="3">
        <v>20</v>
      </c>
      <c r="AF34" s="3">
        <v>20</v>
      </c>
      <c r="AJ34" s="4">
        <f t="shared" si="2"/>
        <v>20</v>
      </c>
      <c r="AL34" s="21"/>
      <c r="AM34" s="29" t="str">
        <f>"&lt;tr class='mmt"&amp;IF(D34="活動"," ev",IF(D34="限定"," ltd",""))&amp;IF(G34=""," groupless'","'")&amp;"&gt;&lt;td headers='icon'&gt;&lt;a href='https://www.alchemistcodedb.com/jp/card/"&amp;SUBSTITUTE(SUBSTITUTE(LOWER(A34),"_","-"),".png","")&amp;"'&gt;&lt;img src='../res/mmt/"&amp;A34&amp;"' title='"&amp;B34&amp;"' /&gt;&lt;/a&gt;&lt;/td&gt;&lt;td headers='name'&gt;"&amp;B34&amp;"&lt;/td&gt;&lt;td headers='rank'&gt;"&amp;C34&amp;"&lt;/td&gt;&lt;td headers='remark'&gt;"&amp;IF(D34="活動","&lt;span class='event'&gt;活動&lt;/span&gt;",IF(D34="限定","&lt;span class='limited'&gt;限定&lt;/span&gt;",""))&amp;"&lt;/td&gt;&lt;td headers='origin'&gt;&lt;span class='originName'&gt;"&amp;SUBSTITUTE(F34,CHAR(10),"&lt;br /&gt;")&amp;"&lt;/span&gt;&lt;img class='originLogo' src='../res/mmt/ui/"&amp;VLOOKUP(F34,List!F:H,2,FALSE)&amp;"'title='"&amp;SUBSTITUTE(F34,CHAR(10)," ")&amp;"' /&gt;&lt;/td&gt;&lt;td headers='group'&gt;"&amp;IF(G34="","","&lt;span class='groupName'&gt;"&amp;SUBSTITUTE(G34,CHAR(10)," ")&amp;IF(H34="","","&lt;br /&gt;"&amp;SUBSTITUTE(H34,CHAR(10)," "))&amp;"&lt;/span&gt;&lt;img class='groupLogo' src='../res/mmt/ui/"&amp;VLOOKUP(G34,List!K:L,2,FALSE)&amp;"' title='"&amp;SUBSTITUTE(G34,CHAR(10)," ")&amp;"' /&gt;")&amp;IF(H34="","","&lt;img class='groupLogo' src='../res/mmt/ui/"&amp;VLOOKUP(H34,List!K:L,2,FALSE)&amp;"' title='"&amp;SUBSTITUTE(H34,CHAR(10)," ")&amp;"' /&gt;")&amp;"&lt;/td&gt;&lt;td headers='score' id='"&amp;AO34&amp;"'&gt;"&amp;I34&amp;"&lt;/td&gt;&lt;td headers='HP'&gt;"&amp;J34&amp;"&lt;/td&gt;&lt;td headers='patk'&gt;"&amp;K34&amp;"&lt;/td&gt;&lt;td headers='matk'&gt;"&amp;L34&amp;"&lt;/td&gt;&lt;td headers='pdef'&gt;"&amp;N34&amp;"&lt;/td&gt;&lt;td headers='mdef'&gt;"&amp;O34&amp;"&lt;/td&gt;&lt;td headers='dex'&gt;"&amp;P34&amp;"&lt;/td&gt;&lt;td headers='agi'&gt;"&amp;Q34&amp;"&lt;/td&gt;&lt;td headers='luck'&gt;"&amp;R34&amp;"&lt;/td&gt;&lt;td headers='aType'&gt;"&amp;S34&amp;IF(U34="","","&lt;br /&gt;"&amp;U34)&amp; "&lt;/td&gt;&lt;td headers='a.bonus'&gt;"&amp;T34&amp;IF(V34="","","&lt;br /&gt;"&amp;V34)&amp;"&lt;/td&gt;&lt;td headers='special'&gt;"&amp;X34&amp;IF(Z34="","","&lt;br /&gt;"&amp;Z34)&amp;"&lt;/td&gt;&lt;td headers='sp.bonus'&gt;"&amp;Y34&amp;IF(AA34="","","&lt;br /&gt;"&amp;AA34)&amp;"&lt;/td&gt;&lt;td headers='others'&gt;"&amp;AB34&amp;"&lt;/td&gt;&lt;td headers='sinA'&gt;"&amp;AC34&amp;"&lt;/td&gt;&lt;td headers='sinB'&gt;"&amp;AD34&amp;"&lt;/td&gt;&lt;td headers='sinC'&gt;"&amp;AE34&amp;"&lt;/td&gt;&lt;td headers='sinD'&gt;"&amp;AF34&amp;"&lt;/td&gt;&lt;td headers='sinE'&gt;"&amp;AG34&amp;"&lt;/td&gt;&lt;td headers='sinF'&gt;"&amp;AH34&amp;"&lt;/td&gt;&lt;td headers='sinG'&gt;"&amp;AI34&amp;"&lt;/td&gt;&lt;/tr&gt;"</f>
        <v>&lt;tr class='mmt'&gt;&lt;td headers='icon'&gt;&lt;a href='https://www.alchemistcodedb.com/jp/card/ts-desert-uzuma-01'&gt;&lt;img src='../res/mmt/TS_DESERT_UZUMA_01.png' title='絵から出てきたみたい' /&gt;&lt;/a&gt;&lt;/td&gt;&lt;td headers='name'&gt;絵から出てきたみたい&lt;/td&gt;&lt;td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id='m032'&gt;60&lt;/td&gt;&lt;td headers='HP'&gt;40&lt;/td&gt;&lt;td headers='patk'&gt;&lt;/td&gt;&lt;td headers='matk'&gt;40&lt;/td&gt;&lt;td headers='pdef'&gt;&lt;/td&gt;&lt;td headers='mdef'&gt;20&lt;/td&gt;&lt;td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headers='sinC'&gt;20&lt;/td&gt;&lt;td headers='sinD'&gt;20&lt;/td&gt;&lt;td headers='sinE'&gt;&lt;/td&gt;&lt;td headers='sinF'&gt;&lt;/td&gt;&lt;td headers='sinG'&gt;&lt;/td&gt;&lt;/tr&gt;</v>
      </c>
      <c r="AN34" s="29" t="str">
        <f t="shared" si="4"/>
        <v>document.getElementById('m032').innerHTML = (b0*40) + (s0*20+s1*20+s3*20+s4*20);</v>
      </c>
      <c r="AO34" s="33" t="str">
        <f t="shared" si="5"/>
        <v>m032</v>
      </c>
      <c r="AP34" s="6" t="str">
        <f>IF(S34="","",VLOOKUP(S34,List!N$2:O$8,2,FALSE)&amp;"*"&amp;T34&amp;IF(U34="","","+"&amp;VLOOKUP(U34,List!N$2:O$8,2,FALSE)&amp;"*"&amp;V34&amp;"-"&amp;VLOOKUP(S34,List!N$2:O$8,2,FALSE)&amp;"*"&amp;VLOOKUP(U34,List!N$2:O$8,2,FALSE)&amp;"*"&amp;MIN(T34,V34)))&amp;IF(X34="","",IF(S34="","","+")&amp;VLOOKUP(X34,List!P$2:Q$15,2,FALSE)&amp;"*"&amp;Y34&amp;IF(Z34="","","+"&amp;VLOOKUP(Z34,List!P$2:Q$14,2,FALSE)))</f>
        <v/>
      </c>
    </row>
    <row r="35" spans="1:42" s="3" customFormat="1" ht="27.6" customHeight="1">
      <c r="A35" s="79" t="s">
        <v>912</v>
      </c>
      <c r="B35" s="6" t="s">
        <v>921</v>
      </c>
      <c r="C35" s="3">
        <v>5</v>
      </c>
      <c r="D35" s="3" t="s">
        <v>39</v>
      </c>
      <c r="E35" s="6"/>
      <c r="F35" s="14" t="s">
        <v>36</v>
      </c>
      <c r="G35" s="8" t="s">
        <v>922</v>
      </c>
      <c r="H35" s="8"/>
      <c r="I35" s="4">
        <f t="shared" si="0"/>
        <v>70</v>
      </c>
      <c r="J35" s="2">
        <v>20</v>
      </c>
      <c r="K35" s="2">
        <v>50</v>
      </c>
      <c r="L35" s="2"/>
      <c r="M35" s="2">
        <f t="shared" si="1"/>
        <v>50</v>
      </c>
      <c r="N35" s="2"/>
      <c r="O35" s="2"/>
      <c r="P35" s="2"/>
      <c r="Q35" s="2">
        <v>5</v>
      </c>
      <c r="R35" s="7"/>
      <c r="W35" s="3">
        <f t="shared" si="3"/>
        <v>0</v>
      </c>
      <c r="Y35" s="8"/>
      <c r="AA35" s="4"/>
      <c r="AB35" s="5" t="s">
        <v>613</v>
      </c>
      <c r="AC35" s="3">
        <v>20</v>
      </c>
      <c r="AE35" s="3">
        <v>20</v>
      </c>
      <c r="AG35" s="3">
        <v>20</v>
      </c>
      <c r="AJ35" s="4">
        <f t="shared" si="2"/>
        <v>20</v>
      </c>
      <c r="AL35" s="21"/>
      <c r="AM35" s="29" t="str">
        <f>"&lt;tr class='mmt"&amp;IF(D35="活動"," ev",IF(D35="限定"," ltd",""))&amp;IF(G35=""," groupless'","'")&amp;"&gt;&lt;td headers='icon'&gt;&lt;a href='https://www.alchemistcodedb.com/jp/card/"&amp;SUBSTITUTE(SUBSTITUTE(LOWER(A35),"_","-"),".png","")&amp;"'&gt;&lt;img src='../res/mmt/"&amp;A35&amp;"' title='"&amp;B35&amp;"' /&gt;&lt;/a&gt;&lt;/td&gt;&lt;td headers='name'&gt;"&amp;B35&amp;"&lt;/td&gt;&lt;td headers='rank'&gt;"&amp;C35&amp;"&lt;/td&gt;&lt;td headers='remark'&gt;"&amp;IF(D35="活動","&lt;span class='event'&gt;活動&lt;/span&gt;",IF(D35="限定","&lt;span class='limited'&gt;限定&lt;/span&gt;",""))&amp;"&lt;/td&gt;&lt;td headers='origin'&gt;&lt;span class='originName'&gt;"&amp;SUBSTITUTE(F35,CHAR(10),"&lt;br /&gt;")&amp;"&lt;/span&gt;&lt;img class='originLogo' src='../res/mmt/ui/"&amp;VLOOKUP(F35,List!F:H,2,FALSE)&amp;"'title='"&amp;SUBSTITUTE(F35,CHAR(10)," ")&amp;"' /&gt;&lt;/td&gt;&lt;td headers='group'&gt;"&amp;IF(G35="","","&lt;span class='groupName'&gt;"&amp;SUBSTITUTE(G35,CHAR(10)," ")&amp;IF(H35="","","&lt;br /&gt;"&amp;SUBSTITUTE(H35,CHAR(10)," "))&amp;"&lt;/span&gt;&lt;img class='groupLogo' src='../res/mmt/ui/"&amp;VLOOKUP(G35,List!K:L,2,FALSE)&amp;"' title='"&amp;SUBSTITUTE(G35,CHAR(10)," ")&amp;"' /&gt;")&amp;IF(H35="","","&lt;img class='groupLogo' src='../res/mmt/ui/"&amp;VLOOKUP(H35,List!K:L,2,FALSE)&amp;"' title='"&amp;SUBSTITUTE(H35,CHAR(10)," ")&amp;"' /&gt;")&amp;"&lt;/td&gt;&lt;td headers='score' id='"&amp;AO35&amp;"'&gt;"&amp;I35&amp;"&lt;/td&gt;&lt;td headers='HP'&gt;"&amp;J35&amp;"&lt;/td&gt;&lt;td headers='patk'&gt;"&amp;K35&amp;"&lt;/td&gt;&lt;td headers='matk'&gt;"&amp;L35&amp;"&lt;/td&gt;&lt;td headers='pdef'&gt;"&amp;N35&amp;"&lt;/td&gt;&lt;td headers='mdef'&gt;"&amp;O35&amp;"&lt;/td&gt;&lt;td headers='dex'&gt;"&amp;P35&amp;"&lt;/td&gt;&lt;td headers='agi'&gt;"&amp;Q35&amp;"&lt;/td&gt;&lt;td headers='luck'&gt;"&amp;R35&amp;"&lt;/td&gt;&lt;td headers='aType'&gt;"&amp;S35&amp;IF(U35="","","&lt;br /&gt;"&amp;U35)&amp; "&lt;/td&gt;&lt;td headers='a.bonus'&gt;"&amp;T35&amp;IF(V35="","","&lt;br /&gt;"&amp;V35)&amp;"&lt;/td&gt;&lt;td headers='special'&gt;"&amp;X35&amp;IF(Z35="","","&lt;br /&gt;"&amp;Z35)&amp;"&lt;/td&gt;&lt;td headers='sp.bonus'&gt;"&amp;Y35&amp;IF(AA35="","","&lt;br /&gt;"&amp;AA35)&amp;"&lt;/td&gt;&lt;td headers='others'&gt;"&amp;AB35&amp;"&lt;/td&gt;&lt;td headers='sinA'&gt;"&amp;AC35&amp;"&lt;/td&gt;&lt;td headers='sinB'&gt;"&amp;AD35&amp;"&lt;/td&gt;&lt;td headers='sinC'&gt;"&amp;AE35&amp;"&lt;/td&gt;&lt;td headers='sinD'&gt;"&amp;AF35&amp;"&lt;/td&gt;&lt;td headers='sinE'&gt;"&amp;AG35&amp;"&lt;/td&gt;&lt;td headers='sinF'&gt;"&amp;AH35&amp;"&lt;/td&gt;&lt;td headers='sinG'&gt;"&amp;AI35&amp;"&lt;/td&gt;&lt;/tr&gt;"</f>
        <v>&lt;tr class='mmt ltd'&gt;&lt;td headers='icon'&gt;&lt;a href='https://www.alchemistcodedb.com/jp/card/ts-dung-01'&gt;&lt;img src='../res/mmt/TS_DUNG_01.png' title='冒険者の見据える先' /&gt;&lt;/a&gt;&lt;/td&gt;&lt;td headers='name'&gt;冒険者の見据える先&lt;/td&gt;&lt;td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id='m033'&gt;70&lt;/td&gt;&lt;td headers='HP'&gt;20&lt;/td&gt;&lt;td headers='patk'&gt;50&lt;/td&gt;&lt;td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headers='others'&gt;MP上限+20%&lt;/td&gt;&lt;td headers='sinA'&gt;20&lt;/td&gt;&lt;td headers='sinB'&gt;&lt;/td&gt;&lt;td headers='sinC'&gt;20&lt;/td&gt;&lt;td headers='sinD'&gt;&lt;/td&gt;&lt;td headers='sinE'&gt;20&lt;/td&gt;&lt;td headers='sinF'&gt;&lt;/td&gt;&lt;td headers='sinG'&gt;&lt;/td&gt;&lt;/tr&gt;</v>
      </c>
      <c r="AN35" s="29" t="str">
        <f t="shared" si="4"/>
        <v>document.getElementById('m033').innerHTML = (b0*50+b1*50) + (s0*20+s1*20+s3*20+s5*20);</v>
      </c>
      <c r="AO35" s="33" t="str">
        <f t="shared" si="5"/>
        <v>m033</v>
      </c>
      <c r="AP35" s="6" t="str">
        <f>IF(S35="","",VLOOKUP(S35,List!N$2:O$8,2,FALSE)&amp;"*"&amp;T35&amp;IF(U35="","","+"&amp;VLOOKUP(U35,List!N$2:O$8,2,FALSE)&amp;"*"&amp;V35&amp;"-"&amp;VLOOKUP(S35,List!N$2:O$8,2,FALSE)&amp;"*"&amp;VLOOKUP(U35,List!N$2:O$8,2,FALSE)&amp;"*"&amp;MIN(T35,V35)))&amp;IF(X35="","",IF(S35="","","+")&amp;VLOOKUP(X35,List!P$2:Q$15,2,FALSE)&amp;"*"&amp;Y35&amp;IF(Z35="","","+"&amp;VLOOKUP(Z35,List!P$2:Q$14,2,FALSE)))</f>
        <v/>
      </c>
    </row>
    <row r="36" spans="1:42" s="3" customFormat="1" ht="27.6" customHeight="1">
      <c r="A36" s="79" t="s">
        <v>913</v>
      </c>
      <c r="B36" s="6" t="s">
        <v>924</v>
      </c>
      <c r="C36" s="3">
        <v>5</v>
      </c>
      <c r="D36" s="3" t="s">
        <v>39</v>
      </c>
      <c r="E36" s="6"/>
      <c r="F36" s="14" t="s">
        <v>36</v>
      </c>
      <c r="G36" s="8" t="s">
        <v>922</v>
      </c>
      <c r="H36" s="8"/>
      <c r="I36" s="4">
        <f t="shared" si="0"/>
        <v>100</v>
      </c>
      <c r="J36" s="2"/>
      <c r="K36" s="2">
        <v>30</v>
      </c>
      <c r="L36" s="2"/>
      <c r="M36" s="2">
        <f t="shared" si="1"/>
        <v>30</v>
      </c>
      <c r="N36" s="2"/>
      <c r="O36" s="2"/>
      <c r="P36" s="2"/>
      <c r="Q36" s="2">
        <v>5</v>
      </c>
      <c r="R36" s="7"/>
      <c r="S36" s="3" t="s">
        <v>14</v>
      </c>
      <c r="T36" s="3">
        <v>20</v>
      </c>
      <c r="W36" s="3">
        <f t="shared" si="3"/>
        <v>20</v>
      </c>
      <c r="X36" s="3" t="s">
        <v>20</v>
      </c>
      <c r="Y36" s="8">
        <v>20</v>
      </c>
      <c r="AA36" s="4"/>
      <c r="AB36" s="5" t="s">
        <v>613</v>
      </c>
      <c r="AC36" s="3">
        <v>30</v>
      </c>
      <c r="AD36" s="3">
        <v>30</v>
      </c>
      <c r="AJ36" s="4">
        <f t="shared" si="2"/>
        <v>30</v>
      </c>
      <c r="AL36" s="21"/>
      <c r="AM36" s="29" t="str">
        <f>"&lt;tr class='mmt"&amp;IF(D36="活動"," ev",IF(D36="限定"," ltd",""))&amp;IF(G36=""," groupless'","'")&amp;"&gt;&lt;td headers='icon'&gt;&lt;a href='https://www.alchemistcodedb.com/jp/card/"&amp;SUBSTITUTE(SUBSTITUTE(LOWER(A36),"_","-"),".png","")&amp;"'&gt;&lt;img src='../res/mmt/"&amp;A36&amp;"' title='"&amp;B36&amp;"' /&gt;&lt;/a&gt;&lt;/td&gt;&lt;td headers='name'&gt;"&amp;B36&amp;"&lt;/td&gt;&lt;td headers='rank'&gt;"&amp;C36&amp;"&lt;/td&gt;&lt;td headers='remark'&gt;"&amp;IF(D36="活動","&lt;span class='event'&gt;活動&lt;/span&gt;",IF(D36="限定","&lt;span class='limited'&gt;限定&lt;/span&gt;",""))&amp;"&lt;/td&gt;&lt;td headers='origin'&gt;&lt;span class='originName'&gt;"&amp;SUBSTITUTE(F36,CHAR(10),"&lt;br /&gt;")&amp;"&lt;/span&gt;&lt;img class='originLogo' src='../res/mmt/ui/"&amp;VLOOKUP(F36,List!F:H,2,FALSE)&amp;"'title='"&amp;SUBSTITUTE(F36,CHAR(10)," ")&amp;"' /&gt;&lt;/td&gt;&lt;td headers='group'&gt;"&amp;IF(G36="","","&lt;span class='groupName'&gt;"&amp;SUBSTITUTE(G36,CHAR(10)," ")&amp;IF(H36="","","&lt;br /&gt;"&amp;SUBSTITUTE(H36,CHAR(10)," "))&amp;"&lt;/span&gt;&lt;img class='groupLogo' src='../res/mmt/ui/"&amp;VLOOKUP(G36,List!K:L,2,FALSE)&amp;"' title='"&amp;SUBSTITUTE(G36,CHAR(10)," ")&amp;"' /&gt;")&amp;IF(H36="","","&lt;img class='groupLogo' src='../res/mmt/ui/"&amp;VLOOKUP(H36,List!K:L,2,FALSE)&amp;"' title='"&amp;SUBSTITUTE(H36,CHAR(10)," ")&amp;"' /&gt;")&amp;"&lt;/td&gt;&lt;td headers='score' id='"&amp;AO36&amp;"'&gt;"&amp;I36&amp;"&lt;/td&gt;&lt;td headers='HP'&gt;"&amp;J36&amp;"&lt;/td&gt;&lt;td headers='patk'&gt;"&amp;K36&amp;"&lt;/td&gt;&lt;td headers='matk'&gt;"&amp;L36&amp;"&lt;/td&gt;&lt;td headers='pdef'&gt;"&amp;N36&amp;"&lt;/td&gt;&lt;td headers='mdef'&gt;"&amp;O36&amp;"&lt;/td&gt;&lt;td headers='dex'&gt;"&amp;P36&amp;"&lt;/td&gt;&lt;td headers='agi'&gt;"&amp;Q36&amp;"&lt;/td&gt;&lt;td headers='luck'&gt;"&amp;R36&amp;"&lt;/td&gt;&lt;td headers='aType'&gt;"&amp;S36&amp;IF(U36="","","&lt;br /&gt;"&amp;U36)&amp; "&lt;/td&gt;&lt;td headers='a.bonus'&gt;"&amp;T36&amp;IF(V36="","","&lt;br /&gt;"&amp;V36)&amp;"&lt;/td&gt;&lt;td headers='special'&gt;"&amp;X36&amp;IF(Z36="","","&lt;br /&gt;"&amp;Z36)&amp;"&lt;/td&gt;&lt;td headers='sp.bonus'&gt;"&amp;Y36&amp;IF(AA36="","","&lt;br /&gt;"&amp;AA36)&amp;"&lt;/td&gt;&lt;td headers='others'&gt;"&amp;AB36&amp;"&lt;/td&gt;&lt;td headers='sinA'&gt;"&amp;AC36&amp;"&lt;/td&gt;&lt;td headers='sinB'&gt;"&amp;AD36&amp;"&lt;/td&gt;&lt;td headers='sinC'&gt;"&amp;AE36&amp;"&lt;/td&gt;&lt;td headers='sinD'&gt;"&amp;AF36&amp;"&lt;/td&gt;&lt;td headers='sinE'&gt;"&amp;AG36&amp;"&lt;/td&gt;&lt;td headers='sinF'&gt;"&amp;AH36&amp;"&lt;/td&gt;&lt;td headers='sinG'&gt;"&amp;AI36&amp;"&lt;/td&gt;&lt;/tr&gt;"</f>
        <v>&lt;tr class='mmt ltd'&gt;&lt;td headers='icon'&gt;&lt;a href='https://www.alchemistcodedb.com/jp/card/ts-dung-02'&gt;&lt;img src='../res/mmt/TS_DUNG_02.png' title='ヘスティア・ファミリアの日常' /&gt;&lt;/a&gt;&lt;/td&gt;&lt;td headers='name'&gt;ヘスティア・ファミリアの日常&lt;/td&gt;&lt;td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id='m034'&gt;100&lt;/td&gt;&lt;td headers='HP'&gt;&lt;/td&gt;&lt;td headers='patk'&gt;30&lt;/td&gt;&lt;td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headers='a.bonus'&gt;20&lt;/td&gt;&lt;td headers='special'&gt;単体&lt;/td&gt;&lt;td headers='sp.bonus'&gt;20&lt;/td&gt;&lt;td headers='others'&gt;MP上限+20%&lt;/td&gt;&lt;td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36" s="29" t="str">
        <f t="shared" si="4"/>
        <v>document.getElementById('m034').innerHTML = (b0*30+b1*30) + (s0*30+s1*30+s2*30)+ (ex01*20+ex14*20);</v>
      </c>
      <c r="AO36" s="33" t="str">
        <f t="shared" si="5"/>
        <v>m034</v>
      </c>
      <c r="AP36" s="6" t="str">
        <f>IF(S36="","",VLOOKUP(S36,List!N$2:O$8,2,FALSE)&amp;"*"&amp;T36&amp;IF(U36="","","+"&amp;VLOOKUP(U36,List!N$2:O$8,2,FALSE)&amp;"*"&amp;V36&amp;"-"&amp;VLOOKUP(S36,List!N$2:O$8,2,FALSE)&amp;"*"&amp;VLOOKUP(U36,List!N$2:O$8,2,FALSE)&amp;"*"&amp;MIN(T36,V36)))&amp;IF(X36="","",IF(S36="","","+")&amp;VLOOKUP(X36,List!P$2:Q$15,2,FALSE)&amp;"*"&amp;Y36&amp;IF(Z36="","","+"&amp;VLOOKUP(Z36,List!P$2:Q$14,2,FALSE)))</f>
        <v>ex01*20+ex14*20</v>
      </c>
    </row>
    <row r="37" spans="1:42" s="3" customFormat="1" ht="27.6" customHeight="1">
      <c r="A37" s="79" t="s">
        <v>914</v>
      </c>
      <c r="B37" s="6" t="s">
        <v>925</v>
      </c>
      <c r="C37" s="3">
        <v>5</v>
      </c>
      <c r="D37" s="3" t="s">
        <v>39</v>
      </c>
      <c r="E37" s="6"/>
      <c r="F37" s="14" t="s">
        <v>36</v>
      </c>
      <c r="G37" s="8" t="s">
        <v>922</v>
      </c>
      <c r="H37" s="8"/>
      <c r="I37" s="4">
        <f t="shared" si="0"/>
        <v>60</v>
      </c>
      <c r="J37" s="2">
        <v>50</v>
      </c>
      <c r="K37" s="2"/>
      <c r="L37" s="2"/>
      <c r="M37" s="2">
        <f t="shared" si="1"/>
        <v>0</v>
      </c>
      <c r="N37" s="2"/>
      <c r="O37" s="2"/>
      <c r="P37" s="2"/>
      <c r="Q37" s="2">
        <v>5</v>
      </c>
      <c r="R37" s="7"/>
      <c r="S37" s="3" t="s">
        <v>14</v>
      </c>
      <c r="T37" s="3">
        <v>30</v>
      </c>
      <c r="W37" s="3">
        <f t="shared" si="3"/>
        <v>30</v>
      </c>
      <c r="Y37" s="8"/>
      <c r="AA37" s="4"/>
      <c r="AB37" s="5" t="s">
        <v>926</v>
      </c>
      <c r="AC37" s="3">
        <v>10</v>
      </c>
      <c r="AG37" s="3">
        <v>30</v>
      </c>
      <c r="AH37" s="3">
        <v>30</v>
      </c>
      <c r="AJ37" s="4">
        <f t="shared" si="2"/>
        <v>30</v>
      </c>
      <c r="AL37" s="21"/>
      <c r="AM37" s="29" t="str">
        <f>"&lt;tr class='mmt"&amp;IF(D37="活動"," ev",IF(D37="限定"," ltd",""))&amp;IF(G37=""," groupless'","'")&amp;"&gt;&lt;td headers='icon'&gt;&lt;a href='https://www.alchemistcodedb.com/jp/card/"&amp;SUBSTITUTE(SUBSTITUTE(LOWER(A37),"_","-"),".png","")&amp;"'&gt;&lt;img src='../res/mmt/"&amp;A37&amp;"' title='"&amp;B37&amp;"' /&gt;&lt;/a&gt;&lt;/td&gt;&lt;td headers='name'&gt;"&amp;B37&amp;"&lt;/td&gt;&lt;td headers='rank'&gt;"&amp;C37&amp;"&lt;/td&gt;&lt;td headers='remark'&gt;"&amp;IF(D37="活動","&lt;span class='event'&gt;活動&lt;/span&gt;",IF(D37="限定","&lt;span class='limited'&gt;限定&lt;/span&gt;",""))&amp;"&lt;/td&gt;&lt;td headers='origin'&gt;&lt;span class='originName'&gt;"&amp;SUBSTITUTE(F37,CHAR(10),"&lt;br /&gt;")&amp;"&lt;/span&gt;&lt;img class='originLogo' src='../res/mmt/ui/"&amp;VLOOKUP(F37,List!F:H,2,FALSE)&amp;"'title='"&amp;SUBSTITUTE(F37,CHAR(10)," ")&amp;"' /&gt;&lt;/td&gt;&lt;td headers='group'&gt;"&amp;IF(G37="","","&lt;span class='groupName'&gt;"&amp;SUBSTITUTE(G37,CHAR(10)," ")&amp;IF(H37="","","&lt;br /&gt;"&amp;SUBSTITUTE(H37,CHAR(10)," "))&amp;"&lt;/span&gt;&lt;img class='groupLogo' src='../res/mmt/ui/"&amp;VLOOKUP(G37,List!K:L,2,FALSE)&amp;"' title='"&amp;SUBSTITUTE(G37,CHAR(10)," ")&amp;"' /&gt;")&amp;IF(H37="","","&lt;img class='groupLogo' src='../res/mmt/ui/"&amp;VLOOKUP(H37,List!K:L,2,FALSE)&amp;"' title='"&amp;SUBSTITUTE(H37,CHAR(10)," ")&amp;"' /&gt;")&amp;"&lt;/td&gt;&lt;td headers='score' id='"&amp;AO37&amp;"'&gt;"&amp;I37&amp;"&lt;/td&gt;&lt;td headers='HP'&gt;"&amp;J37&amp;"&lt;/td&gt;&lt;td headers='patk'&gt;"&amp;K37&amp;"&lt;/td&gt;&lt;td headers='matk'&gt;"&amp;L37&amp;"&lt;/td&gt;&lt;td headers='pdef'&gt;"&amp;N37&amp;"&lt;/td&gt;&lt;td headers='mdef'&gt;"&amp;O37&amp;"&lt;/td&gt;&lt;td headers='dex'&gt;"&amp;P37&amp;"&lt;/td&gt;&lt;td headers='agi'&gt;"&amp;Q37&amp;"&lt;/td&gt;&lt;td headers='luck'&gt;"&amp;R37&amp;"&lt;/td&gt;&lt;td headers='aType'&gt;"&amp;S37&amp;IF(U37="","","&lt;br /&gt;"&amp;U37)&amp; "&lt;/td&gt;&lt;td headers='a.bonus'&gt;"&amp;T37&amp;IF(V37="","","&lt;br /&gt;"&amp;V37)&amp;"&lt;/td&gt;&lt;td headers='special'&gt;"&amp;X37&amp;IF(Z37="","","&lt;br /&gt;"&amp;Z37)&amp;"&lt;/td&gt;&lt;td headers='sp.bonus'&gt;"&amp;Y37&amp;IF(AA37="","","&lt;br /&gt;"&amp;AA37)&amp;"&lt;/td&gt;&lt;td headers='others'&gt;"&amp;AB37&amp;"&lt;/td&gt;&lt;td headers='sinA'&gt;"&amp;AC37&amp;"&lt;/td&gt;&lt;td headers='sinB'&gt;"&amp;AD37&amp;"&lt;/td&gt;&lt;td headers='sinC'&gt;"&amp;AE37&amp;"&lt;/td&gt;&lt;td headers='sinD'&gt;"&amp;AF37&amp;"&lt;/td&gt;&lt;td headers='sinE'&gt;"&amp;AG37&amp;"&lt;/td&gt;&lt;td headers='sinF'&gt;"&amp;AH37&amp;"&lt;/td&gt;&lt;td headers='sinG'&gt;"&amp;AI37&amp;"&lt;/td&gt;&lt;/tr&gt;"</f>
        <v>&lt;tr class='mmt ltd'&gt;&lt;td headers='icon'&gt;&lt;a href='https://www.alchemistcodedb.com/jp/card/ts-dung-03'&gt;&lt;img src='../res/mmt/TS_DUNG_03.png' title='剣姫の休息' /&gt;&lt;/a&gt;&lt;/td&gt;&lt;td headers='name'&gt;剣姫の休息&lt;/td&gt;&lt;td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id='m035'&gt;60&lt;/td&gt;&lt;td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headers='a.bonus'&gt;30&lt;/td&gt;&lt;td headers='special'&gt;&lt;/td&gt;&lt;td headers='sp.bonus'&gt;&lt;/td&gt;&lt;td headers='others'&gt;雷属性耐性&lt;/td&gt;&lt;td headers='sinA'&gt;10&lt;/td&gt;&lt;td headers='sinB'&gt;&lt;/td&gt;&lt;td headers='sinC'&gt;&lt;/td&gt;&lt;td headers='sinD'&gt;&lt;/td&gt;&lt;td headers='sinE'&gt;30&lt;/td&gt;&lt;td headers='sinF'&gt;30&lt;/td&gt;&lt;td headers='sinG'&gt;&lt;/td&gt;&lt;/tr&gt;</v>
      </c>
      <c r="AN37" s="29" t="str">
        <f t="shared" si="4"/>
        <v>document.getElementById('m035').innerHTML = (b0*0) + (s0*30+s1*10+s5*30+s6*30)+ (ex01*30);</v>
      </c>
      <c r="AO37" s="33" t="str">
        <f t="shared" si="5"/>
        <v>m035</v>
      </c>
      <c r="AP37" s="6" t="str">
        <f>IF(S37="","",VLOOKUP(S37,List!N$2:O$8,2,FALSE)&amp;"*"&amp;T37&amp;IF(U37="","","+"&amp;VLOOKUP(U37,List!N$2:O$8,2,FALSE)&amp;"*"&amp;V37&amp;"-"&amp;VLOOKUP(S37,List!N$2:O$8,2,FALSE)&amp;"*"&amp;VLOOKUP(U37,List!N$2:O$8,2,FALSE)&amp;"*"&amp;MIN(T37,V37)))&amp;IF(X37="","",IF(S37="","","+")&amp;VLOOKUP(X37,List!P$2:Q$15,2,FALSE)&amp;"*"&amp;Y37&amp;IF(Z37="","","+"&amp;VLOOKUP(Z37,List!P$2:Q$14,2,FALSE)))</f>
        <v>ex01*30</v>
      </c>
    </row>
    <row r="38" spans="1:42" s="3" customFormat="1" ht="27.6" customHeight="1">
      <c r="A38" s="79" t="s">
        <v>85</v>
      </c>
      <c r="B38" s="6" t="s">
        <v>86</v>
      </c>
      <c r="C38" s="3">
        <v>3</v>
      </c>
      <c r="E38" s="6"/>
      <c r="F38" s="15" t="s">
        <v>42</v>
      </c>
      <c r="G38" s="8" t="s">
        <v>43</v>
      </c>
      <c r="H38" s="8"/>
      <c r="I38" s="4">
        <f t="shared" si="0"/>
        <v>0</v>
      </c>
      <c r="J38" s="2"/>
      <c r="K38" s="2"/>
      <c r="L38" s="2"/>
      <c r="M38" s="2">
        <f t="shared" si="1"/>
        <v>0</v>
      </c>
      <c r="N38" s="2"/>
      <c r="O38" s="2"/>
      <c r="P38" s="2"/>
      <c r="Q38" s="2"/>
      <c r="R38" s="7"/>
      <c r="W38" s="3">
        <f t="shared" si="3"/>
        <v>0</v>
      </c>
      <c r="Y38" s="8"/>
      <c r="AA38" s="4"/>
      <c r="AB38" s="5"/>
      <c r="AJ38" s="4">
        <f t="shared" si="2"/>
        <v>0</v>
      </c>
      <c r="AL38" s="21"/>
      <c r="AM38" s="29" t="str">
        <f>"&lt;tr class='mmt"&amp;IF(D38="活動"," ev",IF(D38="限定"," ltd",""))&amp;IF(G38=""," groupless'","'")&amp;"&gt;&lt;td headers='icon'&gt;&lt;a href='https://www.alchemistcodedb.com/jp/card/"&amp;SUBSTITUTE(SUBSTITUTE(LOWER(A38),"_","-"),".png","")&amp;"'&gt;&lt;img src='../res/mmt/"&amp;A38&amp;"' title='"&amp;B38&amp;"' /&gt;&lt;/a&gt;&lt;/td&gt;&lt;td headers='name'&gt;"&amp;B38&amp;"&lt;/td&gt;&lt;td headers='rank'&gt;"&amp;C38&amp;"&lt;/td&gt;&lt;td headers='remark'&gt;"&amp;IF(D38="活動","&lt;span class='event'&gt;活動&lt;/span&gt;",IF(D38="限定","&lt;span class='limited'&gt;限定&lt;/span&gt;",""))&amp;"&lt;/td&gt;&lt;td headers='origin'&gt;&lt;span class='originName'&gt;"&amp;SUBSTITUTE(F38,CHAR(10),"&lt;br /&gt;")&amp;"&lt;/span&gt;&lt;img class='originLogo' src='../res/mmt/ui/"&amp;VLOOKUP(F38,List!F:H,2,FALSE)&amp;"'title='"&amp;SUBSTITUTE(F38,CHAR(10)," ")&amp;"' /&gt;&lt;/td&gt;&lt;td headers='group'&gt;"&amp;IF(G38="","","&lt;span class='groupName'&gt;"&amp;SUBSTITUTE(G38,CHAR(10)," ")&amp;IF(H38="","","&lt;br /&gt;"&amp;SUBSTITUTE(H38,CHAR(10)," "))&amp;"&lt;/span&gt;&lt;img class='groupLogo' src='../res/mmt/ui/"&amp;VLOOKUP(G38,List!K:L,2,FALSE)&amp;"' title='"&amp;SUBSTITUTE(G38,CHAR(10)," ")&amp;"' /&gt;")&amp;IF(H38="","","&lt;img class='groupLogo' src='../res/mmt/ui/"&amp;VLOOKUP(H38,List!K:L,2,FALSE)&amp;"' title='"&amp;SUBSTITUTE(H38,CHAR(10)," ")&amp;"' /&gt;")&amp;"&lt;/td&gt;&lt;td headers='score' id='"&amp;AO38&amp;"'&gt;"&amp;I38&amp;"&lt;/td&gt;&lt;td headers='HP'&gt;"&amp;J38&amp;"&lt;/td&gt;&lt;td headers='patk'&gt;"&amp;K38&amp;"&lt;/td&gt;&lt;td headers='matk'&gt;"&amp;L38&amp;"&lt;/td&gt;&lt;td headers='pdef'&gt;"&amp;N38&amp;"&lt;/td&gt;&lt;td headers='mdef'&gt;"&amp;O38&amp;"&lt;/td&gt;&lt;td headers='dex'&gt;"&amp;P38&amp;"&lt;/td&gt;&lt;td headers='agi'&gt;"&amp;Q38&amp;"&lt;/td&gt;&lt;td headers='luck'&gt;"&amp;R38&amp;"&lt;/td&gt;&lt;td headers='aType'&gt;"&amp;S38&amp;IF(U38="","","&lt;br /&gt;"&amp;U38)&amp; "&lt;/td&gt;&lt;td headers='a.bonus'&gt;"&amp;T38&amp;IF(V38="","","&lt;br /&gt;"&amp;V38)&amp;"&lt;/td&gt;&lt;td headers='special'&gt;"&amp;X38&amp;IF(Z38="","","&lt;br /&gt;"&amp;Z38)&amp;"&lt;/td&gt;&lt;td headers='sp.bonus'&gt;"&amp;Y38&amp;IF(AA38="","","&lt;br /&gt;"&amp;AA38)&amp;"&lt;/td&gt;&lt;td headers='others'&gt;"&amp;AB38&amp;"&lt;/td&gt;&lt;td headers='sinA'&gt;"&amp;AC38&amp;"&lt;/td&gt;&lt;td headers='sinB'&gt;"&amp;AD38&amp;"&lt;/td&gt;&lt;td headers='sinC'&gt;"&amp;AE38&amp;"&lt;/td&gt;&lt;td headers='sinD'&gt;"&amp;AF38&amp;"&lt;/td&gt;&lt;td headers='sinE'&gt;"&amp;AG38&amp;"&lt;/td&gt;&lt;td headers='sinF'&gt;"&amp;AH38&amp;"&lt;/td&gt;&lt;td headers='sinG'&gt;"&amp;AI38&amp;"&lt;/td&gt;&lt;/tr&gt;"</f>
        <v>&lt;tr class='mmt'&gt;&lt;td headers='icon'&gt;&lt;a href='https://www.alchemistcodedb.com/jp/card/ts-envyria-agatha-01'&gt;&lt;img src='../res/mmt/TS_ENVYRIA_AGATHA_01.png' title='「甘き追想」' /&gt;&lt;/a&gt;&lt;/td&gt;&lt;td headers='name'&gt;「甘き追想」&lt;/td&gt;&lt;td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id='m036'&gt;0&lt;/td&gt;&lt;td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8" s="29" t="str">
        <f t="shared" si="4"/>
        <v>document.getElementById('m036').innerHTML = (b0*0);</v>
      </c>
      <c r="AO38" s="33" t="str">
        <f t="shared" si="5"/>
        <v>m036</v>
      </c>
      <c r="AP38" s="6" t="str">
        <f>IF(S38="","",VLOOKUP(S38,List!N$2:O$8,2,FALSE)&amp;"*"&amp;T38&amp;IF(U38="","","+"&amp;VLOOKUP(U38,List!N$2:O$8,2,FALSE)&amp;"*"&amp;V38&amp;"-"&amp;VLOOKUP(S38,List!N$2:O$8,2,FALSE)&amp;"*"&amp;VLOOKUP(U38,List!N$2:O$8,2,FALSE)&amp;"*"&amp;MIN(T38,V38)))&amp;IF(X38="","",IF(S38="","","+")&amp;VLOOKUP(X38,List!P$2:Q$15,2,FALSE)&amp;"*"&amp;Y38&amp;IF(Z38="","","+"&amp;VLOOKUP(Z38,List!P$2:Q$14,2,FALSE)))</f>
        <v/>
      </c>
    </row>
    <row r="39" spans="1:42" s="3" customFormat="1" ht="27.6" customHeight="1">
      <c r="A39" s="79" t="s">
        <v>87</v>
      </c>
      <c r="B39" s="6" t="s">
        <v>88</v>
      </c>
      <c r="C39" s="3">
        <v>3</v>
      </c>
      <c r="E39" s="6"/>
      <c r="F39" s="15" t="s">
        <v>42</v>
      </c>
      <c r="G39" s="8"/>
      <c r="H39" s="8"/>
      <c r="I39" s="4">
        <f t="shared" si="0"/>
        <v>0</v>
      </c>
      <c r="J39" s="2"/>
      <c r="K39" s="2"/>
      <c r="L39" s="2"/>
      <c r="M39" s="2">
        <f t="shared" si="1"/>
        <v>0</v>
      </c>
      <c r="N39" s="2"/>
      <c r="O39" s="2"/>
      <c r="P39" s="2"/>
      <c r="Q39" s="2"/>
      <c r="R39" s="7"/>
      <c r="W39" s="3">
        <f t="shared" si="3"/>
        <v>0</v>
      </c>
      <c r="Y39" s="8"/>
      <c r="AA39" s="4"/>
      <c r="AB39" s="5"/>
      <c r="AJ39" s="4">
        <f t="shared" si="2"/>
        <v>0</v>
      </c>
      <c r="AL39" s="21"/>
      <c r="AM39" s="29" t="str">
        <f>"&lt;tr class='mmt"&amp;IF(D39="活動"," ev",IF(D39="限定"," ltd",""))&amp;IF(G39=""," groupless'","'")&amp;"&gt;&lt;td headers='icon'&gt;&lt;a href='https://www.alchemistcodedb.com/jp/card/"&amp;SUBSTITUTE(SUBSTITUTE(LOWER(A39),"_","-"),".png","")&amp;"'&gt;&lt;img src='../res/mmt/"&amp;A39&amp;"' title='"&amp;B39&amp;"' /&gt;&lt;/a&gt;&lt;/td&gt;&lt;td headers='name'&gt;"&amp;B39&amp;"&lt;/td&gt;&lt;td headers='rank'&gt;"&amp;C39&amp;"&lt;/td&gt;&lt;td headers='remark'&gt;"&amp;IF(D39="活動","&lt;span class='event'&gt;活動&lt;/span&gt;",IF(D39="限定","&lt;span class='limited'&gt;限定&lt;/span&gt;",""))&amp;"&lt;/td&gt;&lt;td headers='origin'&gt;&lt;span class='originName'&gt;"&amp;SUBSTITUTE(F39,CHAR(10),"&lt;br /&gt;")&amp;"&lt;/span&gt;&lt;img class='originLogo' src='../res/mmt/ui/"&amp;VLOOKUP(F39,List!F:H,2,FALSE)&amp;"'title='"&amp;SUBSTITUTE(F39,CHAR(10)," ")&amp;"' /&gt;&lt;/td&gt;&lt;td headers='group'&gt;"&amp;IF(G39="","","&lt;span class='groupName'&gt;"&amp;SUBSTITUTE(G39,CHAR(10)," ")&amp;IF(H39="","","&lt;br /&gt;"&amp;SUBSTITUTE(H39,CHAR(10)," "))&amp;"&lt;/span&gt;&lt;img class='groupLogo' src='../res/mmt/ui/"&amp;VLOOKUP(G39,List!K:L,2,FALSE)&amp;"' title='"&amp;SUBSTITUTE(G39,CHAR(10)," ")&amp;"' /&gt;")&amp;IF(H39="","","&lt;img class='groupLogo' src='../res/mmt/ui/"&amp;VLOOKUP(H39,List!K:L,2,FALSE)&amp;"' title='"&amp;SUBSTITUTE(H39,CHAR(10)," ")&amp;"' /&gt;")&amp;"&lt;/td&gt;&lt;td headers='score' id='"&amp;AO39&amp;"'&gt;"&amp;I39&amp;"&lt;/td&gt;&lt;td headers='HP'&gt;"&amp;J39&amp;"&lt;/td&gt;&lt;td headers='patk'&gt;"&amp;K39&amp;"&lt;/td&gt;&lt;td headers='matk'&gt;"&amp;L39&amp;"&lt;/td&gt;&lt;td headers='pdef'&gt;"&amp;N39&amp;"&lt;/td&gt;&lt;td headers='mdef'&gt;"&amp;O39&amp;"&lt;/td&gt;&lt;td headers='dex'&gt;"&amp;P39&amp;"&lt;/td&gt;&lt;td headers='agi'&gt;"&amp;Q39&amp;"&lt;/td&gt;&lt;td headers='luck'&gt;"&amp;R39&amp;"&lt;/td&gt;&lt;td headers='aType'&gt;"&amp;S39&amp;IF(U39="","","&lt;br /&gt;"&amp;U39)&amp; "&lt;/td&gt;&lt;td headers='a.bonus'&gt;"&amp;T39&amp;IF(V39="","","&lt;br /&gt;"&amp;V39)&amp;"&lt;/td&gt;&lt;td headers='special'&gt;"&amp;X39&amp;IF(Z39="","","&lt;br /&gt;"&amp;Z39)&amp;"&lt;/td&gt;&lt;td headers='sp.bonus'&gt;"&amp;Y39&amp;IF(AA39="","","&lt;br /&gt;"&amp;AA39)&amp;"&lt;/td&gt;&lt;td headers='others'&gt;"&amp;AB39&amp;"&lt;/td&gt;&lt;td headers='sinA'&gt;"&amp;AC39&amp;"&lt;/td&gt;&lt;td headers='sinB'&gt;"&amp;AD39&amp;"&lt;/td&gt;&lt;td headers='sinC'&gt;"&amp;AE39&amp;"&lt;/td&gt;&lt;td headers='sinD'&gt;"&amp;AF39&amp;"&lt;/td&gt;&lt;td headers='sinE'&gt;"&amp;AG39&amp;"&lt;/td&gt;&lt;td headers='sinF'&gt;"&amp;AH39&amp;"&lt;/td&gt;&lt;td headers='sinG'&gt;"&amp;AI39&amp;"&lt;/td&gt;&lt;/tr&gt;"</f>
        <v>&lt;tr class='mmt groupless'&gt;&lt;td headers='icon'&gt;&lt;a href='https://www.alchemistcodedb.com/jp/card/ts-envyria-alaia-01'&gt;&lt;img src='../res/mmt/TS_ENVYRIA_ALAIA_01.png' title='積み重ね、結晶' /&gt;&lt;/a&gt;&lt;/td&gt;&lt;td headers='name'&gt;積み重ね、結晶&lt;/td&gt;&lt;td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id='m037'&gt;0&lt;/td&gt;&lt;td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9" s="29" t="str">
        <f t="shared" si="4"/>
        <v>document.getElementById('m037').innerHTML = (b0*0);</v>
      </c>
      <c r="AO39" s="33" t="str">
        <f t="shared" si="5"/>
        <v>m037</v>
      </c>
      <c r="AP39" s="6" t="str">
        <f>IF(S39="","",VLOOKUP(S39,List!N$2:O$8,2,FALSE)&amp;"*"&amp;T39&amp;IF(U39="","","+"&amp;VLOOKUP(U39,List!N$2:O$8,2,FALSE)&amp;"*"&amp;V39&amp;"-"&amp;VLOOKUP(S39,List!N$2:O$8,2,FALSE)&amp;"*"&amp;VLOOKUP(U39,List!N$2:O$8,2,FALSE)&amp;"*"&amp;MIN(T39,V39)))&amp;IF(X39="","",IF(S39="","","+")&amp;VLOOKUP(X39,List!P$2:Q$15,2,FALSE)&amp;"*"&amp;Y39&amp;IF(Z39="","","+"&amp;VLOOKUP(Z39,List!P$2:Q$14,2,FALSE)))</f>
        <v/>
      </c>
    </row>
    <row r="40" spans="1:42" s="3" customFormat="1" ht="27.6" customHeight="1">
      <c r="A40" s="79" t="s">
        <v>89</v>
      </c>
      <c r="B40" s="6" t="s">
        <v>90</v>
      </c>
      <c r="C40" s="3">
        <v>3</v>
      </c>
      <c r="E40" s="6"/>
      <c r="F40" s="15" t="s">
        <v>42</v>
      </c>
      <c r="G40" s="8" t="s">
        <v>404</v>
      </c>
      <c r="H40" s="8"/>
      <c r="I40" s="4">
        <f t="shared" si="0"/>
        <v>40</v>
      </c>
      <c r="J40" s="2">
        <v>20</v>
      </c>
      <c r="K40" s="2">
        <v>20</v>
      </c>
      <c r="L40" s="2"/>
      <c r="M40" s="2">
        <f t="shared" si="1"/>
        <v>20</v>
      </c>
      <c r="N40" s="2"/>
      <c r="O40" s="2"/>
      <c r="P40" s="2">
        <v>20</v>
      </c>
      <c r="Q40" s="2"/>
      <c r="R40" s="7"/>
      <c r="W40" s="3">
        <f t="shared" si="3"/>
        <v>0</v>
      </c>
      <c r="Y40" s="8"/>
      <c r="AA40" s="4"/>
      <c r="AB40" s="5"/>
      <c r="AC40" s="3">
        <v>20</v>
      </c>
      <c r="AJ40" s="4">
        <f t="shared" si="2"/>
        <v>20</v>
      </c>
      <c r="AL40" s="21"/>
      <c r="AM40" s="29" t="str">
        <f>"&lt;tr class='mmt"&amp;IF(D40="活動"," ev",IF(D40="限定"," ltd",""))&amp;IF(G40=""," groupless'","'")&amp;"&gt;&lt;td headers='icon'&gt;&lt;a href='https://www.alchemistcodedb.com/jp/card/"&amp;SUBSTITUTE(SUBSTITUTE(LOWER(A40),"_","-"),".png","")&amp;"'&gt;&lt;img src='../res/mmt/"&amp;A40&amp;"' title='"&amp;B40&amp;"' /&gt;&lt;/a&gt;&lt;/td&gt;&lt;td headers='name'&gt;"&amp;B40&amp;"&lt;/td&gt;&lt;td headers='rank'&gt;"&amp;C40&amp;"&lt;/td&gt;&lt;td headers='remark'&gt;"&amp;IF(D40="活動","&lt;span class='event'&gt;活動&lt;/span&gt;",IF(D40="限定","&lt;span class='limited'&gt;限定&lt;/span&gt;",""))&amp;"&lt;/td&gt;&lt;td headers='origin'&gt;&lt;span class='originName'&gt;"&amp;SUBSTITUTE(F40,CHAR(10),"&lt;br /&gt;")&amp;"&lt;/span&gt;&lt;img class='originLogo' src='../res/mmt/ui/"&amp;VLOOKUP(F40,List!F:H,2,FALSE)&amp;"'title='"&amp;SUBSTITUTE(F40,CHAR(10)," ")&amp;"' /&gt;&lt;/td&gt;&lt;td headers='group'&gt;"&amp;IF(G40="","","&lt;span class='groupName'&gt;"&amp;SUBSTITUTE(G40,CHAR(10)," ")&amp;IF(H40="","","&lt;br /&gt;"&amp;SUBSTITUTE(H40,CHAR(10)," "))&amp;"&lt;/span&gt;&lt;img class='groupLogo' src='../res/mmt/ui/"&amp;VLOOKUP(G40,List!K:L,2,FALSE)&amp;"' title='"&amp;SUBSTITUTE(G40,CHAR(10)," ")&amp;"' /&gt;")&amp;IF(H40="","","&lt;img class='groupLogo' src='../res/mmt/ui/"&amp;VLOOKUP(H40,List!K:L,2,FALSE)&amp;"' title='"&amp;SUBSTITUTE(H40,CHAR(10)," ")&amp;"' /&gt;")&amp;"&lt;/td&gt;&lt;td headers='score' id='"&amp;AO40&amp;"'&gt;"&amp;I40&amp;"&lt;/td&gt;&lt;td headers='HP'&gt;"&amp;J40&amp;"&lt;/td&gt;&lt;td headers='patk'&gt;"&amp;K40&amp;"&lt;/td&gt;&lt;td headers='matk'&gt;"&amp;L40&amp;"&lt;/td&gt;&lt;td headers='pdef'&gt;"&amp;N40&amp;"&lt;/td&gt;&lt;td headers='mdef'&gt;"&amp;O40&amp;"&lt;/td&gt;&lt;td headers='dex'&gt;"&amp;P40&amp;"&lt;/td&gt;&lt;td headers='agi'&gt;"&amp;Q40&amp;"&lt;/td&gt;&lt;td headers='luck'&gt;"&amp;R40&amp;"&lt;/td&gt;&lt;td headers='aType'&gt;"&amp;S40&amp;IF(U40="","","&lt;br /&gt;"&amp;U40)&amp; "&lt;/td&gt;&lt;td headers='a.bonus'&gt;"&amp;T40&amp;IF(V40="","","&lt;br /&gt;"&amp;V40)&amp;"&lt;/td&gt;&lt;td headers='special'&gt;"&amp;X40&amp;IF(Z40="","","&lt;br /&gt;"&amp;Z40)&amp;"&lt;/td&gt;&lt;td headers='sp.bonus'&gt;"&amp;Y40&amp;IF(AA40="","","&lt;br /&gt;"&amp;AA40)&amp;"&lt;/td&gt;&lt;td headers='others'&gt;"&amp;AB40&amp;"&lt;/td&gt;&lt;td headers='sinA'&gt;"&amp;AC40&amp;"&lt;/td&gt;&lt;td headers='sinB'&gt;"&amp;AD40&amp;"&lt;/td&gt;&lt;td headers='sinC'&gt;"&amp;AE40&amp;"&lt;/td&gt;&lt;td headers='sinD'&gt;"&amp;AF40&amp;"&lt;/td&gt;&lt;td headers='sinE'&gt;"&amp;AG40&amp;"&lt;/td&gt;&lt;td headers='sinF'&gt;"&amp;AH40&amp;"&lt;/td&gt;&lt;td headers='sinG'&gt;"&amp;AI40&amp;"&lt;/td&gt;&lt;/tr&gt;"</f>
        <v>&lt;tr class='mmt'&gt;&lt;td headers='icon'&gt;&lt;a href='https://www.alchemistcodedb.com/jp/card/ts-envyria-alfred-01'&gt;&lt;img src='../res/mmt/TS_ENVYRIA_ALFRED_01.png' title='シェイナファンの証明' /&gt;&lt;/a&gt;&lt;/td&gt;&lt;td headers='name'&gt;シェイナファンの証明&lt;/td&gt;&lt;td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id='m038'&gt;40&lt;/td&gt;&lt;td headers='HP'&gt;20&lt;/td&gt;&lt;td headers='patk'&gt;20&lt;/td&gt;&lt;td headers='matk'&gt;&lt;/td&gt;&lt;td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headers='sinF'&gt;&lt;/td&gt;&lt;td headers='sinG'&gt;&lt;/td&gt;&lt;/tr&gt;</v>
      </c>
      <c r="AN40" s="29" t="str">
        <f t="shared" si="4"/>
        <v>document.getElementById('m038').innerHTML = (b0*20+b1*20) + (s0*20+s1*20);</v>
      </c>
      <c r="AO40" s="33" t="str">
        <f t="shared" si="5"/>
        <v>m038</v>
      </c>
      <c r="AP40" s="6" t="str">
        <f>IF(S40="","",VLOOKUP(S40,List!N$2:O$8,2,FALSE)&amp;"*"&amp;T40&amp;IF(U40="","","+"&amp;VLOOKUP(U40,List!N$2:O$8,2,FALSE)&amp;"*"&amp;V40&amp;"-"&amp;VLOOKUP(S40,List!N$2:O$8,2,FALSE)&amp;"*"&amp;VLOOKUP(U40,List!N$2:O$8,2,FALSE)&amp;"*"&amp;MIN(T40,V40)))&amp;IF(X40="","",IF(S40="","","+")&amp;VLOOKUP(X40,List!P$2:Q$15,2,FALSE)&amp;"*"&amp;Y40&amp;IF(Z40="","","+"&amp;VLOOKUP(Z40,List!P$2:Q$14,2,FALSE)))</f>
        <v/>
      </c>
    </row>
    <row r="41" spans="1:42" s="3" customFormat="1" ht="27.6" customHeight="1">
      <c r="A41" s="79" t="s">
        <v>92</v>
      </c>
      <c r="B41" s="6" t="s">
        <v>93</v>
      </c>
      <c r="C41" s="3">
        <v>4</v>
      </c>
      <c r="E41" s="6"/>
      <c r="F41" s="16" t="s">
        <v>48</v>
      </c>
      <c r="G41" s="8"/>
      <c r="H41" s="8"/>
      <c r="I41" s="4">
        <f t="shared" si="0"/>
        <v>0</v>
      </c>
      <c r="J41" s="2"/>
      <c r="K41" s="2"/>
      <c r="L41" s="2"/>
      <c r="M41" s="2">
        <f t="shared" si="1"/>
        <v>0</v>
      </c>
      <c r="N41" s="2"/>
      <c r="O41" s="2"/>
      <c r="P41" s="2"/>
      <c r="Q41" s="2"/>
      <c r="R41" s="7"/>
      <c r="W41" s="3">
        <f t="shared" si="3"/>
        <v>0</v>
      </c>
      <c r="Y41" s="8"/>
      <c r="AA41" s="4"/>
      <c r="AB41" s="5"/>
      <c r="AJ41" s="4">
        <f t="shared" si="2"/>
        <v>0</v>
      </c>
      <c r="AL41" s="21"/>
      <c r="AM41" s="29" t="str">
        <f>"&lt;tr class='mmt"&amp;IF(D41="活動"," ev",IF(D41="限定"," ltd",""))&amp;IF(G41=""," groupless'","'")&amp;"&gt;&lt;td headers='icon'&gt;&lt;a href='https://www.alchemistcodedb.com/jp/card/"&amp;SUBSTITUTE(SUBSTITUTE(LOWER(A41),"_","-"),".png","")&amp;"'&gt;&lt;img src='../res/mmt/"&amp;A41&amp;"' title='"&amp;B41&amp;"' /&gt;&lt;/a&gt;&lt;/td&gt;&lt;td headers='name'&gt;"&amp;B41&amp;"&lt;/td&gt;&lt;td headers='rank'&gt;"&amp;C41&amp;"&lt;/td&gt;&lt;td headers='remark'&gt;"&amp;IF(D41="活動","&lt;span class='event'&gt;活動&lt;/span&gt;",IF(D41="限定","&lt;span class='limited'&gt;限定&lt;/span&gt;",""))&amp;"&lt;/td&gt;&lt;td headers='origin'&gt;&lt;span class='originName'&gt;"&amp;SUBSTITUTE(F41,CHAR(10),"&lt;br /&gt;")&amp;"&lt;/span&gt;&lt;img class='originLogo' src='../res/mmt/ui/"&amp;VLOOKUP(F41,List!F:H,2,FALSE)&amp;"'title='"&amp;SUBSTITUTE(F41,CHAR(10)," ")&amp;"' /&gt;&lt;/td&gt;&lt;td headers='group'&gt;"&amp;IF(G41="","","&lt;span class='groupName'&gt;"&amp;SUBSTITUTE(G41,CHAR(10)," ")&amp;IF(H41="","","&lt;br /&gt;"&amp;SUBSTITUTE(H41,CHAR(10)," "))&amp;"&lt;/span&gt;&lt;img class='groupLogo' src='../res/mmt/ui/"&amp;VLOOKUP(G41,List!K:L,2,FALSE)&amp;"' title='"&amp;SUBSTITUTE(G41,CHAR(10)," ")&amp;"' /&gt;")&amp;IF(H41="","","&lt;img class='groupLogo' src='../res/mmt/ui/"&amp;VLOOKUP(H41,List!K:L,2,FALSE)&amp;"' title='"&amp;SUBSTITUTE(H41,CHAR(10)," ")&amp;"' /&gt;")&amp;"&lt;/td&gt;&lt;td headers='score' id='"&amp;AO41&amp;"'&gt;"&amp;I41&amp;"&lt;/td&gt;&lt;td headers='HP'&gt;"&amp;J41&amp;"&lt;/td&gt;&lt;td headers='patk'&gt;"&amp;K41&amp;"&lt;/td&gt;&lt;td headers='matk'&gt;"&amp;L41&amp;"&lt;/td&gt;&lt;td headers='pdef'&gt;"&amp;N41&amp;"&lt;/td&gt;&lt;td headers='mdef'&gt;"&amp;O41&amp;"&lt;/td&gt;&lt;td headers='dex'&gt;"&amp;P41&amp;"&lt;/td&gt;&lt;td headers='agi'&gt;"&amp;Q41&amp;"&lt;/td&gt;&lt;td headers='luck'&gt;"&amp;R41&amp;"&lt;/td&gt;&lt;td headers='aType'&gt;"&amp;S41&amp;IF(U41="","","&lt;br /&gt;"&amp;U41)&amp; "&lt;/td&gt;&lt;td headers='a.bonus'&gt;"&amp;T41&amp;IF(V41="","","&lt;br /&gt;"&amp;V41)&amp;"&lt;/td&gt;&lt;td headers='special'&gt;"&amp;X41&amp;IF(Z41="","","&lt;br /&gt;"&amp;Z41)&amp;"&lt;/td&gt;&lt;td headers='sp.bonus'&gt;"&amp;Y41&amp;IF(AA41="","","&lt;br /&gt;"&amp;AA41)&amp;"&lt;/td&gt;&lt;td headers='others'&gt;"&amp;AB41&amp;"&lt;/td&gt;&lt;td headers='sinA'&gt;"&amp;AC41&amp;"&lt;/td&gt;&lt;td headers='sinB'&gt;"&amp;AD41&amp;"&lt;/td&gt;&lt;td headers='sinC'&gt;"&amp;AE41&amp;"&lt;/td&gt;&lt;td headers='sinD'&gt;"&amp;AF41&amp;"&lt;/td&gt;&lt;td headers='sinE'&gt;"&amp;AG41&amp;"&lt;/td&gt;&lt;td headers='sinF'&gt;"&amp;AH41&amp;"&lt;/td&gt;&lt;td headers='sinG'&gt;"&amp;AI41&amp;"&lt;/td&gt;&lt;/tr&gt;"</f>
        <v>&lt;tr class='mmt groupless'&gt;&lt;td headers='icon'&gt;&lt;a href='https://www.alchemistcodedb.com/jp/card/ts-envyria-ayllu-01'&gt;&lt;img src='../res/mmt/TS_ENVYRIA_AYLLU_01.png' title='「ある日の大発見」' /&gt;&lt;/a&gt;&lt;/td&gt;&lt;td headers='name'&gt;「ある日の大発見」&lt;/td&gt;&lt;td headers='rank'&gt;4&lt;/td&gt;&lt;td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id='m039'&gt;0&lt;/td&gt;&lt;td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1" s="29" t="str">
        <f t="shared" si="4"/>
        <v>document.getElementById('m039').innerHTML = (b0*0);</v>
      </c>
      <c r="AO41" s="33" t="str">
        <f t="shared" si="5"/>
        <v>m039</v>
      </c>
      <c r="AP41" s="6" t="str">
        <f>IF(S41="","",VLOOKUP(S41,List!N$2:O$8,2,FALSE)&amp;"*"&amp;T41&amp;IF(U41="","","+"&amp;VLOOKUP(U41,List!N$2:O$8,2,FALSE)&amp;"*"&amp;V41&amp;"-"&amp;VLOOKUP(S41,List!N$2:O$8,2,FALSE)&amp;"*"&amp;VLOOKUP(U41,List!N$2:O$8,2,FALSE)&amp;"*"&amp;MIN(T41,V41)))&amp;IF(X41="","",IF(S41="","","+")&amp;VLOOKUP(X41,List!P$2:Q$15,2,FALSE)&amp;"*"&amp;Y41&amp;IF(Z41="","","+"&amp;VLOOKUP(Z41,List!P$2:Q$14,2,FALSE)))</f>
        <v/>
      </c>
    </row>
    <row r="42" spans="1:42" s="3" customFormat="1" ht="27.6" customHeight="1">
      <c r="A42" s="79" t="s">
        <v>94</v>
      </c>
      <c r="B42" s="6" t="s">
        <v>451</v>
      </c>
      <c r="C42" s="3">
        <v>5</v>
      </c>
      <c r="D42" s="3" t="s">
        <v>39</v>
      </c>
      <c r="E42" s="6"/>
      <c r="F42" s="15" t="s">
        <v>42</v>
      </c>
      <c r="G42" s="8"/>
      <c r="H42" s="8"/>
      <c r="I42" s="4">
        <f t="shared" si="0"/>
        <v>0</v>
      </c>
      <c r="J42" s="2"/>
      <c r="K42" s="2"/>
      <c r="L42" s="2"/>
      <c r="M42" s="2">
        <f t="shared" si="1"/>
        <v>0</v>
      </c>
      <c r="N42" s="2"/>
      <c r="O42" s="2"/>
      <c r="P42" s="2"/>
      <c r="Q42" s="2"/>
      <c r="R42" s="7"/>
      <c r="W42" s="3">
        <f t="shared" si="3"/>
        <v>0</v>
      </c>
      <c r="Y42" s="8"/>
      <c r="AA42" s="4"/>
      <c r="AB42" s="5"/>
      <c r="AJ42" s="4">
        <f t="shared" si="2"/>
        <v>0</v>
      </c>
      <c r="AL42" s="21"/>
      <c r="AM42" s="29" t="str">
        <f>"&lt;tr class='mmt"&amp;IF(D42="活動"," ev",IF(D42="限定"," ltd",""))&amp;IF(G42=""," groupless'","'")&amp;"&gt;&lt;td headers='icon'&gt;&lt;a href='https://www.alchemistcodedb.com/jp/card/"&amp;SUBSTITUTE(SUBSTITUTE(LOWER(A42),"_","-"),".png","")&amp;"'&gt;&lt;img src='../res/mmt/"&amp;A42&amp;"' title='"&amp;B42&amp;"' /&gt;&lt;/a&gt;&lt;/td&gt;&lt;td headers='name'&gt;"&amp;B42&amp;"&lt;/td&gt;&lt;td headers='rank'&gt;"&amp;C42&amp;"&lt;/td&gt;&lt;td headers='remark'&gt;"&amp;IF(D42="活動","&lt;span class='event'&gt;活動&lt;/span&gt;",IF(D42="限定","&lt;span class='limited'&gt;限定&lt;/span&gt;",""))&amp;"&lt;/td&gt;&lt;td headers='origin'&gt;&lt;span class='originName'&gt;"&amp;SUBSTITUTE(F42,CHAR(10),"&lt;br /&gt;")&amp;"&lt;/span&gt;&lt;img class='originLogo' src='../res/mmt/ui/"&amp;VLOOKUP(F42,List!F:H,2,FALSE)&amp;"'title='"&amp;SUBSTITUTE(F42,CHAR(10)," ")&amp;"' /&gt;&lt;/td&gt;&lt;td headers='group'&gt;"&amp;IF(G42="","","&lt;span class='groupName'&gt;"&amp;SUBSTITUTE(G42,CHAR(10)," ")&amp;IF(H42="","","&lt;br /&gt;"&amp;SUBSTITUTE(H42,CHAR(10)," "))&amp;"&lt;/span&gt;&lt;img class='groupLogo' src='../res/mmt/ui/"&amp;VLOOKUP(G42,List!K:L,2,FALSE)&amp;"' title='"&amp;SUBSTITUTE(G42,CHAR(10)," ")&amp;"' /&gt;")&amp;IF(H42="","","&lt;img class='groupLogo' src='../res/mmt/ui/"&amp;VLOOKUP(H42,List!K:L,2,FALSE)&amp;"' title='"&amp;SUBSTITUTE(H42,CHAR(10)," ")&amp;"' /&gt;")&amp;"&lt;/td&gt;&lt;td headers='score' id='"&amp;AO42&amp;"'&gt;"&amp;I42&amp;"&lt;/td&gt;&lt;td headers='HP'&gt;"&amp;J42&amp;"&lt;/td&gt;&lt;td headers='patk'&gt;"&amp;K42&amp;"&lt;/td&gt;&lt;td headers='matk'&gt;"&amp;L42&amp;"&lt;/td&gt;&lt;td headers='pdef'&gt;"&amp;N42&amp;"&lt;/td&gt;&lt;td headers='mdef'&gt;"&amp;O42&amp;"&lt;/td&gt;&lt;td headers='dex'&gt;"&amp;P42&amp;"&lt;/td&gt;&lt;td headers='agi'&gt;"&amp;Q42&amp;"&lt;/td&gt;&lt;td headers='luck'&gt;"&amp;R42&amp;"&lt;/td&gt;&lt;td headers='aType'&gt;"&amp;S42&amp;IF(U42="","","&lt;br /&gt;"&amp;U42)&amp; "&lt;/td&gt;&lt;td headers='a.bonus'&gt;"&amp;T42&amp;IF(V42="","","&lt;br /&gt;"&amp;V42)&amp;"&lt;/td&gt;&lt;td headers='special'&gt;"&amp;X42&amp;IF(Z42="","","&lt;br /&gt;"&amp;Z42)&amp;"&lt;/td&gt;&lt;td headers='sp.bonus'&gt;"&amp;Y42&amp;IF(AA42="","","&lt;br /&gt;"&amp;AA42)&amp;"&lt;/td&gt;&lt;td headers='others'&gt;"&amp;AB42&amp;"&lt;/td&gt;&lt;td headers='sinA'&gt;"&amp;AC42&amp;"&lt;/td&gt;&lt;td headers='sinB'&gt;"&amp;AD42&amp;"&lt;/td&gt;&lt;td headers='sinC'&gt;"&amp;AE42&amp;"&lt;/td&gt;&lt;td headers='sinD'&gt;"&amp;AF42&amp;"&lt;/td&gt;&lt;td headers='sinE'&gt;"&amp;AG42&amp;"&lt;/td&gt;&lt;td headers='sinF'&gt;"&amp;AH42&amp;"&lt;/td&gt;&lt;td headers='sinG'&gt;"&amp;AI42&amp;"&lt;/td&gt;&lt;/tr&gt;"</f>
        <v>&lt;tr class='mmt ltd groupless'&gt;&lt;td headers='icon'&gt;&lt;a href='https://www.alchemistcodedb.com/jp/card/ts-envyria-belta-01'&gt;&lt;img src='../res/mmt/TS_ENVYRIA_BELTA_01.png' title='特式お手入れの成果は' /&gt;&lt;/a&gt;&lt;/td&gt;&lt;td headers='name'&gt;特式お手入れの成果は&lt;/td&gt;&lt;td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2" s="29" t="str">
        <f t="shared" si="4"/>
        <v>document.getElementById('m040').innerHTML = (b0*0);</v>
      </c>
      <c r="AO42" s="33" t="str">
        <f t="shared" si="5"/>
        <v>m040</v>
      </c>
      <c r="AP42" s="6" t="str">
        <f>IF(S42="","",VLOOKUP(S42,List!N$2:O$8,2,FALSE)&amp;"*"&amp;T42&amp;IF(U42="","","+"&amp;VLOOKUP(U42,List!N$2:O$8,2,FALSE)&amp;"*"&amp;V42&amp;"-"&amp;VLOOKUP(S42,List!N$2:O$8,2,FALSE)&amp;"*"&amp;VLOOKUP(U42,List!N$2:O$8,2,FALSE)&amp;"*"&amp;MIN(T42,V42)))&amp;IF(X42="","",IF(S42="","","+")&amp;VLOOKUP(X42,List!P$2:Q$15,2,FALSE)&amp;"*"&amp;Y42&amp;IF(Z42="","","+"&amp;VLOOKUP(Z42,List!P$2:Q$14,2,FALSE)))</f>
        <v/>
      </c>
    </row>
    <row r="43" spans="1:42" s="3" customFormat="1" ht="27.6" customHeight="1">
      <c r="A43" s="79" t="s">
        <v>95</v>
      </c>
      <c r="B43" s="6" t="s">
        <v>452</v>
      </c>
      <c r="C43" s="3">
        <v>5</v>
      </c>
      <c r="D43" s="3" t="s">
        <v>39</v>
      </c>
      <c r="E43" s="6" t="s">
        <v>827</v>
      </c>
      <c r="F43" s="15" t="s">
        <v>42</v>
      </c>
      <c r="G43" s="8"/>
      <c r="H43" s="8"/>
      <c r="I43" s="4">
        <f t="shared" si="0"/>
        <v>0</v>
      </c>
      <c r="J43" s="2"/>
      <c r="K43" s="2"/>
      <c r="L43" s="2"/>
      <c r="M43" s="2">
        <f t="shared" si="1"/>
        <v>0</v>
      </c>
      <c r="N43" s="2"/>
      <c r="O43" s="2"/>
      <c r="P43" s="2"/>
      <c r="Q43" s="2"/>
      <c r="R43" s="7"/>
      <c r="W43" s="3">
        <f t="shared" si="3"/>
        <v>0</v>
      </c>
      <c r="Y43" s="8"/>
      <c r="AA43" s="4"/>
      <c r="AB43" s="5"/>
      <c r="AJ43" s="4">
        <f t="shared" si="2"/>
        <v>0</v>
      </c>
      <c r="AL43" s="21"/>
      <c r="AM43" s="29" t="str">
        <f>"&lt;tr class='mmt"&amp;IF(D43="活動"," ev",IF(D43="限定"," ltd",""))&amp;IF(G43=""," groupless'","'")&amp;"&gt;&lt;td headers='icon'&gt;&lt;a href='https://www.alchemistcodedb.com/jp/card/"&amp;SUBSTITUTE(SUBSTITUTE(LOWER(A43),"_","-"),".png","")&amp;"'&gt;&lt;img src='../res/mmt/"&amp;A43&amp;"' title='"&amp;B43&amp;"' /&gt;&lt;/a&gt;&lt;/td&gt;&lt;td headers='name'&gt;"&amp;B43&amp;"&lt;/td&gt;&lt;td headers='rank'&gt;"&amp;C43&amp;"&lt;/td&gt;&lt;td headers='remark'&gt;"&amp;IF(D43="活動","&lt;span class='event'&gt;活動&lt;/span&gt;",IF(D43="限定","&lt;span class='limited'&gt;限定&lt;/span&gt;",""))&amp;"&lt;/td&gt;&lt;td headers='origin'&gt;&lt;span class='originName'&gt;"&amp;SUBSTITUTE(F43,CHAR(10),"&lt;br /&gt;")&amp;"&lt;/span&gt;&lt;img class='originLogo' src='../res/mmt/ui/"&amp;VLOOKUP(F43,List!F:H,2,FALSE)&amp;"'title='"&amp;SUBSTITUTE(F43,CHAR(10)," ")&amp;"' /&gt;&lt;/td&gt;&lt;td headers='group'&gt;"&amp;IF(G43="","","&lt;span class='groupName'&gt;"&amp;SUBSTITUTE(G43,CHAR(10)," ")&amp;IF(H43="","","&lt;br /&gt;"&amp;SUBSTITUTE(H43,CHAR(10)," "))&amp;"&lt;/span&gt;&lt;img class='groupLogo' src='../res/mmt/ui/"&amp;VLOOKUP(G43,List!K:L,2,FALSE)&amp;"' title='"&amp;SUBSTITUTE(G43,CHAR(10)," ")&amp;"' /&gt;")&amp;IF(H43="","","&lt;img class='groupLogo' src='../res/mmt/ui/"&amp;VLOOKUP(H43,List!K:L,2,FALSE)&amp;"' title='"&amp;SUBSTITUTE(H43,CHAR(10)," ")&amp;"' /&gt;")&amp;"&lt;/td&gt;&lt;td headers='score' id='"&amp;AO43&amp;"'&gt;"&amp;I43&amp;"&lt;/td&gt;&lt;td headers='HP'&gt;"&amp;J43&amp;"&lt;/td&gt;&lt;td headers='patk'&gt;"&amp;K43&amp;"&lt;/td&gt;&lt;td headers='matk'&gt;"&amp;L43&amp;"&lt;/td&gt;&lt;td headers='pdef'&gt;"&amp;N43&amp;"&lt;/td&gt;&lt;td headers='mdef'&gt;"&amp;O43&amp;"&lt;/td&gt;&lt;td headers='dex'&gt;"&amp;P43&amp;"&lt;/td&gt;&lt;td headers='agi'&gt;"&amp;Q43&amp;"&lt;/td&gt;&lt;td headers='luck'&gt;"&amp;R43&amp;"&lt;/td&gt;&lt;td headers='aType'&gt;"&amp;S43&amp;IF(U43="","","&lt;br /&gt;"&amp;U43)&amp; "&lt;/td&gt;&lt;td headers='a.bonus'&gt;"&amp;T43&amp;IF(V43="","","&lt;br /&gt;"&amp;V43)&amp;"&lt;/td&gt;&lt;td headers='special'&gt;"&amp;X43&amp;IF(Z43="","","&lt;br /&gt;"&amp;Z43)&amp;"&lt;/td&gt;&lt;td headers='sp.bonus'&gt;"&amp;Y43&amp;IF(AA43="","","&lt;br /&gt;"&amp;AA43)&amp;"&lt;/td&gt;&lt;td headers='others'&gt;"&amp;AB43&amp;"&lt;/td&gt;&lt;td headers='sinA'&gt;"&amp;AC43&amp;"&lt;/td&gt;&lt;td headers='sinB'&gt;"&amp;AD43&amp;"&lt;/td&gt;&lt;td headers='sinC'&gt;"&amp;AE43&amp;"&lt;/td&gt;&lt;td headers='sinD'&gt;"&amp;AF43&amp;"&lt;/td&gt;&lt;td headers='sinE'&gt;"&amp;AG43&amp;"&lt;/td&gt;&lt;td headers='sinF'&gt;"&amp;AH43&amp;"&lt;/td&gt;&lt;td headers='sinG'&gt;"&amp;AI43&amp;"&lt;/td&gt;&lt;/tr&gt;"</f>
        <v>&lt;tr class='mmt ltd groupless'&gt;&lt;td headers='icon'&gt;&lt;a href='https://www.alchemistcodedb.com/jp/card/ts-envyria-belta-02'&gt;&lt;img src='../res/mmt/TS_ENVYRIA_BELTA_02.png' title='打ち上げる夏の思い出' /&gt;&lt;/a&gt;&lt;/td&gt;&lt;td headers='name'&gt;打ち上げる夏の思い出&lt;/td&gt;&lt;td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3" s="29" t="str">
        <f t="shared" si="4"/>
        <v>document.getElementById('m041').innerHTML = (b0*0);</v>
      </c>
      <c r="AO43" s="33" t="str">
        <f t="shared" si="5"/>
        <v>m041</v>
      </c>
      <c r="AP43" s="6" t="str">
        <f>IF(S43="","",VLOOKUP(S43,List!N$2:O$8,2,FALSE)&amp;"*"&amp;T43&amp;IF(U43="","","+"&amp;VLOOKUP(U43,List!N$2:O$8,2,FALSE)&amp;"*"&amp;V43&amp;"-"&amp;VLOOKUP(S43,List!N$2:O$8,2,FALSE)&amp;"*"&amp;VLOOKUP(U43,List!N$2:O$8,2,FALSE)&amp;"*"&amp;MIN(T43,V43)))&amp;IF(X43="","",IF(S43="","","+")&amp;VLOOKUP(X43,List!P$2:Q$15,2,FALSE)&amp;"*"&amp;Y43&amp;IF(Z43="","","+"&amp;VLOOKUP(Z43,List!P$2:Q$14,2,FALSE)))</f>
        <v/>
      </c>
    </row>
    <row r="44" spans="1:42" s="3" customFormat="1" ht="27.6" customHeight="1">
      <c r="A44" s="79" t="s">
        <v>624</v>
      </c>
      <c r="B44" s="6" t="s">
        <v>626</v>
      </c>
      <c r="C44" s="3">
        <v>5</v>
      </c>
      <c r="E44" s="6"/>
      <c r="F44" s="15" t="s">
        <v>42</v>
      </c>
      <c r="G44" s="8" t="s">
        <v>43</v>
      </c>
      <c r="H44" s="8"/>
      <c r="I44" s="4">
        <f t="shared" si="0"/>
        <v>45</v>
      </c>
      <c r="J44" s="2">
        <v>70</v>
      </c>
      <c r="K44" s="2"/>
      <c r="L44" s="2"/>
      <c r="M44" s="2">
        <f t="shared" si="1"/>
        <v>0</v>
      </c>
      <c r="N44" s="2">
        <v>15</v>
      </c>
      <c r="O44" s="2"/>
      <c r="P44" s="2"/>
      <c r="Q44" s="2"/>
      <c r="R44" s="7"/>
      <c r="S44" s="3" t="s">
        <v>14</v>
      </c>
      <c r="T44" s="3">
        <v>15</v>
      </c>
      <c r="W44" s="3">
        <f t="shared" si="3"/>
        <v>15</v>
      </c>
      <c r="Y44" s="8"/>
      <c r="AA44" s="4"/>
      <c r="AB44" s="5"/>
      <c r="AC44" s="3">
        <v>30</v>
      </c>
      <c r="AH44" s="3">
        <v>30</v>
      </c>
      <c r="AJ44" s="4">
        <f t="shared" si="2"/>
        <v>30</v>
      </c>
      <c r="AL44" s="21"/>
      <c r="AM44" s="29" t="str">
        <f>"&lt;tr class='mmt"&amp;IF(D44="活動"," ev",IF(D44="限定"," ltd",""))&amp;IF(G44=""," groupless'","'")&amp;"&gt;&lt;td headers='icon'&gt;&lt;a href='https://www.alchemistcodedb.com/jp/card/"&amp;SUBSTITUTE(SUBSTITUTE(LOWER(A44),"_","-"),".png","")&amp;"'&gt;&lt;img src='../res/mmt/"&amp;A44&amp;"' title='"&amp;B44&amp;"' /&gt;&lt;/a&gt;&lt;/td&gt;&lt;td headers='name'&gt;"&amp;B44&amp;"&lt;/td&gt;&lt;td headers='rank'&gt;"&amp;C44&amp;"&lt;/td&gt;&lt;td headers='remark'&gt;"&amp;IF(D44="活動","&lt;span class='event'&gt;活動&lt;/span&gt;",IF(D44="限定","&lt;span class='limited'&gt;限定&lt;/span&gt;",""))&amp;"&lt;/td&gt;&lt;td headers='origin'&gt;&lt;span class='originName'&gt;"&amp;SUBSTITUTE(F44,CHAR(10),"&lt;br /&gt;")&amp;"&lt;/span&gt;&lt;img class='originLogo' src='../res/mmt/ui/"&amp;VLOOKUP(F44,List!F:H,2,FALSE)&amp;"'title='"&amp;SUBSTITUTE(F44,CHAR(10)," ")&amp;"' /&gt;&lt;/td&gt;&lt;td headers='group'&gt;"&amp;IF(G44="","","&lt;span class='groupName'&gt;"&amp;SUBSTITUTE(G44,CHAR(10)," ")&amp;IF(H44="","","&lt;br /&gt;"&amp;SUBSTITUTE(H44,CHAR(10)," "))&amp;"&lt;/span&gt;&lt;img class='groupLogo' src='../res/mmt/ui/"&amp;VLOOKUP(G44,List!K:L,2,FALSE)&amp;"' title='"&amp;SUBSTITUTE(G44,CHAR(10)," ")&amp;"' /&gt;")&amp;IF(H44="","","&lt;img class='groupLogo' src='../res/mmt/ui/"&amp;VLOOKUP(H44,List!K:L,2,FALSE)&amp;"' title='"&amp;SUBSTITUTE(H44,CHAR(10)," ")&amp;"' /&gt;")&amp;"&lt;/td&gt;&lt;td headers='score' id='"&amp;AO44&amp;"'&gt;"&amp;I44&amp;"&lt;/td&gt;&lt;td headers='HP'&gt;"&amp;J44&amp;"&lt;/td&gt;&lt;td headers='patk'&gt;"&amp;K44&amp;"&lt;/td&gt;&lt;td headers='matk'&gt;"&amp;L44&amp;"&lt;/td&gt;&lt;td headers='pdef'&gt;"&amp;N44&amp;"&lt;/td&gt;&lt;td headers='mdef'&gt;"&amp;O44&amp;"&lt;/td&gt;&lt;td headers='dex'&gt;"&amp;P44&amp;"&lt;/td&gt;&lt;td headers='agi'&gt;"&amp;Q44&amp;"&lt;/td&gt;&lt;td headers='luck'&gt;"&amp;R44&amp;"&lt;/td&gt;&lt;td headers='aType'&gt;"&amp;S44&amp;IF(U44="","","&lt;br /&gt;"&amp;U44)&amp; "&lt;/td&gt;&lt;td headers='a.bonus'&gt;"&amp;T44&amp;IF(V44="","","&lt;br /&gt;"&amp;V44)&amp;"&lt;/td&gt;&lt;td headers='special'&gt;"&amp;X44&amp;IF(Z44="","","&lt;br /&gt;"&amp;Z44)&amp;"&lt;/td&gt;&lt;td headers='sp.bonus'&gt;"&amp;Y44&amp;IF(AA44="","","&lt;br /&gt;"&amp;AA44)&amp;"&lt;/td&gt;&lt;td headers='others'&gt;"&amp;AB44&amp;"&lt;/td&gt;&lt;td headers='sinA'&gt;"&amp;AC44&amp;"&lt;/td&gt;&lt;td headers='sinB'&gt;"&amp;AD44&amp;"&lt;/td&gt;&lt;td headers='sinC'&gt;"&amp;AE44&amp;"&lt;/td&gt;&lt;td headers='sinD'&gt;"&amp;AF44&amp;"&lt;/td&gt;&lt;td headers='sinE'&gt;"&amp;AG44&amp;"&lt;/td&gt;&lt;td headers='sinF'&gt;"&amp;AH44&amp;"&lt;/td&gt;&lt;td headers='sinG'&gt;"&amp;AI44&amp;"&lt;/td&gt;&lt;/tr&gt;"</f>
        <v>&lt;tr class='mmt'&gt;&lt;td headers='icon'&gt;&lt;a href='https://www.alchemistcodedb.com/jp/card/ts-envyria-bud-01'&gt;&lt;img src='../res/mmt/TS_ENVYRIA_BUD_01.png' title='揺るがぬ意志の剣' /&gt;&lt;/a&gt;&lt;/td&gt;&lt;td headers='name'&gt;揺るがぬ意志の剣&lt;/td&gt;&lt;td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id='m042'&gt;45&lt;/td&gt;&lt;td headers='HP'&gt;70&lt;/td&gt;&lt;td headers='patk'&gt;&lt;/td&gt;&lt;td headers='matk'&gt;&lt;/td&gt;&lt;td headers='pdef'&gt;15&lt;/td&gt;&lt;td headers='mdef'&gt;&lt;/td&gt;&lt;td headers='dex'&gt;&lt;/td&gt;&lt;td headers='agi'&gt;&lt;/td&gt;&lt;td headers='luck'&gt;&lt;/td&gt;&lt;td headers='aType'&gt;斬撃&lt;/td&gt;&lt;td headers='a.bonus'&gt;15&lt;/td&gt;&lt;td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44" s="29" t="str">
        <f t="shared" si="4"/>
        <v>document.getElementById('m042').innerHTML = (b0*0) + (s0*30+s1*30+s6*30)+ (ex01*15);</v>
      </c>
      <c r="AO44" s="33" t="str">
        <f t="shared" si="5"/>
        <v>m042</v>
      </c>
      <c r="AP44" s="6" t="str">
        <f>IF(S44="","",VLOOKUP(S44,List!N$2:O$8,2,FALSE)&amp;"*"&amp;T44&amp;IF(U44="","","+"&amp;VLOOKUP(U44,List!N$2:O$8,2,FALSE)&amp;"*"&amp;V44&amp;"-"&amp;VLOOKUP(S44,List!N$2:O$8,2,FALSE)&amp;"*"&amp;VLOOKUP(U44,List!N$2:O$8,2,FALSE)&amp;"*"&amp;MIN(T44,V44)))&amp;IF(X44="","",IF(S44="","","+")&amp;VLOOKUP(X44,List!P$2:Q$15,2,FALSE)&amp;"*"&amp;Y44&amp;IF(Z44="","","+"&amp;VLOOKUP(Z44,List!P$2:Q$14,2,FALSE)))</f>
        <v>ex01*15</v>
      </c>
    </row>
    <row r="45" spans="1:42" s="3" customFormat="1" ht="27.6" customHeight="1">
      <c r="A45" s="79" t="s">
        <v>96</v>
      </c>
      <c r="B45" s="6" t="s">
        <v>97</v>
      </c>
      <c r="C45" s="3">
        <v>5</v>
      </c>
      <c r="E45" s="6"/>
      <c r="F45" s="15" t="s">
        <v>42</v>
      </c>
      <c r="G45" s="8" t="s">
        <v>68</v>
      </c>
      <c r="H45" s="8"/>
      <c r="I45" s="4">
        <f t="shared" si="0"/>
        <v>90</v>
      </c>
      <c r="J45" s="2">
        <v>50</v>
      </c>
      <c r="K45" s="2"/>
      <c r="L45" s="2"/>
      <c r="M45" s="2">
        <f t="shared" si="1"/>
        <v>0</v>
      </c>
      <c r="N45" s="2"/>
      <c r="O45" s="2"/>
      <c r="P45" s="2"/>
      <c r="Q45" s="2"/>
      <c r="R45" s="7"/>
      <c r="W45" s="3">
        <f t="shared" si="3"/>
        <v>0</v>
      </c>
      <c r="X45" s="3" t="s">
        <v>474</v>
      </c>
      <c r="Y45" s="8">
        <v>30</v>
      </c>
      <c r="AA45" s="4"/>
      <c r="AB45" s="5" t="s">
        <v>484</v>
      </c>
      <c r="AH45" s="3">
        <v>60</v>
      </c>
      <c r="AJ45" s="4">
        <f t="shared" si="2"/>
        <v>60</v>
      </c>
      <c r="AL45" s="21"/>
      <c r="AM45" s="29" t="str">
        <f>"&lt;tr class='mmt"&amp;IF(D45="活動"," ev",IF(D45="限定"," ltd",""))&amp;IF(G45=""," groupless'","'")&amp;"&gt;&lt;td headers='icon'&gt;&lt;a href='https://www.alchemistcodedb.com/jp/card/"&amp;SUBSTITUTE(SUBSTITUTE(LOWER(A45),"_","-"),".png","")&amp;"'&gt;&lt;img src='../res/mmt/"&amp;A45&amp;"' title='"&amp;B45&amp;"' /&gt;&lt;/a&gt;&lt;/td&gt;&lt;td headers='name'&gt;"&amp;B45&amp;"&lt;/td&gt;&lt;td headers='rank'&gt;"&amp;C45&amp;"&lt;/td&gt;&lt;td headers='remark'&gt;"&amp;IF(D45="活動","&lt;span class='event'&gt;活動&lt;/span&gt;",IF(D45="限定","&lt;span class='limited'&gt;限定&lt;/span&gt;",""))&amp;"&lt;/td&gt;&lt;td headers='origin'&gt;&lt;span class='originName'&gt;"&amp;SUBSTITUTE(F45,CHAR(10),"&lt;br /&gt;")&amp;"&lt;/span&gt;&lt;img class='originLogo' src='../res/mmt/ui/"&amp;VLOOKUP(F45,List!F:H,2,FALSE)&amp;"'title='"&amp;SUBSTITUTE(F45,CHAR(10)," ")&amp;"' /&gt;&lt;/td&gt;&lt;td headers='group'&gt;"&amp;IF(G45="","","&lt;span class='groupName'&gt;"&amp;SUBSTITUTE(G45,CHAR(10)," ")&amp;IF(H45="","","&lt;br /&gt;"&amp;SUBSTITUTE(H45,CHAR(10)," "))&amp;"&lt;/span&gt;&lt;img class='groupLogo' src='../res/mmt/ui/"&amp;VLOOKUP(G45,List!K:L,2,FALSE)&amp;"' title='"&amp;SUBSTITUTE(G45,CHAR(10)," ")&amp;"' /&gt;")&amp;IF(H45="","","&lt;img class='groupLogo' src='../res/mmt/ui/"&amp;VLOOKUP(H45,List!K:L,2,FALSE)&amp;"' title='"&amp;SUBSTITUTE(H45,CHAR(10)," ")&amp;"' /&gt;")&amp;"&lt;/td&gt;&lt;td headers='score' id='"&amp;AO45&amp;"'&gt;"&amp;I45&amp;"&lt;/td&gt;&lt;td headers='HP'&gt;"&amp;J45&amp;"&lt;/td&gt;&lt;td headers='patk'&gt;"&amp;K45&amp;"&lt;/td&gt;&lt;td headers='matk'&gt;"&amp;L45&amp;"&lt;/td&gt;&lt;td headers='pdef'&gt;"&amp;N45&amp;"&lt;/td&gt;&lt;td headers='mdef'&gt;"&amp;O45&amp;"&lt;/td&gt;&lt;td headers='dex'&gt;"&amp;P45&amp;"&lt;/td&gt;&lt;td headers='agi'&gt;"&amp;Q45&amp;"&lt;/td&gt;&lt;td headers='luck'&gt;"&amp;R45&amp;"&lt;/td&gt;&lt;td headers='aType'&gt;"&amp;S45&amp;IF(U45="","","&lt;br /&gt;"&amp;U45)&amp; "&lt;/td&gt;&lt;td headers='a.bonus'&gt;"&amp;T45&amp;IF(V45="","","&lt;br /&gt;"&amp;V45)&amp;"&lt;/td&gt;&lt;td headers='special'&gt;"&amp;X45&amp;IF(Z45="","","&lt;br /&gt;"&amp;Z45)&amp;"&lt;/td&gt;&lt;td headers='sp.bonus'&gt;"&amp;Y45&amp;IF(AA45="","","&lt;br /&gt;"&amp;AA45)&amp;"&lt;/td&gt;&lt;td headers='others'&gt;"&amp;AB45&amp;"&lt;/td&gt;&lt;td headers='sinA'&gt;"&amp;AC45&amp;"&lt;/td&gt;&lt;td headers='sinB'&gt;"&amp;AD45&amp;"&lt;/td&gt;&lt;td headers='sinC'&gt;"&amp;AE45&amp;"&lt;/td&gt;&lt;td headers='sinD'&gt;"&amp;AF45&amp;"&lt;/td&gt;&lt;td headers='sinE'&gt;"&amp;AG45&amp;"&lt;/td&gt;&lt;td headers='sinF'&gt;"&amp;AH45&amp;"&lt;/td&gt;&lt;td headers='sinG'&gt;"&amp;AI45&amp;"&lt;/td&gt;&lt;/tr&gt;"</f>
        <v>&lt;tr class='mmt'&gt;&lt;td headers='icon'&gt;&lt;a href='https://www.alchemistcodedb.com/jp/card/ts-envyria-canon-01'&gt;&lt;img src='../res/mmt/TS_ENVYRIA_CANON_01.png' title='継承されし大陸の正義' /&gt;&lt;/a&gt;&lt;/td&gt;&lt;td headers='name'&gt;継承されし大陸の正義&lt;/td&gt;&lt;td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id='m043'&gt;90&lt;/td&gt;&lt;td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headers='special'&gt;闇属性&lt;/td&gt;&lt;td headers='sp.bonus'&gt;30&lt;/td&gt;&lt;td headers='others'&gt;闇属性耐性+20&lt;/td&gt;&lt;td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45" s="29" t="str">
        <f t="shared" si="4"/>
        <v>document.getElementById('m043').innerHTML = (b0*0) + (s0*60+s6*60)+ (ex13*30);</v>
      </c>
      <c r="AO45" s="33" t="str">
        <f t="shared" si="5"/>
        <v>m043</v>
      </c>
      <c r="AP45" s="6" t="str">
        <f>IF(S45="","",VLOOKUP(S45,List!N$2:O$8,2,FALSE)&amp;"*"&amp;T45&amp;IF(U45="","","+"&amp;VLOOKUP(U45,List!N$2:O$8,2,FALSE)&amp;"*"&amp;V45&amp;"-"&amp;VLOOKUP(S45,List!N$2:O$8,2,FALSE)&amp;"*"&amp;VLOOKUP(U45,List!N$2:O$8,2,FALSE)&amp;"*"&amp;MIN(T45,V45)))&amp;IF(X45="","",IF(S45="","","+")&amp;VLOOKUP(X45,List!P$2:Q$15,2,FALSE)&amp;"*"&amp;Y45&amp;IF(Z45="","","+"&amp;VLOOKUP(Z45,List!P$2:Q$14,2,FALSE)))</f>
        <v>ex13*30</v>
      </c>
    </row>
    <row r="46" spans="1:42" s="3" customFormat="1" ht="27.6" customHeight="1">
      <c r="A46" s="79" t="s">
        <v>575</v>
      </c>
      <c r="B46" s="6" t="s">
        <v>576</v>
      </c>
      <c r="C46" s="3">
        <v>5</v>
      </c>
      <c r="D46" s="3" t="s">
        <v>39</v>
      </c>
      <c r="E46" s="6"/>
      <c r="F46" s="15" t="s">
        <v>42</v>
      </c>
      <c r="G46" s="8" t="s">
        <v>68</v>
      </c>
      <c r="H46" s="8"/>
      <c r="I46" s="4">
        <f t="shared" si="0"/>
        <v>60</v>
      </c>
      <c r="J46" s="2">
        <v>60</v>
      </c>
      <c r="K46" s="2">
        <v>20</v>
      </c>
      <c r="L46" s="2">
        <v>20</v>
      </c>
      <c r="M46" s="2">
        <f t="shared" si="1"/>
        <v>20</v>
      </c>
      <c r="N46" s="2"/>
      <c r="O46" s="2"/>
      <c r="P46" s="2"/>
      <c r="Q46" s="2"/>
      <c r="R46" s="7"/>
      <c r="W46" s="3">
        <f t="shared" si="3"/>
        <v>0</v>
      </c>
      <c r="Y46" s="8"/>
      <c r="AA46" s="4"/>
      <c r="AB46" s="5"/>
      <c r="AC46" s="3">
        <v>20</v>
      </c>
      <c r="AH46" s="3">
        <v>40</v>
      </c>
      <c r="AJ46" s="4">
        <f t="shared" si="2"/>
        <v>40</v>
      </c>
      <c r="AL46" s="21"/>
      <c r="AM46" s="29" t="str">
        <f>"&lt;tr class='mmt"&amp;IF(D46="活動"," ev",IF(D46="限定"," ltd",""))&amp;IF(G46=""," groupless'","'")&amp;"&gt;&lt;td headers='icon'&gt;&lt;a href='https://www.alchemistcodedb.com/jp/card/"&amp;SUBSTITUTE(SUBSTITUTE(LOWER(A46),"_","-"),".png","")&amp;"'&gt;&lt;img src='../res/mmt/"&amp;A46&amp;"' title='"&amp;B46&amp;"' /&gt;&lt;/a&gt;&lt;/td&gt;&lt;td headers='name'&gt;"&amp;B46&amp;"&lt;/td&gt;&lt;td headers='rank'&gt;"&amp;C46&amp;"&lt;/td&gt;&lt;td headers='remark'&gt;"&amp;IF(D46="活動","&lt;span class='event'&gt;活動&lt;/span&gt;",IF(D46="限定","&lt;span class='limited'&gt;限定&lt;/span&gt;",""))&amp;"&lt;/td&gt;&lt;td headers='origin'&gt;&lt;span class='originName'&gt;"&amp;SUBSTITUTE(F46,CHAR(10),"&lt;br /&gt;")&amp;"&lt;/span&gt;&lt;img class='originLogo' src='../res/mmt/ui/"&amp;VLOOKUP(F46,List!F:H,2,FALSE)&amp;"'title='"&amp;SUBSTITUTE(F46,CHAR(10)," ")&amp;"' /&gt;&lt;/td&gt;&lt;td headers='group'&gt;"&amp;IF(G46="","","&lt;span class='groupName'&gt;"&amp;SUBSTITUTE(G46,CHAR(10)," ")&amp;IF(H46="","","&lt;br /&gt;"&amp;SUBSTITUTE(H46,CHAR(10)," "))&amp;"&lt;/span&gt;&lt;img class='groupLogo' src='../res/mmt/ui/"&amp;VLOOKUP(G46,List!K:L,2,FALSE)&amp;"' title='"&amp;SUBSTITUTE(G46,CHAR(10)," ")&amp;"' /&gt;")&amp;IF(H46="","","&lt;img class='groupLogo' src='../res/mmt/ui/"&amp;VLOOKUP(H46,List!K:L,2,FALSE)&amp;"' title='"&amp;SUBSTITUTE(H46,CHAR(10)," ")&amp;"' /&gt;")&amp;"&lt;/td&gt;&lt;td headers='score' id='"&amp;AO46&amp;"'&gt;"&amp;I46&amp;"&lt;/td&gt;&lt;td headers='HP'&gt;"&amp;J46&amp;"&lt;/td&gt;&lt;td headers='patk'&gt;"&amp;K46&amp;"&lt;/td&gt;&lt;td headers='matk'&gt;"&amp;L46&amp;"&lt;/td&gt;&lt;td headers='pdef'&gt;"&amp;N46&amp;"&lt;/td&gt;&lt;td headers='mdef'&gt;"&amp;O46&amp;"&lt;/td&gt;&lt;td headers='dex'&gt;"&amp;P46&amp;"&lt;/td&gt;&lt;td headers='agi'&gt;"&amp;Q46&amp;"&lt;/td&gt;&lt;td headers='luck'&gt;"&amp;R46&amp;"&lt;/td&gt;&lt;td headers='aType'&gt;"&amp;S46&amp;IF(U46="","","&lt;br /&gt;"&amp;U46)&amp; "&lt;/td&gt;&lt;td headers='a.bonus'&gt;"&amp;T46&amp;IF(V46="","","&lt;br /&gt;"&amp;V46)&amp;"&lt;/td&gt;&lt;td headers='special'&gt;"&amp;X46&amp;IF(Z46="","","&lt;br /&gt;"&amp;Z46)&amp;"&lt;/td&gt;&lt;td headers='sp.bonus'&gt;"&amp;Y46&amp;IF(AA46="","","&lt;br /&gt;"&amp;AA46)&amp;"&lt;/td&gt;&lt;td headers='others'&gt;"&amp;AB46&amp;"&lt;/td&gt;&lt;td headers='sinA'&gt;"&amp;AC46&amp;"&lt;/td&gt;&lt;td headers='sinB'&gt;"&amp;AD46&amp;"&lt;/td&gt;&lt;td headers='sinC'&gt;"&amp;AE46&amp;"&lt;/td&gt;&lt;td headers='sinD'&gt;"&amp;AF46&amp;"&lt;/td&gt;&lt;td headers='sinE'&gt;"&amp;AG46&amp;"&lt;/td&gt;&lt;td headers='sinF'&gt;"&amp;AH46&amp;"&lt;/td&gt;&lt;td headers='sinG'&gt;"&amp;AI46&amp;"&lt;/td&gt;&lt;/tr&gt;"</f>
        <v>&lt;tr class='mmt ltd'&gt;&lt;td headers='icon'&gt;&lt;a href='https://www.alchemistcodedb.com/jp/card/ts-envyria-canon-02'&gt;&lt;img src='../res/mmt/TS_ENVYRIA_CANON_02.png' title='託されし世界を導く光' /&gt;&lt;/a&gt;&lt;/td&gt;&lt;td headers='name'&gt;託されし世界を導く光&lt;/td&gt;&lt;td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id='m044'&gt;60&lt;/td&gt;&lt;td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46" s="29" t="str">
        <f t="shared" si="4"/>
        <v>document.getElementById('m044').innerHTML = (b0*20+b1*20+b2*20) + (s0*40+s1*20+s6*40);</v>
      </c>
      <c r="AO46" s="33" t="str">
        <f t="shared" si="5"/>
        <v>m044</v>
      </c>
      <c r="AP46" s="6" t="str">
        <f>IF(S46="","",VLOOKUP(S46,List!N$2:O$8,2,FALSE)&amp;"*"&amp;T46&amp;IF(U46="","","+"&amp;VLOOKUP(U46,List!N$2:O$8,2,FALSE)&amp;"*"&amp;V46&amp;"-"&amp;VLOOKUP(S46,List!N$2:O$8,2,FALSE)&amp;"*"&amp;VLOOKUP(U46,List!N$2:O$8,2,FALSE)&amp;"*"&amp;MIN(T46,V46)))&amp;IF(X46="","",IF(S46="","","+")&amp;VLOOKUP(X46,List!P$2:Q$15,2,FALSE)&amp;"*"&amp;Y46&amp;IF(Z46="","","+"&amp;VLOOKUP(Z46,List!P$2:Q$14,2,FALSE)))</f>
        <v/>
      </c>
    </row>
    <row r="47" spans="1:42" s="3" customFormat="1" ht="27.6" customHeight="1">
      <c r="A47" s="79" t="s">
        <v>727</v>
      </c>
      <c r="B47" s="6" t="s">
        <v>737</v>
      </c>
      <c r="C47" s="3">
        <v>5</v>
      </c>
      <c r="D47" s="3" t="s">
        <v>39</v>
      </c>
      <c r="E47" s="6"/>
      <c r="F47" s="15" t="s">
        <v>42</v>
      </c>
      <c r="G47" s="8" t="s">
        <v>738</v>
      </c>
      <c r="H47" s="8"/>
      <c r="I47" s="4">
        <f t="shared" si="0"/>
        <v>70</v>
      </c>
      <c r="J47" s="2">
        <v>50</v>
      </c>
      <c r="K47" s="2"/>
      <c r="L47" s="2"/>
      <c r="M47" s="2">
        <f t="shared" si="1"/>
        <v>0</v>
      </c>
      <c r="N47" s="2"/>
      <c r="O47" s="2"/>
      <c r="P47" s="2"/>
      <c r="Q47" s="2">
        <v>5</v>
      </c>
      <c r="R47" s="7"/>
      <c r="S47" s="3" t="s">
        <v>14</v>
      </c>
      <c r="T47" s="3">
        <v>30</v>
      </c>
      <c r="W47" s="3">
        <f t="shared" si="3"/>
        <v>30</v>
      </c>
      <c r="Y47" s="8"/>
      <c r="AA47" s="4"/>
      <c r="AB47" s="5" t="s">
        <v>741</v>
      </c>
      <c r="AC47" s="3">
        <v>20</v>
      </c>
      <c r="AH47" s="3">
        <v>40</v>
      </c>
      <c r="AJ47" s="4">
        <f t="shared" si="2"/>
        <v>40</v>
      </c>
      <c r="AL47" s="21"/>
      <c r="AM47" s="29" t="str">
        <f>"&lt;tr class='mmt"&amp;IF(D47="活動"," ev",IF(D47="限定"," ltd",""))&amp;IF(G47=""," groupless'","'")&amp;"&gt;&lt;td headers='icon'&gt;&lt;a href='https://www.alchemistcodedb.com/jp/card/"&amp;SUBSTITUTE(SUBSTITUTE(LOWER(A47),"_","-"),".png","")&amp;"'&gt;&lt;img src='../res/mmt/"&amp;A47&amp;"' title='"&amp;B47&amp;"' /&gt;&lt;/a&gt;&lt;/td&gt;&lt;td headers='name'&gt;"&amp;B47&amp;"&lt;/td&gt;&lt;td headers='rank'&gt;"&amp;C47&amp;"&lt;/td&gt;&lt;td headers='remark'&gt;"&amp;IF(D47="活動","&lt;span class='event'&gt;活動&lt;/span&gt;",IF(D47="限定","&lt;span class='limited'&gt;限定&lt;/span&gt;",""))&amp;"&lt;/td&gt;&lt;td headers='origin'&gt;&lt;span class='originName'&gt;"&amp;SUBSTITUTE(F47,CHAR(10),"&lt;br /&gt;")&amp;"&lt;/span&gt;&lt;img class='originLogo' src='../res/mmt/ui/"&amp;VLOOKUP(F47,List!F:H,2,FALSE)&amp;"'title='"&amp;SUBSTITUTE(F47,CHAR(10)," ")&amp;"' /&gt;&lt;/td&gt;&lt;td headers='group'&gt;"&amp;IF(G47="","","&lt;span class='groupName'&gt;"&amp;SUBSTITUTE(G47,CHAR(10)," ")&amp;IF(H47="","","&lt;br /&gt;"&amp;SUBSTITUTE(H47,CHAR(10)," "))&amp;"&lt;/span&gt;&lt;img class='groupLogo' src='../res/mmt/ui/"&amp;VLOOKUP(G47,List!K:L,2,FALSE)&amp;"' title='"&amp;SUBSTITUTE(G47,CHAR(10)," ")&amp;"' /&gt;")&amp;IF(H47="","","&lt;img class='groupLogo' src='../res/mmt/ui/"&amp;VLOOKUP(H47,List!K:L,2,FALSE)&amp;"' title='"&amp;SUBSTITUTE(H47,CHAR(10)," ")&amp;"' /&gt;")&amp;"&lt;/td&gt;&lt;td headers='score' id='"&amp;AO47&amp;"'&gt;"&amp;I47&amp;"&lt;/td&gt;&lt;td headers='HP'&gt;"&amp;J47&amp;"&lt;/td&gt;&lt;td headers='patk'&gt;"&amp;K47&amp;"&lt;/td&gt;&lt;td headers='matk'&gt;"&amp;L47&amp;"&lt;/td&gt;&lt;td headers='pdef'&gt;"&amp;N47&amp;"&lt;/td&gt;&lt;td headers='mdef'&gt;"&amp;O47&amp;"&lt;/td&gt;&lt;td headers='dex'&gt;"&amp;P47&amp;"&lt;/td&gt;&lt;td headers='agi'&gt;"&amp;Q47&amp;"&lt;/td&gt;&lt;td headers='luck'&gt;"&amp;R47&amp;"&lt;/td&gt;&lt;td headers='aType'&gt;"&amp;S47&amp;IF(U47="","","&lt;br /&gt;"&amp;U47)&amp; "&lt;/td&gt;&lt;td headers='a.bonus'&gt;"&amp;T47&amp;IF(V47="","","&lt;br /&gt;"&amp;V47)&amp;"&lt;/td&gt;&lt;td headers='special'&gt;"&amp;X47&amp;IF(Z47="","","&lt;br /&gt;"&amp;Z47)&amp;"&lt;/td&gt;&lt;td headers='sp.bonus'&gt;"&amp;Y47&amp;IF(AA47="","","&lt;br /&gt;"&amp;AA47)&amp;"&lt;/td&gt;&lt;td headers='others'&gt;"&amp;AB47&amp;"&lt;/td&gt;&lt;td headers='sinA'&gt;"&amp;AC47&amp;"&lt;/td&gt;&lt;td headers='sinB'&gt;"&amp;AD47&amp;"&lt;/td&gt;&lt;td headers='sinC'&gt;"&amp;AE47&amp;"&lt;/td&gt;&lt;td headers='sinD'&gt;"&amp;AF47&amp;"&lt;/td&gt;&lt;td headers='sinE'&gt;"&amp;AG47&amp;"&lt;/td&gt;&lt;td headers='sinF'&gt;"&amp;AH47&amp;"&lt;/td&gt;&lt;td headers='sinG'&gt;"&amp;AI47&amp;"&lt;/td&gt;&lt;/tr&gt;"</f>
        <v>&lt;tr class='mmt ltd'&gt;&lt;td headers='icon'&gt;&lt;a href='https://www.alchemistcodedb.com/jp/card/ts-envyria-celes-01'&gt;&lt;img src='../res/mmt/TS_ENVYRIA_CELES_01.png' title='双つの希望、その日常' /&gt;&lt;/a&gt;&lt;/td&gt;&lt;td headers='name'&gt;双つの希望、その日常&lt;/td&gt;&lt;td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class='groupName'&gt;鬼掃隊“刃狐”&lt;/span&gt;&lt;img class='groupLogo' src='../res/mmt/ui/subgroup_jinko_member.png' title='鬼掃隊“刃狐”' /&gt;&lt;/td&gt;&lt;td headers='score' id='m045'&gt;70&lt;/td&gt;&lt;td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headers='a.bonus'&gt;30&lt;/td&gt;&lt;td headers='special'&gt;&lt;/td&gt;&lt;td headers='sp.bonus'&gt;&lt;/td&gt;&lt;td headers='others'&gt;会心+15%&lt;/td&gt;&lt;td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47" s="29" t="str">
        <f t="shared" si="4"/>
        <v>document.getElementById('m045').innerHTML = (b0*0) + (s0*40+s1*20+s6*40)+ (ex01*30);</v>
      </c>
      <c r="AO47" s="33" t="str">
        <f t="shared" si="5"/>
        <v>m045</v>
      </c>
      <c r="AP47" s="6" t="str">
        <f>IF(S47="","",VLOOKUP(S47,List!N$2:O$8,2,FALSE)&amp;"*"&amp;T47&amp;IF(U47="","","+"&amp;VLOOKUP(U47,List!N$2:O$8,2,FALSE)&amp;"*"&amp;V47&amp;"-"&amp;VLOOKUP(S47,List!N$2:O$8,2,FALSE)&amp;"*"&amp;VLOOKUP(U47,List!N$2:O$8,2,FALSE)&amp;"*"&amp;MIN(T47,V47)))&amp;IF(X47="","",IF(S47="","","+")&amp;VLOOKUP(X47,List!P$2:Q$15,2,FALSE)&amp;"*"&amp;Y47&amp;IF(Z47="","","+"&amp;VLOOKUP(Z47,List!P$2:Q$14,2,FALSE)))</f>
        <v>ex01*30</v>
      </c>
    </row>
    <row r="48" spans="1:42" s="3" customFormat="1" ht="27.6" customHeight="1">
      <c r="A48" s="79" t="s">
        <v>98</v>
      </c>
      <c r="B48" s="6" t="s">
        <v>99</v>
      </c>
      <c r="C48" s="3">
        <v>5</v>
      </c>
      <c r="E48" s="6"/>
      <c r="F48" s="15" t="s">
        <v>42</v>
      </c>
      <c r="G48" s="8" t="s">
        <v>100</v>
      </c>
      <c r="H48" s="8"/>
      <c r="I48" s="4">
        <f t="shared" si="0"/>
        <v>40</v>
      </c>
      <c r="J48" s="2">
        <v>40</v>
      </c>
      <c r="K48" s="2"/>
      <c r="L48" s="2"/>
      <c r="M48" s="2">
        <f t="shared" si="1"/>
        <v>0</v>
      </c>
      <c r="N48" s="2">
        <v>60</v>
      </c>
      <c r="O48" s="2"/>
      <c r="P48" s="2"/>
      <c r="Q48" s="2"/>
      <c r="R48" s="7"/>
      <c r="W48" s="3">
        <f t="shared" si="3"/>
        <v>0</v>
      </c>
      <c r="Y48" s="8"/>
      <c r="AA48" s="4"/>
      <c r="AB48" s="5"/>
      <c r="AG48" s="3">
        <v>40</v>
      </c>
      <c r="AH48" s="3">
        <v>20</v>
      </c>
      <c r="AJ48" s="4">
        <f t="shared" si="2"/>
        <v>40</v>
      </c>
      <c r="AL48" s="21"/>
      <c r="AM48" s="29" t="str">
        <f>"&lt;tr class='mmt"&amp;IF(D48="活動"," ev",IF(D48="限定"," ltd",""))&amp;IF(G48=""," groupless'","'")&amp;"&gt;&lt;td headers='icon'&gt;&lt;a href='https://www.alchemistcodedb.com/jp/card/"&amp;SUBSTITUTE(SUBSTITUTE(LOWER(A48),"_","-"),".png","")&amp;"'&gt;&lt;img src='../res/mmt/"&amp;A48&amp;"' title='"&amp;B48&amp;"' /&gt;&lt;/a&gt;&lt;/td&gt;&lt;td headers='name'&gt;"&amp;B48&amp;"&lt;/td&gt;&lt;td headers='rank'&gt;"&amp;C48&amp;"&lt;/td&gt;&lt;td headers='remark'&gt;"&amp;IF(D48="活動","&lt;span class='event'&gt;活動&lt;/span&gt;",IF(D48="限定","&lt;span class='limited'&gt;限定&lt;/span&gt;",""))&amp;"&lt;/td&gt;&lt;td headers='origin'&gt;&lt;span class='originName'&gt;"&amp;SUBSTITUTE(F48,CHAR(10),"&lt;br /&gt;")&amp;"&lt;/span&gt;&lt;img class='originLogo' src='../res/mmt/ui/"&amp;VLOOKUP(F48,List!F:H,2,FALSE)&amp;"'title='"&amp;SUBSTITUTE(F48,CHAR(10)," ")&amp;"' /&gt;&lt;/td&gt;&lt;td headers='group'&gt;"&amp;IF(G48="","","&lt;span class='groupName'&gt;"&amp;SUBSTITUTE(G48,CHAR(10)," ")&amp;IF(H48="","","&lt;br /&gt;"&amp;SUBSTITUTE(H48,CHAR(10)," "))&amp;"&lt;/span&gt;&lt;img class='groupLogo' src='../res/mmt/ui/"&amp;VLOOKUP(G48,List!K:L,2,FALSE)&amp;"' title='"&amp;SUBSTITUTE(G48,CHAR(10)," ")&amp;"' /&gt;")&amp;IF(H48="","","&lt;img class='groupLogo' src='../res/mmt/ui/"&amp;VLOOKUP(H48,List!K:L,2,FALSE)&amp;"' title='"&amp;SUBSTITUTE(H48,CHAR(10)," ")&amp;"' /&gt;")&amp;"&lt;/td&gt;&lt;td headers='score' id='"&amp;AO48&amp;"'&gt;"&amp;I48&amp;"&lt;/td&gt;&lt;td headers='HP'&gt;"&amp;J48&amp;"&lt;/td&gt;&lt;td headers='patk'&gt;"&amp;K48&amp;"&lt;/td&gt;&lt;td headers='matk'&gt;"&amp;L48&amp;"&lt;/td&gt;&lt;td headers='pdef'&gt;"&amp;N48&amp;"&lt;/td&gt;&lt;td headers='mdef'&gt;"&amp;O48&amp;"&lt;/td&gt;&lt;td headers='dex'&gt;"&amp;P48&amp;"&lt;/td&gt;&lt;td headers='agi'&gt;"&amp;Q48&amp;"&lt;/td&gt;&lt;td headers='luck'&gt;"&amp;R48&amp;"&lt;/td&gt;&lt;td headers='aType'&gt;"&amp;S48&amp;IF(U48="","","&lt;br /&gt;"&amp;U48)&amp; "&lt;/td&gt;&lt;td headers='a.bonus'&gt;"&amp;T48&amp;IF(V48="","","&lt;br /&gt;"&amp;V48)&amp;"&lt;/td&gt;&lt;td headers='special'&gt;"&amp;X48&amp;IF(Z48="","","&lt;br /&gt;"&amp;Z48)&amp;"&lt;/td&gt;&lt;td headers='sp.bonus'&gt;"&amp;Y48&amp;IF(AA48="","","&lt;br /&gt;"&amp;AA48)&amp;"&lt;/td&gt;&lt;td headers='others'&gt;"&amp;AB48&amp;"&lt;/td&gt;&lt;td headers='sinA'&gt;"&amp;AC48&amp;"&lt;/td&gt;&lt;td headers='sinB'&gt;"&amp;AD48&amp;"&lt;/td&gt;&lt;td headers='sinC'&gt;"&amp;AE48&amp;"&lt;/td&gt;&lt;td headers='sinD'&gt;"&amp;AF48&amp;"&lt;/td&gt;&lt;td headers='sinE'&gt;"&amp;AG48&amp;"&lt;/td&gt;&lt;td headers='sinF'&gt;"&amp;AH48&amp;"&lt;/td&gt;&lt;td headers='sinG'&gt;"&amp;AI48&amp;"&lt;/td&gt;&lt;/tr&gt;"</f>
        <v>&lt;tr class='mmt'&gt;&lt;td headers='icon'&gt;&lt;a href='https://www.alchemistcodedb.com/jp/card/ts-envyria-cloe-01'&gt;&lt;img src='../res/mmt/TS_ENVYRIA_CLOE_01.png' title='圧倒的敗北' /&gt;&lt;/a&gt;&lt;/td&gt;&lt;td headers='name'&gt;圧倒的敗北&lt;/td&gt;&lt;td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id='m046'&gt;40&lt;/td&gt;&lt;td headers='HP'&gt;40&lt;/td&gt;&lt;td headers='patk'&gt;&lt;/td&gt;&lt;td headers='matk'&gt;&lt;/td&gt;&lt;td headers='pdef'&gt;60&lt;/td&gt;&lt;td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48" s="29" t="str">
        <f t="shared" si="4"/>
        <v>document.getElementById('m046').innerHTML = (b0*0) + (s0*40+s5*40+s6*20);</v>
      </c>
      <c r="AO48" s="33" t="str">
        <f t="shared" si="5"/>
        <v>m046</v>
      </c>
      <c r="AP48" s="6" t="str">
        <f>IF(S48="","",VLOOKUP(S48,List!N$2:O$8,2,FALSE)&amp;"*"&amp;T48&amp;IF(U48="","","+"&amp;VLOOKUP(U48,List!N$2:O$8,2,FALSE)&amp;"*"&amp;V48&amp;"-"&amp;VLOOKUP(S48,List!N$2:O$8,2,FALSE)&amp;"*"&amp;VLOOKUP(U48,List!N$2:O$8,2,FALSE)&amp;"*"&amp;MIN(T48,V48)))&amp;IF(X48="","",IF(S48="","","+")&amp;VLOOKUP(X48,List!P$2:Q$15,2,FALSE)&amp;"*"&amp;Y48&amp;IF(Z48="","","+"&amp;VLOOKUP(Z48,List!P$2:Q$14,2,FALSE)))</f>
        <v/>
      </c>
    </row>
    <row r="49" spans="1:42" s="3" customFormat="1" ht="27.6" customHeight="1">
      <c r="A49" s="79" t="s">
        <v>638</v>
      </c>
      <c r="B49" s="6" t="s">
        <v>640</v>
      </c>
      <c r="C49" s="3">
        <v>5</v>
      </c>
      <c r="E49" s="6"/>
      <c r="F49" s="15" t="s">
        <v>42</v>
      </c>
      <c r="G49" s="8" t="s">
        <v>100</v>
      </c>
      <c r="H49" s="8"/>
      <c r="I49" s="4">
        <f t="shared" si="0"/>
        <v>70</v>
      </c>
      <c r="J49" s="2">
        <v>40</v>
      </c>
      <c r="K49" s="2"/>
      <c r="L49" s="2"/>
      <c r="M49" s="2">
        <f t="shared" si="1"/>
        <v>0</v>
      </c>
      <c r="N49" s="2">
        <v>30</v>
      </c>
      <c r="O49" s="2"/>
      <c r="P49" s="2"/>
      <c r="Q49" s="2"/>
      <c r="R49" s="7"/>
      <c r="S49" s="3" t="s">
        <v>14</v>
      </c>
      <c r="T49" s="3">
        <v>30</v>
      </c>
      <c r="W49" s="3">
        <f t="shared" si="3"/>
        <v>30</v>
      </c>
      <c r="Y49" s="8"/>
      <c r="AA49" s="4"/>
      <c r="AB49" s="5"/>
      <c r="AG49" s="3">
        <v>40</v>
      </c>
      <c r="AH49" s="3">
        <v>20</v>
      </c>
      <c r="AJ49" s="4">
        <f t="shared" si="2"/>
        <v>40</v>
      </c>
      <c r="AL49" s="21"/>
      <c r="AM49" s="29" t="str">
        <f>"&lt;tr class='mmt"&amp;IF(D49="活動"," ev",IF(D49="限定"," ltd",""))&amp;IF(G49=""," groupless'","'")&amp;"&gt;&lt;td headers='icon'&gt;&lt;a href='https://www.alchemistcodedb.com/jp/card/"&amp;SUBSTITUTE(SUBSTITUTE(LOWER(A49),"_","-"),".png","")&amp;"'&gt;&lt;img src='../res/mmt/"&amp;A49&amp;"' title='"&amp;B49&amp;"' /&gt;&lt;/a&gt;&lt;/td&gt;&lt;td headers='name'&gt;"&amp;B49&amp;"&lt;/td&gt;&lt;td headers='rank'&gt;"&amp;C49&amp;"&lt;/td&gt;&lt;td headers='remark'&gt;"&amp;IF(D49="活動","&lt;span class='event'&gt;活動&lt;/span&gt;",IF(D49="限定","&lt;span class='limited'&gt;限定&lt;/span&gt;",""))&amp;"&lt;/td&gt;&lt;td headers='origin'&gt;&lt;span class='originName'&gt;"&amp;SUBSTITUTE(F49,CHAR(10),"&lt;br /&gt;")&amp;"&lt;/span&gt;&lt;img class='originLogo' src='../res/mmt/ui/"&amp;VLOOKUP(F49,List!F:H,2,FALSE)&amp;"'title='"&amp;SUBSTITUTE(F49,CHAR(10)," ")&amp;"' /&gt;&lt;/td&gt;&lt;td headers='group'&gt;"&amp;IF(G49="","","&lt;span class='groupName'&gt;"&amp;SUBSTITUTE(G49,CHAR(10)," ")&amp;IF(H49="","","&lt;br /&gt;"&amp;SUBSTITUTE(H49,CHAR(10)," "))&amp;"&lt;/span&gt;&lt;img class='groupLogo' src='../res/mmt/ui/"&amp;VLOOKUP(G49,List!K:L,2,FALSE)&amp;"' title='"&amp;SUBSTITUTE(G49,CHAR(10)," ")&amp;"' /&gt;")&amp;IF(H49="","","&lt;img class='groupLogo' src='../res/mmt/ui/"&amp;VLOOKUP(H49,List!K:L,2,FALSE)&amp;"' title='"&amp;SUBSTITUTE(H49,CHAR(10)," ")&amp;"' /&gt;")&amp;"&lt;/td&gt;&lt;td headers='score' id='"&amp;AO49&amp;"'&gt;"&amp;I49&amp;"&lt;/td&gt;&lt;td headers='HP'&gt;"&amp;J49&amp;"&lt;/td&gt;&lt;td headers='patk'&gt;"&amp;K49&amp;"&lt;/td&gt;&lt;td headers='matk'&gt;"&amp;L49&amp;"&lt;/td&gt;&lt;td headers='pdef'&gt;"&amp;N49&amp;"&lt;/td&gt;&lt;td headers='mdef'&gt;"&amp;O49&amp;"&lt;/td&gt;&lt;td headers='dex'&gt;"&amp;P49&amp;"&lt;/td&gt;&lt;td headers='agi'&gt;"&amp;Q49&amp;"&lt;/td&gt;&lt;td headers='luck'&gt;"&amp;R49&amp;"&lt;/td&gt;&lt;td headers='aType'&gt;"&amp;S49&amp;IF(U49="","","&lt;br /&gt;"&amp;U49)&amp; "&lt;/td&gt;&lt;td headers='a.bonus'&gt;"&amp;T49&amp;IF(V49="","","&lt;br /&gt;"&amp;V49)&amp;"&lt;/td&gt;&lt;td headers='special'&gt;"&amp;X49&amp;IF(Z49="","","&lt;br /&gt;"&amp;Z49)&amp;"&lt;/td&gt;&lt;td headers='sp.bonus'&gt;"&amp;Y49&amp;IF(AA49="","","&lt;br /&gt;"&amp;AA49)&amp;"&lt;/td&gt;&lt;td headers='others'&gt;"&amp;AB49&amp;"&lt;/td&gt;&lt;td headers='sinA'&gt;"&amp;AC49&amp;"&lt;/td&gt;&lt;td headers='sinB'&gt;"&amp;AD49&amp;"&lt;/td&gt;&lt;td headers='sinC'&gt;"&amp;AE49&amp;"&lt;/td&gt;&lt;td headers='sinD'&gt;"&amp;AF49&amp;"&lt;/td&gt;&lt;td headers='sinE'&gt;"&amp;AG49&amp;"&lt;/td&gt;&lt;td headers='sinF'&gt;"&amp;AH49&amp;"&lt;/td&gt;&lt;td headers='sinG'&gt;"&amp;AI49&amp;"&lt;/td&gt;&lt;/tr&gt;"</f>
        <v>&lt;tr class='mmt'&gt;&lt;td headers='icon'&gt;&lt;a href='https://www.alchemistcodedb.com/jp/card/ts-envyria-cloe-02'&gt;&lt;img src='../res/mmt/TS_ENVYRIA_CLOE_02.png' title='誇りを支える光' /&gt;&lt;/a&gt;&lt;/td&gt;&lt;td headers='name'&gt;誇りを支える光&lt;/td&gt;&lt;td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id='m047'&gt;70&lt;/td&gt;&lt;td headers='HP'&gt;40&lt;/td&gt;&lt;td headers='patk'&gt;&lt;/td&gt;&lt;td headers='matk'&gt;&lt;/td&gt;&lt;td headers='pdef'&gt;30&lt;/td&gt;&lt;td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49" s="29" t="str">
        <f t="shared" si="4"/>
        <v>document.getElementById('m047').innerHTML = (b0*0) + (s0*40+s5*40+s6*20)+ (ex01*30);</v>
      </c>
      <c r="AO49" s="33" t="str">
        <f t="shared" si="5"/>
        <v>m047</v>
      </c>
      <c r="AP49" s="6" t="str">
        <f>IF(S49="","",VLOOKUP(S49,List!N$2:O$8,2,FALSE)&amp;"*"&amp;T49&amp;IF(U49="","","+"&amp;VLOOKUP(U49,List!N$2:O$8,2,FALSE)&amp;"*"&amp;V49&amp;"-"&amp;VLOOKUP(S49,List!N$2:O$8,2,FALSE)&amp;"*"&amp;VLOOKUP(U49,List!N$2:O$8,2,FALSE)&amp;"*"&amp;MIN(T49,V49)))&amp;IF(X49="","",IF(S49="","","+")&amp;VLOOKUP(X49,List!P$2:Q$15,2,FALSE)&amp;"*"&amp;Y49&amp;IF(Z49="","","+"&amp;VLOOKUP(Z49,List!P$2:Q$14,2,FALSE)))</f>
        <v>ex01*30</v>
      </c>
    </row>
    <row r="50" spans="1:42" s="3" customFormat="1" ht="27.6" customHeight="1">
      <c r="A50" s="79" t="s">
        <v>595</v>
      </c>
      <c r="B50" s="6" t="s">
        <v>597</v>
      </c>
      <c r="C50" s="3">
        <v>5</v>
      </c>
      <c r="D50" s="3" t="s">
        <v>39</v>
      </c>
      <c r="E50" s="6"/>
      <c r="F50" s="15" t="s">
        <v>42</v>
      </c>
      <c r="G50" s="8"/>
      <c r="H50" s="8"/>
      <c r="I50" s="4">
        <f t="shared" si="0"/>
        <v>0</v>
      </c>
      <c r="J50" s="2"/>
      <c r="K50" s="2"/>
      <c r="L50" s="2"/>
      <c r="M50" s="2">
        <f t="shared" si="1"/>
        <v>0</v>
      </c>
      <c r="N50" s="2"/>
      <c r="O50" s="2"/>
      <c r="P50" s="2"/>
      <c r="Q50" s="2"/>
      <c r="R50" s="7"/>
      <c r="W50" s="3">
        <f t="shared" si="3"/>
        <v>0</v>
      </c>
      <c r="Y50" s="8"/>
      <c r="AA50" s="4"/>
      <c r="AB50" s="5"/>
      <c r="AJ50" s="4">
        <f t="shared" si="2"/>
        <v>0</v>
      </c>
      <c r="AL50" s="21"/>
      <c r="AM50" s="29" t="str">
        <f>"&lt;tr class='mmt"&amp;IF(D50="活動"," ev",IF(D50="限定"," ltd",""))&amp;IF(G50=""," groupless'","'")&amp;"&gt;&lt;td headers='icon'&gt;&lt;a href='https://www.alchemistcodedb.com/jp/card/"&amp;SUBSTITUTE(SUBSTITUTE(LOWER(A50),"_","-"),".png","")&amp;"'&gt;&lt;img src='../res/mmt/"&amp;A50&amp;"' title='"&amp;B50&amp;"' /&gt;&lt;/a&gt;&lt;/td&gt;&lt;td headers='name'&gt;"&amp;B50&amp;"&lt;/td&gt;&lt;td headers='rank'&gt;"&amp;C50&amp;"&lt;/td&gt;&lt;td headers='remark'&gt;"&amp;IF(D50="活動","&lt;span class='event'&gt;活動&lt;/span&gt;",IF(D50="限定","&lt;span class='limited'&gt;限定&lt;/span&gt;",""))&amp;"&lt;/td&gt;&lt;td headers='origin'&gt;&lt;span class='originName'&gt;"&amp;SUBSTITUTE(F50,CHAR(10),"&lt;br /&gt;")&amp;"&lt;/span&gt;&lt;img class='originLogo' src='../res/mmt/ui/"&amp;VLOOKUP(F50,List!F:H,2,FALSE)&amp;"'title='"&amp;SUBSTITUTE(F50,CHAR(10)," ")&amp;"' /&gt;&lt;/td&gt;&lt;td headers='group'&gt;"&amp;IF(G50="","","&lt;span class='groupName'&gt;"&amp;SUBSTITUTE(G50,CHAR(10)," ")&amp;IF(H50="","","&lt;br /&gt;"&amp;SUBSTITUTE(H50,CHAR(10)," "))&amp;"&lt;/span&gt;&lt;img class='groupLogo' src='../res/mmt/ui/"&amp;VLOOKUP(G50,List!K:L,2,FALSE)&amp;"' title='"&amp;SUBSTITUTE(G50,CHAR(10)," ")&amp;"' /&gt;")&amp;IF(H50="","","&lt;img class='groupLogo' src='../res/mmt/ui/"&amp;VLOOKUP(H50,List!K:L,2,FALSE)&amp;"' title='"&amp;SUBSTITUTE(H50,CHAR(10)," ")&amp;"' /&gt;")&amp;"&lt;/td&gt;&lt;td headers='score' id='"&amp;AO50&amp;"'&gt;"&amp;I50&amp;"&lt;/td&gt;&lt;td headers='HP'&gt;"&amp;J50&amp;"&lt;/td&gt;&lt;td headers='patk'&gt;"&amp;K50&amp;"&lt;/td&gt;&lt;td headers='matk'&gt;"&amp;L50&amp;"&lt;/td&gt;&lt;td headers='pdef'&gt;"&amp;N50&amp;"&lt;/td&gt;&lt;td headers='mdef'&gt;"&amp;O50&amp;"&lt;/td&gt;&lt;td headers='dex'&gt;"&amp;P50&amp;"&lt;/td&gt;&lt;td headers='agi'&gt;"&amp;Q50&amp;"&lt;/td&gt;&lt;td headers='luck'&gt;"&amp;R50&amp;"&lt;/td&gt;&lt;td headers='aType'&gt;"&amp;S50&amp;IF(U50="","","&lt;br /&gt;"&amp;U50)&amp; "&lt;/td&gt;&lt;td headers='a.bonus'&gt;"&amp;T50&amp;IF(V50="","","&lt;br /&gt;"&amp;V50)&amp;"&lt;/td&gt;&lt;td headers='special'&gt;"&amp;X50&amp;IF(Z50="","","&lt;br /&gt;"&amp;Z50)&amp;"&lt;/td&gt;&lt;td headers='sp.bonus'&gt;"&amp;Y50&amp;IF(AA50="","","&lt;br /&gt;"&amp;AA50)&amp;"&lt;/td&gt;&lt;td headers='others'&gt;"&amp;AB50&amp;"&lt;/td&gt;&lt;td headers='sinA'&gt;"&amp;AC50&amp;"&lt;/td&gt;&lt;td headers='sinB'&gt;"&amp;AD50&amp;"&lt;/td&gt;&lt;td headers='sinC'&gt;"&amp;AE50&amp;"&lt;/td&gt;&lt;td headers='sinD'&gt;"&amp;AF50&amp;"&lt;/td&gt;&lt;td headers='sinE'&gt;"&amp;AG50&amp;"&lt;/td&gt;&lt;td headers='sinF'&gt;"&amp;AH50&amp;"&lt;/td&gt;&lt;td headers='sinG'&gt;"&amp;AI50&amp;"&lt;/td&gt;&lt;/tr&gt;"</f>
        <v>&lt;tr class='mmt ltd groupless'&gt;&lt;td headers='icon'&gt;&lt;a href='https://www.alchemistcodedb.com/jp/card/ts-envyria-daphne-01'&gt;&lt;img src='../res/mmt/TS_ENVYRIA_DAPHNE_01.png' title='乙女は引かず、盾は輝く' /&gt;&lt;/a&gt;&lt;/td&gt;&lt;td headers='name'&gt;乙女は引かず、盾は輝く&lt;/td&gt;&lt;td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0" s="29" t="str">
        <f t="shared" si="4"/>
        <v>document.getElementById('m048').innerHTML = (b0*0);</v>
      </c>
      <c r="AO50" s="33" t="str">
        <f t="shared" si="5"/>
        <v>m048</v>
      </c>
      <c r="AP50" s="6" t="str">
        <f>IF(S50="","",VLOOKUP(S50,List!N$2:O$8,2,FALSE)&amp;"*"&amp;T50&amp;IF(U50="","","+"&amp;VLOOKUP(U50,List!N$2:O$8,2,FALSE)&amp;"*"&amp;V50&amp;"-"&amp;VLOOKUP(S50,List!N$2:O$8,2,FALSE)&amp;"*"&amp;VLOOKUP(U50,List!N$2:O$8,2,FALSE)&amp;"*"&amp;MIN(T50,V50)))&amp;IF(X50="","",IF(S50="","","+")&amp;VLOOKUP(X50,List!P$2:Q$15,2,FALSE)&amp;"*"&amp;Y50&amp;IF(Z50="","","+"&amp;VLOOKUP(Z50,List!P$2:Q$14,2,FALSE)))</f>
        <v/>
      </c>
    </row>
    <row r="51" spans="1:42" s="3" customFormat="1" ht="27.6" customHeight="1">
      <c r="A51" s="79" t="s">
        <v>101</v>
      </c>
      <c r="B51" s="6" t="s">
        <v>102</v>
      </c>
      <c r="C51" s="3">
        <v>4</v>
      </c>
      <c r="E51" s="6"/>
      <c r="F51" s="15" t="s">
        <v>42</v>
      </c>
      <c r="G51" s="8" t="s">
        <v>100</v>
      </c>
      <c r="H51" s="8"/>
      <c r="I51" s="4">
        <f t="shared" si="0"/>
        <v>0</v>
      </c>
      <c r="J51" s="2"/>
      <c r="K51" s="2"/>
      <c r="L51" s="2"/>
      <c r="M51" s="2">
        <f t="shared" si="1"/>
        <v>0</v>
      </c>
      <c r="N51" s="2"/>
      <c r="O51" s="2"/>
      <c r="P51" s="2"/>
      <c r="Q51" s="2"/>
      <c r="R51" s="7"/>
      <c r="W51" s="3">
        <f t="shared" si="3"/>
        <v>0</v>
      </c>
      <c r="Y51" s="8"/>
      <c r="AA51" s="4"/>
      <c r="AB51" s="5"/>
      <c r="AJ51" s="4">
        <f t="shared" si="2"/>
        <v>0</v>
      </c>
      <c r="AL51" s="21"/>
      <c r="AM51" s="29" t="str">
        <f>"&lt;tr class='mmt"&amp;IF(D51="活動"," ev",IF(D51="限定"," ltd",""))&amp;IF(G51=""," groupless'","'")&amp;"&gt;&lt;td headers='icon'&gt;&lt;a href='https://www.alchemistcodedb.com/jp/card/"&amp;SUBSTITUTE(SUBSTITUTE(LOWER(A51),"_","-"),".png","")&amp;"'&gt;&lt;img src='../res/mmt/"&amp;A51&amp;"' title='"&amp;B51&amp;"' /&gt;&lt;/a&gt;&lt;/td&gt;&lt;td headers='name'&gt;"&amp;B51&amp;"&lt;/td&gt;&lt;td headers='rank'&gt;"&amp;C51&amp;"&lt;/td&gt;&lt;td headers='remark'&gt;"&amp;IF(D51="活動","&lt;span class='event'&gt;活動&lt;/span&gt;",IF(D51="限定","&lt;span class='limited'&gt;限定&lt;/span&gt;",""))&amp;"&lt;/td&gt;&lt;td headers='origin'&gt;&lt;span class='originName'&gt;"&amp;SUBSTITUTE(F51,CHAR(10),"&lt;br /&gt;")&amp;"&lt;/span&gt;&lt;img class='originLogo' src='../res/mmt/ui/"&amp;VLOOKUP(F51,List!F:H,2,FALSE)&amp;"'title='"&amp;SUBSTITUTE(F51,CHAR(10)," ")&amp;"' /&gt;&lt;/td&gt;&lt;td headers='group'&gt;"&amp;IF(G51="","","&lt;span class='groupName'&gt;"&amp;SUBSTITUTE(G51,CHAR(10)," ")&amp;IF(H51="","","&lt;br /&gt;"&amp;SUBSTITUTE(H51,CHAR(10)," "))&amp;"&lt;/span&gt;&lt;img class='groupLogo' src='../res/mmt/ui/"&amp;VLOOKUP(G51,List!K:L,2,FALSE)&amp;"' title='"&amp;SUBSTITUTE(G51,CHAR(10)," ")&amp;"' /&gt;")&amp;IF(H51="","","&lt;img class='groupLogo' src='../res/mmt/ui/"&amp;VLOOKUP(H51,List!K:L,2,FALSE)&amp;"' title='"&amp;SUBSTITUTE(H51,CHAR(10)," ")&amp;"' /&gt;")&amp;"&lt;/td&gt;&lt;td headers='score' id='"&amp;AO51&amp;"'&gt;"&amp;I51&amp;"&lt;/td&gt;&lt;td headers='HP'&gt;"&amp;J51&amp;"&lt;/td&gt;&lt;td headers='patk'&gt;"&amp;K51&amp;"&lt;/td&gt;&lt;td headers='matk'&gt;"&amp;L51&amp;"&lt;/td&gt;&lt;td headers='pdef'&gt;"&amp;N51&amp;"&lt;/td&gt;&lt;td headers='mdef'&gt;"&amp;O51&amp;"&lt;/td&gt;&lt;td headers='dex'&gt;"&amp;P51&amp;"&lt;/td&gt;&lt;td headers='agi'&gt;"&amp;Q51&amp;"&lt;/td&gt;&lt;td headers='luck'&gt;"&amp;R51&amp;"&lt;/td&gt;&lt;td headers='aType'&gt;"&amp;S51&amp;IF(U51="","","&lt;br /&gt;"&amp;U51)&amp; "&lt;/td&gt;&lt;td headers='a.bonus'&gt;"&amp;T51&amp;IF(V51="","","&lt;br /&gt;"&amp;V51)&amp;"&lt;/td&gt;&lt;td headers='special'&gt;"&amp;X51&amp;IF(Z51="","","&lt;br /&gt;"&amp;Z51)&amp;"&lt;/td&gt;&lt;td headers='sp.bonus'&gt;"&amp;Y51&amp;IF(AA51="","","&lt;br /&gt;"&amp;AA51)&amp;"&lt;/td&gt;&lt;td headers='others'&gt;"&amp;AB51&amp;"&lt;/td&gt;&lt;td headers='sinA'&gt;"&amp;AC51&amp;"&lt;/td&gt;&lt;td headers='sinB'&gt;"&amp;AD51&amp;"&lt;/td&gt;&lt;td headers='sinC'&gt;"&amp;AE51&amp;"&lt;/td&gt;&lt;td headers='sinD'&gt;"&amp;AF51&amp;"&lt;/td&gt;&lt;td headers='sinE'&gt;"&amp;AG51&amp;"&lt;/td&gt;&lt;td headers='sinF'&gt;"&amp;AH51&amp;"&lt;/td&gt;&lt;td headers='sinG'&gt;"&amp;AI51&amp;"&lt;/td&gt;&lt;/tr&gt;"</f>
        <v>&lt;tr class='mmt'&gt;&lt;td headers='icon'&gt;&lt;a href='https://www.alchemistcodedb.com/jp/card/ts-envyria-dartagnan-01'&gt;&lt;img src='../res/mmt/TS_ENVYRIA_DARTAGNAN_01.png' title='肉は完全食！' /&gt;&lt;/a&gt;&lt;/td&gt;&lt;td headers='name'&gt;肉は完全食！&lt;/td&gt;&lt;td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1" s="29" t="str">
        <f t="shared" si="4"/>
        <v>document.getElementById('m049').innerHTML = (b0*0);</v>
      </c>
      <c r="AO51" s="33" t="str">
        <f t="shared" si="5"/>
        <v>m049</v>
      </c>
      <c r="AP51" s="6" t="str">
        <f>IF(S51="","",VLOOKUP(S51,List!N$2:O$8,2,FALSE)&amp;"*"&amp;T51&amp;IF(U51="","","+"&amp;VLOOKUP(U51,List!N$2:O$8,2,FALSE)&amp;"*"&amp;V51&amp;"-"&amp;VLOOKUP(S51,List!N$2:O$8,2,FALSE)&amp;"*"&amp;VLOOKUP(U51,List!N$2:O$8,2,FALSE)&amp;"*"&amp;MIN(T51,V51)))&amp;IF(X51="","",IF(S51="","","+")&amp;VLOOKUP(X51,List!P$2:Q$15,2,FALSE)&amp;"*"&amp;Y51&amp;IF(Z51="","","+"&amp;VLOOKUP(Z51,List!P$2:Q$14,2,FALSE)))</f>
        <v/>
      </c>
    </row>
    <row r="52" spans="1:42" s="3" customFormat="1" ht="27.6" customHeight="1">
      <c r="A52" s="79" t="s">
        <v>868</v>
      </c>
      <c r="B52" s="6" t="s">
        <v>870</v>
      </c>
      <c r="C52" s="3">
        <v>5</v>
      </c>
      <c r="E52" s="6"/>
      <c r="F52" s="15" t="s">
        <v>42</v>
      </c>
      <c r="G52" s="8" t="s">
        <v>100</v>
      </c>
      <c r="H52" s="8"/>
      <c r="I52" s="4">
        <f t="shared" si="0"/>
        <v>50</v>
      </c>
      <c r="J52" s="2">
        <v>60</v>
      </c>
      <c r="K52" s="2"/>
      <c r="L52" s="2"/>
      <c r="M52" s="2">
        <f t="shared" si="1"/>
        <v>0</v>
      </c>
      <c r="N52" s="2">
        <v>20</v>
      </c>
      <c r="O52" s="2"/>
      <c r="P52" s="2"/>
      <c r="Q52" s="2"/>
      <c r="R52" s="7"/>
      <c r="S52" s="3" t="s">
        <v>15</v>
      </c>
      <c r="T52" s="3">
        <v>20</v>
      </c>
      <c r="W52" s="3">
        <f t="shared" si="3"/>
        <v>20</v>
      </c>
      <c r="Y52" s="8"/>
      <c r="AA52" s="4"/>
      <c r="AB52" s="5"/>
      <c r="AF52" s="3">
        <v>30</v>
      </c>
      <c r="AG52" s="3">
        <v>30</v>
      </c>
      <c r="AJ52" s="4">
        <f t="shared" si="2"/>
        <v>30</v>
      </c>
      <c r="AL52" s="21"/>
      <c r="AM52" s="29" t="str">
        <f>"&lt;tr class='mmt"&amp;IF(D52="活動"," ev",IF(D52="限定"," ltd",""))&amp;IF(G52=""," groupless'","'")&amp;"&gt;&lt;td headers='icon'&gt;&lt;a href='https://www.alchemistcodedb.com/jp/card/"&amp;SUBSTITUTE(SUBSTITUTE(LOWER(A52),"_","-"),".png","")&amp;"'&gt;&lt;img src='../res/mmt/"&amp;A52&amp;"' title='"&amp;B52&amp;"' /&gt;&lt;/a&gt;&lt;/td&gt;&lt;td headers='name'&gt;"&amp;B52&amp;"&lt;/td&gt;&lt;td headers='rank'&gt;"&amp;C52&amp;"&lt;/td&gt;&lt;td headers='remark'&gt;"&amp;IF(D52="活動","&lt;span class='event'&gt;活動&lt;/span&gt;",IF(D52="限定","&lt;span class='limited'&gt;限定&lt;/span&gt;",""))&amp;"&lt;/td&gt;&lt;td headers='origin'&gt;&lt;span class='originName'&gt;"&amp;SUBSTITUTE(F52,CHAR(10),"&lt;br /&gt;")&amp;"&lt;/span&gt;&lt;img class='originLogo' src='../res/mmt/ui/"&amp;VLOOKUP(F52,List!F:H,2,FALSE)&amp;"'title='"&amp;SUBSTITUTE(F52,CHAR(10)," ")&amp;"' /&gt;&lt;/td&gt;&lt;td headers='group'&gt;"&amp;IF(G52="","","&lt;span class='groupName'&gt;"&amp;SUBSTITUTE(G52,CHAR(10)," ")&amp;IF(H52="","","&lt;br /&gt;"&amp;SUBSTITUTE(H52,CHAR(10)," "))&amp;"&lt;/span&gt;&lt;img class='groupLogo' src='../res/mmt/ui/"&amp;VLOOKUP(G52,List!K:L,2,FALSE)&amp;"' title='"&amp;SUBSTITUTE(G52,CHAR(10)," ")&amp;"' /&gt;")&amp;IF(H52="","","&lt;img class='groupLogo' src='../res/mmt/ui/"&amp;VLOOKUP(H52,List!K:L,2,FALSE)&amp;"' title='"&amp;SUBSTITUTE(H52,CHAR(10)," ")&amp;"' /&gt;")&amp;"&lt;/td&gt;&lt;td headers='score' id='"&amp;AO52&amp;"'&gt;"&amp;I52&amp;"&lt;/td&gt;&lt;td headers='HP'&gt;"&amp;J52&amp;"&lt;/td&gt;&lt;td headers='patk'&gt;"&amp;K52&amp;"&lt;/td&gt;&lt;td headers='matk'&gt;"&amp;L52&amp;"&lt;/td&gt;&lt;td headers='pdef'&gt;"&amp;N52&amp;"&lt;/td&gt;&lt;td headers='mdef'&gt;"&amp;O52&amp;"&lt;/td&gt;&lt;td headers='dex'&gt;"&amp;P52&amp;"&lt;/td&gt;&lt;td headers='agi'&gt;"&amp;Q52&amp;"&lt;/td&gt;&lt;td headers='luck'&gt;"&amp;R52&amp;"&lt;/td&gt;&lt;td headers='aType'&gt;"&amp;S52&amp;IF(U52="","","&lt;br /&gt;"&amp;U52)&amp; "&lt;/td&gt;&lt;td headers='a.bonus'&gt;"&amp;T52&amp;IF(V52="","","&lt;br /&gt;"&amp;V52)&amp;"&lt;/td&gt;&lt;td headers='special'&gt;"&amp;X52&amp;IF(Z52="","","&lt;br /&gt;"&amp;Z52)&amp;"&lt;/td&gt;&lt;td headers='sp.bonus'&gt;"&amp;Y52&amp;IF(AA52="","","&lt;br /&gt;"&amp;AA52)&amp;"&lt;/td&gt;&lt;td headers='others'&gt;"&amp;AB52&amp;"&lt;/td&gt;&lt;td headers='sinA'&gt;"&amp;AC52&amp;"&lt;/td&gt;&lt;td headers='sinB'&gt;"&amp;AD52&amp;"&lt;/td&gt;&lt;td headers='sinC'&gt;"&amp;AE52&amp;"&lt;/td&gt;&lt;td headers='sinD'&gt;"&amp;AF52&amp;"&lt;/td&gt;&lt;td headers='sinE'&gt;"&amp;AG52&amp;"&lt;/td&gt;&lt;td headers='sinF'&gt;"&amp;AH52&amp;"&lt;/td&gt;&lt;td headers='sinG'&gt;"&amp;AI52&amp;"&lt;/td&gt;&lt;/tr&gt;"</f>
        <v>&lt;tr class='mmt'&gt;&lt;td headers='icon'&gt;&lt;a href='https://www.alchemistcodedb.com/jp/card/ts-envyria-dartagnan-02'&gt;&lt;img src='../res/mmt/TS_ENVYRIA_DARTAGNAN_02.png' title='みんなの輪、陽気に満たして' /&gt;&lt;/a&gt;&lt;/td&gt;&lt;td headers='name'&gt;みんなの輪、陽気に満たして&lt;/td&gt;&lt;td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id='m050'&gt;50&lt;/td&gt;&lt;td headers='HP'&gt;60&lt;/td&gt;&lt;td headers='patk'&gt;&lt;/td&gt;&lt;td headers='matk'&gt;&lt;/td&gt;&lt;td headers='pdef'&gt;20&lt;/td&gt;&lt;td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52" s="29" t="str">
        <f t="shared" si="4"/>
        <v>document.getElementById('m050').innerHTML = (b0*0) + (s0*30+s4*30+s5*30)+ (ex02*20);</v>
      </c>
      <c r="AO52" s="33" t="str">
        <f t="shared" si="5"/>
        <v>m050</v>
      </c>
      <c r="AP52" s="6" t="str">
        <f>IF(S52="","",VLOOKUP(S52,List!N$2:O$8,2,FALSE)&amp;"*"&amp;T52&amp;IF(U52="","","+"&amp;VLOOKUP(U52,List!N$2:O$8,2,FALSE)&amp;"*"&amp;V52&amp;"-"&amp;VLOOKUP(S52,List!N$2:O$8,2,FALSE)&amp;"*"&amp;VLOOKUP(U52,List!N$2:O$8,2,FALSE)&amp;"*"&amp;MIN(T52,V52)))&amp;IF(X52="","",IF(S52="","","+")&amp;VLOOKUP(X52,List!P$2:Q$15,2,FALSE)&amp;"*"&amp;Y52&amp;IF(Z52="","","+"&amp;VLOOKUP(Z52,List!P$2:Q$14,2,FALSE)))</f>
        <v>ex02*20</v>
      </c>
    </row>
    <row r="53" spans="1:42" s="3" customFormat="1" ht="27.6" customHeight="1">
      <c r="A53" s="79" t="s">
        <v>103</v>
      </c>
      <c r="B53" s="6" t="s">
        <v>104</v>
      </c>
      <c r="C53" s="3">
        <v>3</v>
      </c>
      <c r="E53" s="6"/>
      <c r="F53" s="15" t="s">
        <v>42</v>
      </c>
      <c r="G53" s="8"/>
      <c r="H53" s="8"/>
      <c r="I53" s="4">
        <f t="shared" si="0"/>
        <v>0</v>
      </c>
      <c r="J53" s="2"/>
      <c r="K53" s="2"/>
      <c r="L53" s="2"/>
      <c r="M53" s="2">
        <f t="shared" si="1"/>
        <v>0</v>
      </c>
      <c r="N53" s="2"/>
      <c r="O53" s="2"/>
      <c r="P53" s="2"/>
      <c r="Q53" s="2"/>
      <c r="R53" s="7"/>
      <c r="W53" s="3">
        <f t="shared" si="3"/>
        <v>0</v>
      </c>
      <c r="Y53" s="8"/>
      <c r="AA53" s="4"/>
      <c r="AB53" s="5"/>
      <c r="AJ53" s="4">
        <f t="shared" si="2"/>
        <v>0</v>
      </c>
      <c r="AL53" s="21"/>
      <c r="AM53" s="29" t="str">
        <f>"&lt;tr class='mmt"&amp;IF(D53="活動"," ev",IF(D53="限定"," ltd",""))&amp;IF(G53=""," groupless'","'")&amp;"&gt;&lt;td headers='icon'&gt;&lt;a href='https://www.alchemistcodedb.com/jp/card/"&amp;SUBSTITUTE(SUBSTITUTE(LOWER(A53),"_","-"),".png","")&amp;"'&gt;&lt;img src='../res/mmt/"&amp;A53&amp;"' title='"&amp;B53&amp;"' /&gt;&lt;/a&gt;&lt;/td&gt;&lt;td headers='name'&gt;"&amp;B53&amp;"&lt;/td&gt;&lt;td headers='rank'&gt;"&amp;C53&amp;"&lt;/td&gt;&lt;td headers='remark'&gt;"&amp;IF(D53="活動","&lt;span class='event'&gt;活動&lt;/span&gt;",IF(D53="限定","&lt;span class='limited'&gt;限定&lt;/span&gt;",""))&amp;"&lt;/td&gt;&lt;td headers='origin'&gt;&lt;span class='originName'&gt;"&amp;SUBSTITUTE(F53,CHAR(10),"&lt;br /&gt;")&amp;"&lt;/span&gt;&lt;img class='originLogo' src='../res/mmt/ui/"&amp;VLOOKUP(F53,List!F:H,2,FALSE)&amp;"'title='"&amp;SUBSTITUTE(F53,CHAR(10)," ")&amp;"' /&gt;&lt;/td&gt;&lt;td headers='group'&gt;"&amp;IF(G53="","","&lt;span class='groupName'&gt;"&amp;SUBSTITUTE(G53,CHAR(10)," ")&amp;IF(H53="","","&lt;br /&gt;"&amp;SUBSTITUTE(H53,CHAR(10)," "))&amp;"&lt;/span&gt;&lt;img class='groupLogo' src='../res/mmt/ui/"&amp;VLOOKUP(G53,List!K:L,2,FALSE)&amp;"' title='"&amp;SUBSTITUTE(G53,CHAR(10)," ")&amp;"' /&gt;")&amp;IF(H53="","","&lt;img class='groupLogo' src='../res/mmt/ui/"&amp;VLOOKUP(H53,List!K:L,2,FALSE)&amp;"' title='"&amp;SUBSTITUTE(H53,CHAR(10)," ")&amp;"' /&gt;")&amp;"&lt;/td&gt;&lt;td headers='score' id='"&amp;AO53&amp;"'&gt;"&amp;I53&amp;"&lt;/td&gt;&lt;td headers='HP'&gt;"&amp;J53&amp;"&lt;/td&gt;&lt;td headers='patk'&gt;"&amp;K53&amp;"&lt;/td&gt;&lt;td headers='matk'&gt;"&amp;L53&amp;"&lt;/td&gt;&lt;td headers='pdef'&gt;"&amp;N53&amp;"&lt;/td&gt;&lt;td headers='mdef'&gt;"&amp;O53&amp;"&lt;/td&gt;&lt;td headers='dex'&gt;"&amp;P53&amp;"&lt;/td&gt;&lt;td headers='agi'&gt;"&amp;Q53&amp;"&lt;/td&gt;&lt;td headers='luck'&gt;"&amp;R53&amp;"&lt;/td&gt;&lt;td headers='aType'&gt;"&amp;S53&amp;IF(U53="","","&lt;br /&gt;"&amp;U53)&amp; "&lt;/td&gt;&lt;td headers='a.bonus'&gt;"&amp;T53&amp;IF(V53="","","&lt;br /&gt;"&amp;V53)&amp;"&lt;/td&gt;&lt;td headers='special'&gt;"&amp;X53&amp;IF(Z53="","","&lt;br /&gt;"&amp;Z53)&amp;"&lt;/td&gt;&lt;td headers='sp.bonus'&gt;"&amp;Y53&amp;IF(AA53="","","&lt;br /&gt;"&amp;AA53)&amp;"&lt;/td&gt;&lt;td headers='others'&gt;"&amp;AB53&amp;"&lt;/td&gt;&lt;td headers='sinA'&gt;"&amp;AC53&amp;"&lt;/td&gt;&lt;td headers='sinB'&gt;"&amp;AD53&amp;"&lt;/td&gt;&lt;td headers='sinC'&gt;"&amp;AE53&amp;"&lt;/td&gt;&lt;td headers='sinD'&gt;"&amp;AF53&amp;"&lt;/td&gt;&lt;td headers='sinE'&gt;"&amp;AG53&amp;"&lt;/td&gt;&lt;td headers='sinF'&gt;"&amp;AH53&amp;"&lt;/td&gt;&lt;td headers='sinG'&gt;"&amp;AI53&amp;"&lt;/td&gt;&lt;/tr&gt;"</f>
        <v>&lt;tr class='mmt groupless'&gt;&lt;td headers='icon'&gt;&lt;a href='https://www.alchemistcodedb.com/jp/card/ts-envyria-decel-01'&gt;&lt;img src='../res/mmt/TS_ENVYRIA_DECEL_01.png' title='ささやかな休息' /&gt;&lt;/a&gt;&lt;/td&gt;&lt;td headers='name'&gt;ささやかな休息&lt;/td&gt;&lt;td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3" s="29" t="str">
        <f t="shared" si="4"/>
        <v>document.getElementById('m051').innerHTML = (b0*0);</v>
      </c>
      <c r="AO53" s="33" t="str">
        <f t="shared" si="5"/>
        <v>m051</v>
      </c>
      <c r="AP53" s="6" t="str">
        <f>IF(S53="","",VLOOKUP(S53,List!N$2:O$8,2,FALSE)&amp;"*"&amp;T53&amp;IF(U53="","","+"&amp;VLOOKUP(U53,List!N$2:O$8,2,FALSE)&amp;"*"&amp;V53&amp;"-"&amp;VLOOKUP(S53,List!N$2:O$8,2,FALSE)&amp;"*"&amp;VLOOKUP(U53,List!N$2:O$8,2,FALSE)&amp;"*"&amp;MIN(T53,V53)))&amp;IF(X53="","",IF(S53="","","+")&amp;VLOOKUP(X53,List!P$2:Q$15,2,FALSE)&amp;"*"&amp;Y53&amp;IF(Z53="","","+"&amp;VLOOKUP(Z53,List!P$2:Q$14,2,FALSE)))</f>
        <v/>
      </c>
    </row>
    <row r="54" spans="1:42" s="3" customFormat="1" ht="27.6" customHeight="1">
      <c r="A54" s="79" t="s">
        <v>105</v>
      </c>
      <c r="B54" s="6" t="s">
        <v>106</v>
      </c>
      <c r="C54" s="3">
        <v>3</v>
      </c>
      <c r="E54" s="6"/>
      <c r="F54" s="15" t="s">
        <v>42</v>
      </c>
      <c r="G54" s="8" t="s">
        <v>107</v>
      </c>
      <c r="H54" s="8"/>
      <c r="I54" s="4">
        <f t="shared" si="0"/>
        <v>20</v>
      </c>
      <c r="J54" s="2"/>
      <c r="K54" s="2"/>
      <c r="L54" s="2"/>
      <c r="M54" s="2">
        <f t="shared" si="1"/>
        <v>0</v>
      </c>
      <c r="N54" s="2">
        <v>50</v>
      </c>
      <c r="O54" s="2"/>
      <c r="P54" s="2"/>
      <c r="Q54" s="2"/>
      <c r="R54" s="7"/>
      <c r="W54" s="3">
        <f t="shared" si="3"/>
        <v>0</v>
      </c>
      <c r="Y54" s="8"/>
      <c r="AA54" s="4"/>
      <c r="AB54" s="5"/>
      <c r="AC54" s="3">
        <v>20</v>
      </c>
      <c r="AJ54" s="4">
        <f t="shared" si="2"/>
        <v>20</v>
      </c>
      <c r="AL54" s="21"/>
      <c r="AM54" s="29" t="str">
        <f>"&lt;tr class='mmt"&amp;IF(D54="活動"," ev",IF(D54="限定"," ltd",""))&amp;IF(G54=""," groupless'","'")&amp;"&gt;&lt;td headers='icon'&gt;&lt;a href='https://www.alchemistcodedb.com/jp/card/"&amp;SUBSTITUTE(SUBSTITUTE(LOWER(A54),"_","-"),".png","")&amp;"'&gt;&lt;img src='../res/mmt/"&amp;A54&amp;"' title='"&amp;B54&amp;"' /&gt;&lt;/a&gt;&lt;/td&gt;&lt;td headers='name'&gt;"&amp;B54&amp;"&lt;/td&gt;&lt;td headers='rank'&gt;"&amp;C54&amp;"&lt;/td&gt;&lt;td headers='remark'&gt;"&amp;IF(D54="活動","&lt;span class='event'&gt;活動&lt;/span&gt;",IF(D54="限定","&lt;span class='limited'&gt;限定&lt;/span&gt;",""))&amp;"&lt;/td&gt;&lt;td headers='origin'&gt;&lt;span class='originName'&gt;"&amp;SUBSTITUTE(F54,CHAR(10),"&lt;br /&gt;")&amp;"&lt;/span&gt;&lt;img class='originLogo' src='../res/mmt/ui/"&amp;VLOOKUP(F54,List!F:H,2,FALSE)&amp;"'title='"&amp;SUBSTITUTE(F54,CHAR(10)," ")&amp;"' /&gt;&lt;/td&gt;&lt;td headers='group'&gt;"&amp;IF(G54="","","&lt;span class='groupName'&gt;"&amp;SUBSTITUTE(G54,CHAR(10)," ")&amp;IF(H54="","","&lt;br /&gt;"&amp;SUBSTITUTE(H54,CHAR(10)," "))&amp;"&lt;/span&gt;&lt;img class='groupLogo' src='../res/mmt/ui/"&amp;VLOOKUP(G54,List!K:L,2,FALSE)&amp;"' title='"&amp;SUBSTITUTE(G54,CHAR(10)," ")&amp;"' /&gt;")&amp;IF(H54="","","&lt;img class='groupLogo' src='../res/mmt/ui/"&amp;VLOOKUP(H54,List!K:L,2,FALSE)&amp;"' title='"&amp;SUBSTITUTE(H54,CHAR(10)," ")&amp;"' /&gt;")&amp;"&lt;/td&gt;&lt;td headers='score' id='"&amp;AO54&amp;"'&gt;"&amp;I54&amp;"&lt;/td&gt;&lt;td headers='HP'&gt;"&amp;J54&amp;"&lt;/td&gt;&lt;td headers='patk'&gt;"&amp;K54&amp;"&lt;/td&gt;&lt;td headers='matk'&gt;"&amp;L54&amp;"&lt;/td&gt;&lt;td headers='pdef'&gt;"&amp;N54&amp;"&lt;/td&gt;&lt;td headers='mdef'&gt;"&amp;O54&amp;"&lt;/td&gt;&lt;td headers='dex'&gt;"&amp;P54&amp;"&lt;/td&gt;&lt;td headers='agi'&gt;"&amp;Q54&amp;"&lt;/td&gt;&lt;td headers='luck'&gt;"&amp;R54&amp;"&lt;/td&gt;&lt;td headers='aType'&gt;"&amp;S54&amp;IF(U54="","","&lt;br /&gt;"&amp;U54)&amp; "&lt;/td&gt;&lt;td headers='a.bonus'&gt;"&amp;T54&amp;IF(V54="","","&lt;br /&gt;"&amp;V54)&amp;"&lt;/td&gt;&lt;td headers='special'&gt;"&amp;X54&amp;IF(Z54="","","&lt;br /&gt;"&amp;Z54)&amp;"&lt;/td&gt;&lt;td headers='sp.bonus'&gt;"&amp;Y54&amp;IF(AA54="","","&lt;br /&gt;"&amp;AA54)&amp;"&lt;/td&gt;&lt;td headers='others'&gt;"&amp;AB54&amp;"&lt;/td&gt;&lt;td headers='sinA'&gt;"&amp;AC54&amp;"&lt;/td&gt;&lt;td headers='sinB'&gt;"&amp;AD54&amp;"&lt;/td&gt;&lt;td headers='sinC'&gt;"&amp;AE54&amp;"&lt;/td&gt;&lt;td headers='sinD'&gt;"&amp;AF54&amp;"&lt;/td&gt;&lt;td headers='sinE'&gt;"&amp;AG54&amp;"&lt;/td&gt;&lt;td headers='sinF'&gt;"&amp;AH54&amp;"&lt;/td&gt;&lt;td headers='sinG'&gt;"&amp;AI54&amp;"&lt;/td&gt;&lt;/tr&gt;"</f>
        <v>&lt;tr class='mmt'&gt;&lt;td headers='icon'&gt;&lt;a href='https://www.alchemistcodedb.com/jp/card/ts-envyria-dilga-01'&gt;&lt;img src='../res/mmt/TS_ENVYRIA_DILGA_01.png' title='戦士の休息' /&gt;&lt;/a&gt;&lt;/td&gt;&lt;td headers='name'&gt;戦士の休息&lt;/td&gt;&lt;td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id='m052'&gt;20&lt;/td&gt;&lt;td headers='HP'&gt;&lt;/td&gt;&lt;td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headers='sinF'&gt;&lt;/td&gt;&lt;td headers='sinG'&gt;&lt;/td&gt;&lt;/tr&gt;</v>
      </c>
      <c r="AN54" s="29" t="str">
        <f t="shared" si="4"/>
        <v>document.getElementById('m052').innerHTML = (b0*0) + (s0*20+s1*20);</v>
      </c>
      <c r="AO54" s="33" t="str">
        <f t="shared" si="5"/>
        <v>m052</v>
      </c>
      <c r="AP54" s="6" t="str">
        <f>IF(S54="","",VLOOKUP(S54,List!N$2:O$8,2,FALSE)&amp;"*"&amp;T54&amp;IF(U54="","","+"&amp;VLOOKUP(U54,List!N$2:O$8,2,FALSE)&amp;"*"&amp;V54&amp;"-"&amp;VLOOKUP(S54,List!N$2:O$8,2,FALSE)&amp;"*"&amp;VLOOKUP(U54,List!N$2:O$8,2,FALSE)&amp;"*"&amp;MIN(T54,V54)))&amp;IF(X54="","",IF(S54="","","+")&amp;VLOOKUP(X54,List!P$2:Q$15,2,FALSE)&amp;"*"&amp;Y54&amp;IF(Z54="","","+"&amp;VLOOKUP(Z54,List!P$2:Q$14,2,FALSE)))</f>
        <v/>
      </c>
    </row>
    <row r="55" spans="1:42" s="3" customFormat="1" ht="27.6" customHeight="1">
      <c r="A55" s="79" t="s">
        <v>108</v>
      </c>
      <c r="B55" s="6" t="s">
        <v>109</v>
      </c>
      <c r="C55" s="3">
        <v>3</v>
      </c>
      <c r="E55" s="6"/>
      <c r="F55" s="15" t="s">
        <v>42</v>
      </c>
      <c r="G55" s="8"/>
      <c r="H55" s="8"/>
      <c r="I55" s="4">
        <f t="shared" si="0"/>
        <v>0</v>
      </c>
      <c r="J55" s="2"/>
      <c r="K55" s="2"/>
      <c r="L55" s="2"/>
      <c r="M55" s="2">
        <f t="shared" si="1"/>
        <v>0</v>
      </c>
      <c r="N55" s="2"/>
      <c r="O55" s="2"/>
      <c r="P55" s="2"/>
      <c r="Q55" s="2"/>
      <c r="R55" s="7"/>
      <c r="W55" s="3">
        <f t="shared" si="3"/>
        <v>0</v>
      </c>
      <c r="Y55" s="8"/>
      <c r="AA55" s="4"/>
      <c r="AB55" s="5"/>
      <c r="AJ55" s="4">
        <f t="shared" si="2"/>
        <v>0</v>
      </c>
      <c r="AL55" s="21"/>
      <c r="AM55" s="29" t="str">
        <f>"&lt;tr class='mmt"&amp;IF(D55="活動"," ev",IF(D55="限定"," ltd",""))&amp;IF(G55=""," groupless'","'")&amp;"&gt;&lt;td headers='icon'&gt;&lt;a href='https://www.alchemistcodedb.com/jp/card/"&amp;SUBSTITUTE(SUBSTITUTE(LOWER(A55),"_","-"),".png","")&amp;"'&gt;&lt;img src='../res/mmt/"&amp;A55&amp;"' title='"&amp;B55&amp;"' /&gt;&lt;/a&gt;&lt;/td&gt;&lt;td headers='name'&gt;"&amp;B55&amp;"&lt;/td&gt;&lt;td headers='rank'&gt;"&amp;C55&amp;"&lt;/td&gt;&lt;td headers='remark'&gt;"&amp;IF(D55="活動","&lt;span class='event'&gt;活動&lt;/span&gt;",IF(D55="限定","&lt;span class='limited'&gt;限定&lt;/span&gt;",""))&amp;"&lt;/td&gt;&lt;td headers='origin'&gt;&lt;span class='originName'&gt;"&amp;SUBSTITUTE(F55,CHAR(10),"&lt;br /&gt;")&amp;"&lt;/span&gt;&lt;img class='originLogo' src='../res/mmt/ui/"&amp;VLOOKUP(F55,List!F:H,2,FALSE)&amp;"'title='"&amp;SUBSTITUTE(F55,CHAR(10)," ")&amp;"' /&gt;&lt;/td&gt;&lt;td headers='group'&gt;"&amp;IF(G55="","","&lt;span class='groupName'&gt;"&amp;SUBSTITUTE(G55,CHAR(10)," ")&amp;IF(H55="","","&lt;br /&gt;"&amp;SUBSTITUTE(H55,CHAR(10)," "))&amp;"&lt;/span&gt;&lt;img class='groupLogo' src='../res/mmt/ui/"&amp;VLOOKUP(G55,List!K:L,2,FALSE)&amp;"' title='"&amp;SUBSTITUTE(G55,CHAR(10)," ")&amp;"' /&gt;")&amp;IF(H55="","","&lt;img class='groupLogo' src='../res/mmt/ui/"&amp;VLOOKUP(H55,List!K:L,2,FALSE)&amp;"' title='"&amp;SUBSTITUTE(H55,CHAR(10)," ")&amp;"' /&gt;")&amp;"&lt;/td&gt;&lt;td headers='score' id='"&amp;AO55&amp;"'&gt;"&amp;I55&amp;"&lt;/td&gt;&lt;td headers='HP'&gt;"&amp;J55&amp;"&lt;/td&gt;&lt;td headers='patk'&gt;"&amp;K55&amp;"&lt;/td&gt;&lt;td headers='matk'&gt;"&amp;L55&amp;"&lt;/td&gt;&lt;td headers='pdef'&gt;"&amp;N55&amp;"&lt;/td&gt;&lt;td headers='mdef'&gt;"&amp;O55&amp;"&lt;/td&gt;&lt;td headers='dex'&gt;"&amp;P55&amp;"&lt;/td&gt;&lt;td headers='agi'&gt;"&amp;Q55&amp;"&lt;/td&gt;&lt;td headers='luck'&gt;"&amp;R55&amp;"&lt;/td&gt;&lt;td headers='aType'&gt;"&amp;S55&amp;IF(U55="","","&lt;br /&gt;"&amp;U55)&amp; "&lt;/td&gt;&lt;td headers='a.bonus'&gt;"&amp;T55&amp;IF(V55="","","&lt;br /&gt;"&amp;V55)&amp;"&lt;/td&gt;&lt;td headers='special'&gt;"&amp;X55&amp;IF(Z55="","","&lt;br /&gt;"&amp;Z55)&amp;"&lt;/td&gt;&lt;td headers='sp.bonus'&gt;"&amp;Y55&amp;IF(AA55="","","&lt;br /&gt;"&amp;AA55)&amp;"&lt;/td&gt;&lt;td headers='others'&gt;"&amp;AB55&amp;"&lt;/td&gt;&lt;td headers='sinA'&gt;"&amp;AC55&amp;"&lt;/td&gt;&lt;td headers='sinB'&gt;"&amp;AD55&amp;"&lt;/td&gt;&lt;td headers='sinC'&gt;"&amp;AE55&amp;"&lt;/td&gt;&lt;td headers='sinD'&gt;"&amp;AF55&amp;"&lt;/td&gt;&lt;td headers='sinE'&gt;"&amp;AG55&amp;"&lt;/td&gt;&lt;td headers='sinF'&gt;"&amp;AH55&amp;"&lt;/td&gt;&lt;td headers='sinG'&gt;"&amp;AI55&amp;"&lt;/td&gt;&lt;/tr&gt;"</f>
        <v>&lt;tr class='mmt groupless'&gt;&lt;td headers='icon'&gt;&lt;a href='https://www.alchemistcodedb.com/jp/card/ts-envyria-elaine-01'&gt;&lt;img src='../res/mmt/TS_ENVYRIA_ELAINE_01.png' title='お気に入りの帽子' /&gt;&lt;/a&gt;&lt;/td&gt;&lt;td headers='name'&gt;お気に入りの帽子&lt;/td&gt;&lt;td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5" s="29" t="str">
        <f t="shared" si="4"/>
        <v>document.getElementById('m053').innerHTML = (b0*0);</v>
      </c>
      <c r="AO55" s="33" t="str">
        <f t="shared" si="5"/>
        <v>m053</v>
      </c>
      <c r="AP55" s="6" t="str">
        <f>IF(S55="","",VLOOKUP(S55,List!N$2:O$8,2,FALSE)&amp;"*"&amp;T55&amp;IF(U55="","","+"&amp;VLOOKUP(U55,List!N$2:O$8,2,FALSE)&amp;"*"&amp;V55&amp;"-"&amp;VLOOKUP(S55,List!N$2:O$8,2,FALSE)&amp;"*"&amp;VLOOKUP(U55,List!N$2:O$8,2,FALSE)&amp;"*"&amp;MIN(T55,V55)))&amp;IF(X55="","",IF(S55="","","+")&amp;VLOOKUP(X55,List!P$2:Q$15,2,FALSE)&amp;"*"&amp;Y55&amp;IF(Z55="","","+"&amp;VLOOKUP(Z55,List!P$2:Q$14,2,FALSE)))</f>
        <v/>
      </c>
    </row>
    <row r="56" spans="1:42" s="3" customFormat="1" ht="27.6" customHeight="1">
      <c r="A56" s="79" t="s">
        <v>110</v>
      </c>
      <c r="B56" s="6" t="s">
        <v>111</v>
      </c>
      <c r="C56" s="3">
        <v>4</v>
      </c>
      <c r="E56" s="6"/>
      <c r="F56" s="15" t="s">
        <v>42</v>
      </c>
      <c r="G56" s="8"/>
      <c r="H56" s="8"/>
      <c r="I56" s="4">
        <f t="shared" si="0"/>
        <v>0</v>
      </c>
      <c r="J56" s="2"/>
      <c r="K56" s="2"/>
      <c r="L56" s="2"/>
      <c r="M56" s="2">
        <f t="shared" si="1"/>
        <v>0</v>
      </c>
      <c r="N56" s="2"/>
      <c r="O56" s="2"/>
      <c r="P56" s="2"/>
      <c r="Q56" s="2"/>
      <c r="R56" s="7"/>
      <c r="W56" s="3">
        <f t="shared" si="3"/>
        <v>0</v>
      </c>
      <c r="Y56" s="8"/>
      <c r="AA56" s="4"/>
      <c r="AB56" s="5"/>
      <c r="AJ56" s="4">
        <f t="shared" si="2"/>
        <v>0</v>
      </c>
      <c r="AL56" s="21"/>
      <c r="AM56" s="29" t="str">
        <f>"&lt;tr class='mmt"&amp;IF(D56="活動"," ev",IF(D56="限定"," ltd",""))&amp;IF(G56=""," groupless'","'")&amp;"&gt;&lt;td headers='icon'&gt;&lt;a href='https://www.alchemistcodedb.com/jp/card/"&amp;SUBSTITUTE(SUBSTITUTE(LOWER(A56),"_","-"),".png","")&amp;"'&gt;&lt;img src='../res/mmt/"&amp;A56&amp;"' title='"&amp;B56&amp;"' /&gt;&lt;/a&gt;&lt;/td&gt;&lt;td headers='name'&gt;"&amp;B56&amp;"&lt;/td&gt;&lt;td headers='rank'&gt;"&amp;C56&amp;"&lt;/td&gt;&lt;td headers='remark'&gt;"&amp;IF(D56="活動","&lt;span class='event'&gt;活動&lt;/span&gt;",IF(D56="限定","&lt;span class='limited'&gt;限定&lt;/span&gt;",""))&amp;"&lt;/td&gt;&lt;td headers='origin'&gt;&lt;span class='originName'&gt;"&amp;SUBSTITUTE(F56,CHAR(10),"&lt;br /&gt;")&amp;"&lt;/span&gt;&lt;img class='originLogo' src='../res/mmt/ui/"&amp;VLOOKUP(F56,List!F:H,2,FALSE)&amp;"'title='"&amp;SUBSTITUTE(F56,CHAR(10)," ")&amp;"' /&gt;&lt;/td&gt;&lt;td headers='group'&gt;"&amp;IF(G56="","","&lt;span class='groupName'&gt;"&amp;SUBSTITUTE(G56,CHAR(10)," ")&amp;IF(H56="","","&lt;br /&gt;"&amp;SUBSTITUTE(H56,CHAR(10)," "))&amp;"&lt;/span&gt;&lt;img class='groupLogo' src='../res/mmt/ui/"&amp;VLOOKUP(G56,List!K:L,2,FALSE)&amp;"' title='"&amp;SUBSTITUTE(G56,CHAR(10)," ")&amp;"' /&gt;")&amp;IF(H56="","","&lt;img class='groupLogo' src='../res/mmt/ui/"&amp;VLOOKUP(H56,List!K:L,2,FALSE)&amp;"' title='"&amp;SUBSTITUTE(H56,CHAR(10)," ")&amp;"' /&gt;")&amp;"&lt;/td&gt;&lt;td headers='score' id='"&amp;AO56&amp;"'&gt;"&amp;I56&amp;"&lt;/td&gt;&lt;td headers='HP'&gt;"&amp;J56&amp;"&lt;/td&gt;&lt;td headers='patk'&gt;"&amp;K56&amp;"&lt;/td&gt;&lt;td headers='matk'&gt;"&amp;L56&amp;"&lt;/td&gt;&lt;td headers='pdef'&gt;"&amp;N56&amp;"&lt;/td&gt;&lt;td headers='mdef'&gt;"&amp;O56&amp;"&lt;/td&gt;&lt;td headers='dex'&gt;"&amp;P56&amp;"&lt;/td&gt;&lt;td headers='agi'&gt;"&amp;Q56&amp;"&lt;/td&gt;&lt;td headers='luck'&gt;"&amp;R56&amp;"&lt;/td&gt;&lt;td headers='aType'&gt;"&amp;S56&amp;IF(U56="","","&lt;br /&gt;"&amp;U56)&amp; "&lt;/td&gt;&lt;td headers='a.bonus'&gt;"&amp;T56&amp;IF(V56="","","&lt;br /&gt;"&amp;V56)&amp;"&lt;/td&gt;&lt;td headers='special'&gt;"&amp;X56&amp;IF(Z56="","","&lt;br /&gt;"&amp;Z56)&amp;"&lt;/td&gt;&lt;td headers='sp.bonus'&gt;"&amp;Y56&amp;IF(AA56="","","&lt;br /&gt;"&amp;AA56)&amp;"&lt;/td&gt;&lt;td headers='others'&gt;"&amp;AB56&amp;"&lt;/td&gt;&lt;td headers='sinA'&gt;"&amp;AC56&amp;"&lt;/td&gt;&lt;td headers='sinB'&gt;"&amp;AD56&amp;"&lt;/td&gt;&lt;td headers='sinC'&gt;"&amp;AE56&amp;"&lt;/td&gt;&lt;td headers='sinD'&gt;"&amp;AF56&amp;"&lt;/td&gt;&lt;td headers='sinE'&gt;"&amp;AG56&amp;"&lt;/td&gt;&lt;td headers='sinF'&gt;"&amp;AH56&amp;"&lt;/td&gt;&lt;td headers='sinG'&gt;"&amp;AI56&amp;"&lt;/td&gt;&lt;/tr&gt;"</f>
        <v>&lt;tr class='mmt groupless'&gt;&lt;td headers='icon'&gt;&lt;a href='https://www.alchemistcodedb.com/jp/card/ts-envyria-elizabeth-01'&gt;&lt;img src='../res/mmt/TS_ENVYRIA_ELIZABETH_01.png' title='お姉様の為ならば' /&gt;&lt;/a&gt;&lt;/td&gt;&lt;td headers='name'&gt;お姉様の為ならば&lt;/td&gt;&lt;td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6" s="29" t="str">
        <f t="shared" si="4"/>
        <v>document.getElementById('m054').innerHTML = (b0*0);</v>
      </c>
      <c r="AO56" s="33" t="str">
        <f t="shared" si="5"/>
        <v>m054</v>
      </c>
      <c r="AP56" s="6" t="str">
        <f>IF(S56="","",VLOOKUP(S56,List!N$2:O$8,2,FALSE)&amp;"*"&amp;T56&amp;IF(U56="","","+"&amp;VLOOKUP(U56,List!N$2:O$8,2,FALSE)&amp;"*"&amp;V56&amp;"-"&amp;VLOOKUP(S56,List!N$2:O$8,2,FALSE)&amp;"*"&amp;VLOOKUP(U56,List!N$2:O$8,2,FALSE)&amp;"*"&amp;MIN(T56,V56)))&amp;IF(X56="","",IF(S56="","","+")&amp;VLOOKUP(X56,List!P$2:Q$15,2,FALSE)&amp;"*"&amp;Y56&amp;IF(Z56="","","+"&amp;VLOOKUP(Z56,List!P$2:Q$14,2,FALSE)))</f>
        <v/>
      </c>
    </row>
    <row r="57" spans="1:42" s="3" customFormat="1" ht="27.6" customHeight="1">
      <c r="A57" s="79" t="s">
        <v>728</v>
      </c>
      <c r="B57" s="6" t="s">
        <v>742</v>
      </c>
      <c r="C57" s="3">
        <v>5</v>
      </c>
      <c r="D57" s="3" t="s">
        <v>39</v>
      </c>
      <c r="E57" s="6" t="s">
        <v>830</v>
      </c>
      <c r="F57" s="15" t="s">
        <v>42</v>
      </c>
      <c r="G57" s="8"/>
      <c r="H57" s="8"/>
      <c r="I57" s="4">
        <f t="shared" si="0"/>
        <v>0</v>
      </c>
      <c r="J57" s="2"/>
      <c r="K57" s="2"/>
      <c r="L57" s="2"/>
      <c r="M57" s="2">
        <f t="shared" si="1"/>
        <v>0</v>
      </c>
      <c r="N57" s="2"/>
      <c r="O57" s="2"/>
      <c r="P57" s="2"/>
      <c r="Q57" s="2"/>
      <c r="R57" s="7"/>
      <c r="W57" s="3">
        <f t="shared" si="3"/>
        <v>0</v>
      </c>
      <c r="Y57" s="8"/>
      <c r="AA57" s="4"/>
      <c r="AB57" s="5"/>
      <c r="AJ57" s="4">
        <f t="shared" si="2"/>
        <v>0</v>
      </c>
      <c r="AL57" s="21"/>
      <c r="AM57" s="29" t="str">
        <f>"&lt;tr class='mmt"&amp;IF(D57="活動"," ev",IF(D57="限定"," ltd",""))&amp;IF(G57=""," groupless'","'")&amp;"&gt;&lt;td headers='icon'&gt;&lt;a href='https://www.alchemistcodedb.com/jp/card/"&amp;SUBSTITUTE(SUBSTITUTE(LOWER(A57),"_","-"),".png","")&amp;"'&gt;&lt;img src='../res/mmt/"&amp;A57&amp;"' title='"&amp;B57&amp;"' /&gt;&lt;/a&gt;&lt;/td&gt;&lt;td headers='name'&gt;"&amp;B57&amp;"&lt;/td&gt;&lt;td headers='rank'&gt;"&amp;C57&amp;"&lt;/td&gt;&lt;td headers='remark'&gt;"&amp;IF(D57="活動","&lt;span class='event'&gt;活動&lt;/span&gt;",IF(D57="限定","&lt;span class='limited'&gt;限定&lt;/span&gt;",""))&amp;"&lt;/td&gt;&lt;td headers='origin'&gt;&lt;span class='originName'&gt;"&amp;SUBSTITUTE(F57,CHAR(10),"&lt;br /&gt;")&amp;"&lt;/span&gt;&lt;img class='originLogo' src='../res/mmt/ui/"&amp;VLOOKUP(F57,List!F:H,2,FALSE)&amp;"'title='"&amp;SUBSTITUTE(F57,CHAR(10)," ")&amp;"' /&gt;&lt;/td&gt;&lt;td headers='group'&gt;"&amp;IF(G57="","","&lt;span class='groupName'&gt;"&amp;SUBSTITUTE(G57,CHAR(10)," ")&amp;IF(H57="","","&lt;br /&gt;"&amp;SUBSTITUTE(H57,CHAR(10)," "))&amp;"&lt;/span&gt;&lt;img class='groupLogo' src='../res/mmt/ui/"&amp;VLOOKUP(G57,List!K:L,2,FALSE)&amp;"' title='"&amp;SUBSTITUTE(G57,CHAR(10)," ")&amp;"' /&gt;")&amp;IF(H57="","","&lt;img class='groupLogo' src='../res/mmt/ui/"&amp;VLOOKUP(H57,List!K:L,2,FALSE)&amp;"' title='"&amp;SUBSTITUTE(H57,CHAR(10)," ")&amp;"' /&gt;")&amp;"&lt;/td&gt;&lt;td headers='score' id='"&amp;AO57&amp;"'&gt;"&amp;I57&amp;"&lt;/td&gt;&lt;td headers='HP'&gt;"&amp;J57&amp;"&lt;/td&gt;&lt;td headers='patk'&gt;"&amp;K57&amp;"&lt;/td&gt;&lt;td headers='matk'&gt;"&amp;L57&amp;"&lt;/td&gt;&lt;td headers='pdef'&gt;"&amp;N57&amp;"&lt;/td&gt;&lt;td headers='mdef'&gt;"&amp;O57&amp;"&lt;/td&gt;&lt;td headers='dex'&gt;"&amp;P57&amp;"&lt;/td&gt;&lt;td headers='agi'&gt;"&amp;Q57&amp;"&lt;/td&gt;&lt;td headers='luck'&gt;"&amp;R57&amp;"&lt;/td&gt;&lt;td headers='aType'&gt;"&amp;S57&amp;IF(U57="","","&lt;br /&gt;"&amp;U57)&amp; "&lt;/td&gt;&lt;td headers='a.bonus'&gt;"&amp;T57&amp;IF(V57="","","&lt;br /&gt;"&amp;V57)&amp;"&lt;/td&gt;&lt;td headers='special'&gt;"&amp;X57&amp;IF(Z57="","","&lt;br /&gt;"&amp;Z57)&amp;"&lt;/td&gt;&lt;td headers='sp.bonus'&gt;"&amp;Y57&amp;IF(AA57="","","&lt;br /&gt;"&amp;AA57)&amp;"&lt;/td&gt;&lt;td headers='others'&gt;"&amp;AB57&amp;"&lt;/td&gt;&lt;td headers='sinA'&gt;"&amp;AC57&amp;"&lt;/td&gt;&lt;td headers='sinB'&gt;"&amp;AD57&amp;"&lt;/td&gt;&lt;td headers='sinC'&gt;"&amp;AE57&amp;"&lt;/td&gt;&lt;td headers='sinD'&gt;"&amp;AF57&amp;"&lt;/td&gt;&lt;td headers='sinE'&gt;"&amp;AG57&amp;"&lt;/td&gt;&lt;td headers='sinF'&gt;"&amp;AH57&amp;"&lt;/td&gt;&lt;td headers='sinG'&gt;"&amp;AI57&amp;"&lt;/td&gt;&lt;/tr&gt;"</f>
        <v>&lt;tr class='mmt ltd groupless'&gt;&lt;td headers='icon'&gt;&lt;a href='https://www.alchemistcodedb.com/jp/card/ts-envyria-elizabeth-02'&gt;&lt;img src='../res/mmt/TS_ENVYRIA_ELIZABETH_02.png' title='秘密の試験薬チョコ' /&gt;&lt;/a&gt;&lt;/td&gt;&lt;td headers='name'&gt;秘密の試験薬チョコ&lt;/td&gt;&lt;td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7" s="29" t="str">
        <f t="shared" si="4"/>
        <v>document.getElementById('m055').innerHTML = (b0*0);</v>
      </c>
      <c r="AO57" s="33" t="str">
        <f t="shared" si="5"/>
        <v>m055</v>
      </c>
      <c r="AP57" s="6" t="str">
        <f>IF(S57="","",VLOOKUP(S57,List!N$2:O$8,2,FALSE)&amp;"*"&amp;T57&amp;IF(U57="","","+"&amp;VLOOKUP(U57,List!N$2:O$8,2,FALSE)&amp;"*"&amp;V57&amp;"-"&amp;VLOOKUP(S57,List!N$2:O$8,2,FALSE)&amp;"*"&amp;VLOOKUP(U57,List!N$2:O$8,2,FALSE)&amp;"*"&amp;MIN(T57,V57)))&amp;IF(X57="","",IF(S57="","","+")&amp;VLOOKUP(X57,List!P$2:Q$15,2,FALSE)&amp;"*"&amp;Y57&amp;IF(Z57="","","+"&amp;VLOOKUP(Z57,List!P$2:Q$14,2,FALSE)))</f>
        <v/>
      </c>
    </row>
    <row r="58" spans="1:42" s="3" customFormat="1" ht="27.6" customHeight="1">
      <c r="A58" s="79" t="s">
        <v>112</v>
      </c>
      <c r="B58" s="6" t="s">
        <v>450</v>
      </c>
      <c r="C58" s="3">
        <v>4</v>
      </c>
      <c r="E58" s="6"/>
      <c r="F58" s="15" t="s">
        <v>42</v>
      </c>
      <c r="G58" s="8"/>
      <c r="H58" s="8"/>
      <c r="I58" s="4">
        <f t="shared" si="0"/>
        <v>0</v>
      </c>
      <c r="J58" s="2"/>
      <c r="K58" s="2"/>
      <c r="L58" s="2"/>
      <c r="M58" s="2">
        <f t="shared" si="1"/>
        <v>0</v>
      </c>
      <c r="N58" s="2"/>
      <c r="O58" s="2"/>
      <c r="P58" s="2"/>
      <c r="Q58" s="2"/>
      <c r="R58" s="7"/>
      <c r="W58" s="3">
        <f t="shared" si="3"/>
        <v>0</v>
      </c>
      <c r="Y58" s="8"/>
      <c r="AA58" s="4"/>
      <c r="AB58" s="5"/>
      <c r="AJ58" s="4">
        <f t="shared" si="2"/>
        <v>0</v>
      </c>
      <c r="AL58" s="21"/>
      <c r="AM58" s="29" t="str">
        <f>"&lt;tr class='mmt"&amp;IF(D58="活動"," ev",IF(D58="限定"," ltd",""))&amp;IF(G58=""," groupless'","'")&amp;"&gt;&lt;td headers='icon'&gt;&lt;a href='https://www.alchemistcodedb.com/jp/card/"&amp;SUBSTITUTE(SUBSTITUTE(LOWER(A58),"_","-"),".png","")&amp;"'&gt;&lt;img src='../res/mmt/"&amp;A58&amp;"' title='"&amp;B58&amp;"' /&gt;&lt;/a&gt;&lt;/td&gt;&lt;td headers='name'&gt;"&amp;B58&amp;"&lt;/td&gt;&lt;td headers='rank'&gt;"&amp;C58&amp;"&lt;/td&gt;&lt;td headers='remark'&gt;"&amp;IF(D58="活動","&lt;span class='event'&gt;活動&lt;/span&gt;",IF(D58="限定","&lt;span class='limited'&gt;限定&lt;/span&gt;",""))&amp;"&lt;/td&gt;&lt;td headers='origin'&gt;&lt;span class='originName'&gt;"&amp;SUBSTITUTE(F58,CHAR(10),"&lt;br /&gt;")&amp;"&lt;/span&gt;&lt;img class='originLogo' src='../res/mmt/ui/"&amp;VLOOKUP(F58,List!F:H,2,FALSE)&amp;"'title='"&amp;SUBSTITUTE(F58,CHAR(10)," ")&amp;"' /&gt;&lt;/td&gt;&lt;td headers='group'&gt;"&amp;IF(G58="","","&lt;span class='groupName'&gt;"&amp;SUBSTITUTE(G58,CHAR(10)," ")&amp;IF(H58="","","&lt;br /&gt;"&amp;SUBSTITUTE(H58,CHAR(10)," "))&amp;"&lt;/span&gt;&lt;img class='groupLogo' src='../res/mmt/ui/"&amp;VLOOKUP(G58,List!K:L,2,FALSE)&amp;"' title='"&amp;SUBSTITUTE(G58,CHAR(10)," ")&amp;"' /&gt;")&amp;IF(H58="","","&lt;img class='groupLogo' src='../res/mmt/ui/"&amp;VLOOKUP(H58,List!K:L,2,FALSE)&amp;"' title='"&amp;SUBSTITUTE(H58,CHAR(10)," ")&amp;"' /&gt;")&amp;"&lt;/td&gt;&lt;td headers='score' id='"&amp;AO58&amp;"'&gt;"&amp;I58&amp;"&lt;/td&gt;&lt;td headers='HP'&gt;"&amp;J58&amp;"&lt;/td&gt;&lt;td headers='patk'&gt;"&amp;K58&amp;"&lt;/td&gt;&lt;td headers='matk'&gt;"&amp;L58&amp;"&lt;/td&gt;&lt;td headers='pdef'&gt;"&amp;N58&amp;"&lt;/td&gt;&lt;td headers='mdef'&gt;"&amp;O58&amp;"&lt;/td&gt;&lt;td headers='dex'&gt;"&amp;P58&amp;"&lt;/td&gt;&lt;td headers='agi'&gt;"&amp;Q58&amp;"&lt;/td&gt;&lt;td headers='luck'&gt;"&amp;R58&amp;"&lt;/td&gt;&lt;td headers='aType'&gt;"&amp;S58&amp;IF(U58="","","&lt;br /&gt;"&amp;U58)&amp; "&lt;/td&gt;&lt;td headers='a.bonus'&gt;"&amp;T58&amp;IF(V58="","","&lt;br /&gt;"&amp;V58)&amp;"&lt;/td&gt;&lt;td headers='special'&gt;"&amp;X58&amp;IF(Z58="","","&lt;br /&gt;"&amp;Z58)&amp;"&lt;/td&gt;&lt;td headers='sp.bonus'&gt;"&amp;Y58&amp;IF(AA58="","","&lt;br /&gt;"&amp;AA58)&amp;"&lt;/td&gt;&lt;td headers='others'&gt;"&amp;AB58&amp;"&lt;/td&gt;&lt;td headers='sinA'&gt;"&amp;AC58&amp;"&lt;/td&gt;&lt;td headers='sinB'&gt;"&amp;AD58&amp;"&lt;/td&gt;&lt;td headers='sinC'&gt;"&amp;AE58&amp;"&lt;/td&gt;&lt;td headers='sinD'&gt;"&amp;AF58&amp;"&lt;/td&gt;&lt;td headers='sinE'&gt;"&amp;AG58&amp;"&lt;/td&gt;&lt;td headers='sinF'&gt;"&amp;AH58&amp;"&lt;/td&gt;&lt;td headers='sinG'&gt;"&amp;AI58&amp;"&lt;/td&gt;&lt;/tr&gt;"</f>
        <v>&lt;tr class='mmt groupless'&gt;&lt;td headers='icon'&gt;&lt;a href='https://www.alchemistcodedb.com/jp/card/ts-envyria-fairlily-01'&gt;&lt;img src='../res/mmt/TS_ENVYRIA_FAIRLILY_01.png' title='ようこそ我らが植物園' /&gt;&lt;/a&gt;&lt;/td&gt;&lt;td headers='name'&gt;ようこそ我らが植物園&lt;/td&gt;&lt;td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8" s="29" t="str">
        <f t="shared" si="4"/>
        <v>document.getElementById('m056').innerHTML = (b0*0);</v>
      </c>
      <c r="AO58" s="33" t="str">
        <f t="shared" si="5"/>
        <v>m056</v>
      </c>
      <c r="AP58" s="6" t="str">
        <f>IF(S58="","",VLOOKUP(S58,List!N$2:O$8,2,FALSE)&amp;"*"&amp;T58&amp;IF(U58="","","+"&amp;VLOOKUP(U58,List!N$2:O$8,2,FALSE)&amp;"*"&amp;V58&amp;"-"&amp;VLOOKUP(S58,List!N$2:O$8,2,FALSE)&amp;"*"&amp;VLOOKUP(U58,List!N$2:O$8,2,FALSE)&amp;"*"&amp;MIN(T58,V58)))&amp;IF(X58="","",IF(S58="","","+")&amp;VLOOKUP(X58,List!P$2:Q$15,2,FALSE)&amp;"*"&amp;Y58&amp;IF(Z58="","","+"&amp;VLOOKUP(Z58,List!P$2:Q$14,2,FALSE)))</f>
        <v/>
      </c>
    </row>
    <row r="59" spans="1:42" s="3" customFormat="1" ht="27.6" customHeight="1">
      <c r="A59" s="79" t="s">
        <v>113</v>
      </c>
      <c r="B59" s="6" t="s">
        <v>114</v>
      </c>
      <c r="C59" s="3">
        <v>3</v>
      </c>
      <c r="E59" s="6"/>
      <c r="F59" s="15" t="s">
        <v>42</v>
      </c>
      <c r="G59" s="8"/>
      <c r="H59" s="8"/>
      <c r="I59" s="4">
        <f t="shared" si="0"/>
        <v>0</v>
      </c>
      <c r="J59" s="2"/>
      <c r="K59" s="2"/>
      <c r="L59" s="2"/>
      <c r="M59" s="2">
        <f t="shared" si="1"/>
        <v>0</v>
      </c>
      <c r="N59" s="2"/>
      <c r="O59" s="2"/>
      <c r="P59" s="2"/>
      <c r="Q59" s="2"/>
      <c r="R59" s="7"/>
      <c r="W59" s="3">
        <f t="shared" si="3"/>
        <v>0</v>
      </c>
      <c r="Y59" s="8"/>
      <c r="AA59" s="4"/>
      <c r="AB59" s="5"/>
      <c r="AJ59" s="4">
        <f t="shared" si="2"/>
        <v>0</v>
      </c>
      <c r="AL59" s="21"/>
      <c r="AM59" s="29" t="str">
        <f>"&lt;tr class='mmt"&amp;IF(D59="活動"," ev",IF(D59="限定"," ltd",""))&amp;IF(G59=""," groupless'","'")&amp;"&gt;&lt;td headers='icon'&gt;&lt;a href='https://www.alchemistcodedb.com/jp/card/"&amp;SUBSTITUTE(SUBSTITUTE(LOWER(A59),"_","-"),".png","")&amp;"'&gt;&lt;img src='../res/mmt/"&amp;A59&amp;"' title='"&amp;B59&amp;"' /&gt;&lt;/a&gt;&lt;/td&gt;&lt;td headers='name'&gt;"&amp;B59&amp;"&lt;/td&gt;&lt;td headers='rank'&gt;"&amp;C59&amp;"&lt;/td&gt;&lt;td headers='remark'&gt;"&amp;IF(D59="活動","&lt;span class='event'&gt;活動&lt;/span&gt;",IF(D59="限定","&lt;span class='limited'&gt;限定&lt;/span&gt;",""))&amp;"&lt;/td&gt;&lt;td headers='origin'&gt;&lt;span class='originName'&gt;"&amp;SUBSTITUTE(F59,CHAR(10),"&lt;br /&gt;")&amp;"&lt;/span&gt;&lt;img class='originLogo' src='../res/mmt/ui/"&amp;VLOOKUP(F59,List!F:H,2,FALSE)&amp;"'title='"&amp;SUBSTITUTE(F59,CHAR(10)," ")&amp;"' /&gt;&lt;/td&gt;&lt;td headers='group'&gt;"&amp;IF(G59="","","&lt;span class='groupName'&gt;"&amp;SUBSTITUTE(G59,CHAR(10)," ")&amp;IF(H59="","","&lt;br /&gt;"&amp;SUBSTITUTE(H59,CHAR(10)," "))&amp;"&lt;/span&gt;&lt;img class='groupLogo' src='../res/mmt/ui/"&amp;VLOOKUP(G59,List!K:L,2,FALSE)&amp;"' title='"&amp;SUBSTITUTE(G59,CHAR(10)," ")&amp;"' /&gt;")&amp;IF(H59="","","&lt;img class='groupLogo' src='../res/mmt/ui/"&amp;VLOOKUP(H59,List!K:L,2,FALSE)&amp;"' title='"&amp;SUBSTITUTE(H59,CHAR(10)," ")&amp;"' /&gt;")&amp;"&lt;/td&gt;&lt;td headers='score' id='"&amp;AO59&amp;"'&gt;"&amp;I59&amp;"&lt;/td&gt;&lt;td headers='HP'&gt;"&amp;J59&amp;"&lt;/td&gt;&lt;td headers='patk'&gt;"&amp;K59&amp;"&lt;/td&gt;&lt;td headers='matk'&gt;"&amp;L59&amp;"&lt;/td&gt;&lt;td headers='pdef'&gt;"&amp;N59&amp;"&lt;/td&gt;&lt;td headers='mdef'&gt;"&amp;O59&amp;"&lt;/td&gt;&lt;td headers='dex'&gt;"&amp;P59&amp;"&lt;/td&gt;&lt;td headers='agi'&gt;"&amp;Q59&amp;"&lt;/td&gt;&lt;td headers='luck'&gt;"&amp;R59&amp;"&lt;/td&gt;&lt;td headers='aType'&gt;"&amp;S59&amp;IF(U59="","","&lt;br /&gt;"&amp;U59)&amp; "&lt;/td&gt;&lt;td headers='a.bonus'&gt;"&amp;T59&amp;IF(V59="","","&lt;br /&gt;"&amp;V59)&amp;"&lt;/td&gt;&lt;td headers='special'&gt;"&amp;X59&amp;IF(Z59="","","&lt;br /&gt;"&amp;Z59)&amp;"&lt;/td&gt;&lt;td headers='sp.bonus'&gt;"&amp;Y59&amp;IF(AA59="","","&lt;br /&gt;"&amp;AA59)&amp;"&lt;/td&gt;&lt;td headers='others'&gt;"&amp;AB59&amp;"&lt;/td&gt;&lt;td headers='sinA'&gt;"&amp;AC59&amp;"&lt;/td&gt;&lt;td headers='sinB'&gt;"&amp;AD59&amp;"&lt;/td&gt;&lt;td headers='sinC'&gt;"&amp;AE59&amp;"&lt;/td&gt;&lt;td headers='sinD'&gt;"&amp;AF59&amp;"&lt;/td&gt;&lt;td headers='sinE'&gt;"&amp;AG59&amp;"&lt;/td&gt;&lt;td headers='sinF'&gt;"&amp;AH59&amp;"&lt;/td&gt;&lt;td headers='sinG'&gt;"&amp;AI59&amp;"&lt;/td&gt;&lt;/tr&gt;"</f>
        <v>&lt;tr class='mmt groupless'&gt;&lt;td headers='icon'&gt;&lt;a href='https://www.alchemistcodedb.com/jp/card/ts-envyria-fountain-01'&gt;&lt;img src='../res/mmt/TS_ENVYRIA_FOUNTAIN_01.png' title='未来への展望' /&gt;&lt;/a&gt;&lt;/td&gt;&lt;td headers='name'&gt;未来への展望&lt;/td&gt;&lt;td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9" s="29" t="str">
        <f t="shared" si="4"/>
        <v>document.getElementById('m057').innerHTML = (b0*0);</v>
      </c>
      <c r="AO59" s="33" t="str">
        <f t="shared" si="5"/>
        <v>m057</v>
      </c>
      <c r="AP59" s="6" t="str">
        <f>IF(S59="","",VLOOKUP(S59,List!N$2:O$8,2,FALSE)&amp;"*"&amp;T59&amp;IF(U59="","","+"&amp;VLOOKUP(U59,List!N$2:O$8,2,FALSE)&amp;"*"&amp;V59&amp;"-"&amp;VLOOKUP(S59,List!N$2:O$8,2,FALSE)&amp;"*"&amp;VLOOKUP(U59,List!N$2:O$8,2,FALSE)&amp;"*"&amp;MIN(T59,V59)))&amp;IF(X59="","",IF(S59="","","+")&amp;VLOOKUP(X59,List!P$2:Q$15,2,FALSE)&amp;"*"&amp;Y59&amp;IF(Z59="","","+"&amp;VLOOKUP(Z59,List!P$2:Q$14,2,FALSE)))</f>
        <v/>
      </c>
    </row>
    <row r="60" spans="1:42" s="3" customFormat="1" ht="27.6" customHeight="1">
      <c r="A60" s="79" t="s">
        <v>115</v>
      </c>
      <c r="B60" s="6" t="s">
        <v>116</v>
      </c>
      <c r="C60" s="3">
        <v>5</v>
      </c>
      <c r="E60" s="6"/>
      <c r="F60" s="15" t="s">
        <v>42</v>
      </c>
      <c r="G60" s="8" t="s">
        <v>100</v>
      </c>
      <c r="H60" s="8"/>
      <c r="I60" s="4">
        <f t="shared" si="0"/>
        <v>60</v>
      </c>
      <c r="J60" s="2">
        <v>40</v>
      </c>
      <c r="K60" s="2"/>
      <c r="L60" s="2"/>
      <c r="M60" s="2">
        <f t="shared" si="1"/>
        <v>0</v>
      </c>
      <c r="N60" s="2">
        <v>30</v>
      </c>
      <c r="O60" s="2"/>
      <c r="P60" s="2"/>
      <c r="Q60" s="2">
        <v>10</v>
      </c>
      <c r="R60" s="7"/>
      <c r="W60" s="3">
        <f t="shared" si="3"/>
        <v>0</v>
      </c>
      <c r="X60" s="3" t="s">
        <v>21</v>
      </c>
      <c r="Y60" s="8">
        <v>20</v>
      </c>
      <c r="AA60" s="4"/>
      <c r="AB60" s="5"/>
      <c r="AF60" s="3">
        <v>20</v>
      </c>
      <c r="AG60" s="3">
        <v>40</v>
      </c>
      <c r="AJ60" s="4">
        <f t="shared" si="2"/>
        <v>40</v>
      </c>
      <c r="AL60" s="21"/>
      <c r="AM60" s="29" t="str">
        <f>"&lt;tr class='mmt"&amp;IF(D60="活動"," ev",IF(D60="限定"," ltd",""))&amp;IF(G60=""," groupless'","'")&amp;"&gt;&lt;td headers='icon'&gt;&lt;a href='https://www.alchemistcodedb.com/jp/card/"&amp;SUBSTITUTE(SUBSTITUTE(LOWER(A60),"_","-"),".png","")&amp;"'&gt;&lt;img src='../res/mmt/"&amp;A60&amp;"' title='"&amp;B60&amp;"' /&gt;&lt;/a&gt;&lt;/td&gt;&lt;td headers='name'&gt;"&amp;B60&amp;"&lt;/td&gt;&lt;td headers='rank'&gt;"&amp;C60&amp;"&lt;/td&gt;&lt;td headers='remark'&gt;"&amp;IF(D60="活動","&lt;span class='event'&gt;活動&lt;/span&gt;",IF(D60="限定","&lt;span class='limited'&gt;限定&lt;/span&gt;",""))&amp;"&lt;/td&gt;&lt;td headers='origin'&gt;&lt;span class='originName'&gt;"&amp;SUBSTITUTE(F60,CHAR(10),"&lt;br /&gt;")&amp;"&lt;/span&gt;&lt;img class='originLogo' src='../res/mmt/ui/"&amp;VLOOKUP(F60,List!F:H,2,FALSE)&amp;"'title='"&amp;SUBSTITUTE(F60,CHAR(10)," ")&amp;"' /&gt;&lt;/td&gt;&lt;td headers='group'&gt;"&amp;IF(G60="","","&lt;span class='groupName'&gt;"&amp;SUBSTITUTE(G60,CHAR(10)," ")&amp;IF(H60="","","&lt;br /&gt;"&amp;SUBSTITUTE(H60,CHAR(10)," "))&amp;"&lt;/span&gt;&lt;img class='groupLogo' src='../res/mmt/ui/"&amp;VLOOKUP(G60,List!K:L,2,FALSE)&amp;"' title='"&amp;SUBSTITUTE(G60,CHAR(10)," ")&amp;"' /&gt;")&amp;IF(H60="","","&lt;img class='groupLogo' src='../res/mmt/ui/"&amp;VLOOKUP(H60,List!K:L,2,FALSE)&amp;"' title='"&amp;SUBSTITUTE(H60,CHAR(10)," ")&amp;"' /&gt;")&amp;"&lt;/td&gt;&lt;td headers='score' id='"&amp;AO60&amp;"'&gt;"&amp;I60&amp;"&lt;/td&gt;&lt;td headers='HP'&gt;"&amp;J60&amp;"&lt;/td&gt;&lt;td headers='patk'&gt;"&amp;K60&amp;"&lt;/td&gt;&lt;td headers='matk'&gt;"&amp;L60&amp;"&lt;/td&gt;&lt;td headers='pdef'&gt;"&amp;N60&amp;"&lt;/td&gt;&lt;td headers='mdef'&gt;"&amp;O60&amp;"&lt;/td&gt;&lt;td headers='dex'&gt;"&amp;P60&amp;"&lt;/td&gt;&lt;td headers='agi'&gt;"&amp;Q60&amp;"&lt;/td&gt;&lt;td headers='luck'&gt;"&amp;R60&amp;"&lt;/td&gt;&lt;td headers='aType'&gt;"&amp;S60&amp;IF(U60="","","&lt;br /&gt;"&amp;U60)&amp; "&lt;/td&gt;&lt;td headers='a.bonus'&gt;"&amp;T60&amp;IF(V60="","","&lt;br /&gt;"&amp;V60)&amp;"&lt;/td&gt;&lt;td headers='special'&gt;"&amp;X60&amp;IF(Z60="","","&lt;br /&gt;"&amp;Z60)&amp;"&lt;/td&gt;&lt;td headers='sp.bonus'&gt;"&amp;Y60&amp;IF(AA60="","","&lt;br /&gt;"&amp;AA60)&amp;"&lt;/td&gt;&lt;td headers='others'&gt;"&amp;AB60&amp;"&lt;/td&gt;&lt;td headers='sinA'&gt;"&amp;AC60&amp;"&lt;/td&gt;&lt;td headers='sinB'&gt;"&amp;AD60&amp;"&lt;/td&gt;&lt;td headers='sinC'&gt;"&amp;AE60&amp;"&lt;/td&gt;&lt;td headers='sinD'&gt;"&amp;AF60&amp;"&lt;/td&gt;&lt;td headers='sinE'&gt;"&amp;AG60&amp;"&lt;/td&gt;&lt;td headers='sinF'&gt;"&amp;AH60&amp;"&lt;/td&gt;&lt;td headers='sinG'&gt;"&amp;AI60&amp;"&lt;/td&gt;&lt;/tr&gt;"</f>
        <v>&lt;tr class='mmt'&gt;&lt;td headers='icon'&gt;&lt;a href='https://www.alchemistcodedb.com/jp/card/ts-envyria-gerald-01'&gt;&lt;img src='../res/mmt/TS_ENVYRIA_GERALD_01.png' title='受け継がれた鋼の意志' /&gt;&lt;/a&gt;&lt;/td&gt;&lt;td headers='name'&gt;受け継がれた鋼の意志&lt;/td&gt;&lt;td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id='m058'&gt;60&lt;/td&gt;&lt;td headers='HP'&gt;40&lt;/td&gt;&lt;td headers='patk'&gt;&lt;/td&gt;&lt;td headers='matk'&gt;&lt;/td&gt;&lt;td headers='pdef'&gt;30&lt;/td&gt;&lt;td headers='mdef'&gt;&lt;/td&gt;&lt;td headers='dex'&gt;&lt;/td&gt;&lt;td headers='agi'&gt;10&lt;/td&gt;&lt;td headers='luck'&gt;&lt;/td&gt;&lt;td headers='aType'&gt;&lt;/td&gt;&lt;td headers='a.bonus'&gt;&lt;/td&gt;&lt;td headers='special'&gt;範囲&lt;/td&gt;&lt;td headers='sp.bonus'&gt;20&lt;/td&gt;&lt;td headers='others'&gt;&lt;/td&gt;&lt;td headers='sinA'&gt;&lt;/td&gt;&lt;td headers='sinB'&gt;&lt;/td&gt;&lt;td headers='sinC'&gt;&lt;/td&gt;&lt;td headers='sinD'&gt;20&lt;/td&gt;&lt;td headers='sinE'&gt;40&lt;/td&gt;&lt;td headers='sinF'&gt;&lt;/td&gt;&lt;td headers='sinG'&gt;&lt;/td&gt;&lt;/tr&gt;</v>
      </c>
      <c r="AN60" s="29" t="str">
        <f t="shared" si="4"/>
        <v>document.getElementById('m058').innerHTML = (b0*0) + (s0*40+s4*20+s5*40)+ (ex15*20);</v>
      </c>
      <c r="AO60" s="33" t="str">
        <f t="shared" si="5"/>
        <v>m058</v>
      </c>
      <c r="AP60" s="6" t="str">
        <f>IF(S60="","",VLOOKUP(S60,List!N$2:O$8,2,FALSE)&amp;"*"&amp;T60&amp;IF(U60="","","+"&amp;VLOOKUP(U60,List!N$2:O$8,2,FALSE)&amp;"*"&amp;V60&amp;"-"&amp;VLOOKUP(S60,List!N$2:O$8,2,FALSE)&amp;"*"&amp;VLOOKUP(U60,List!N$2:O$8,2,FALSE)&amp;"*"&amp;MIN(T60,V60)))&amp;IF(X60="","",IF(S60="","","+")&amp;VLOOKUP(X60,List!P$2:Q$15,2,FALSE)&amp;"*"&amp;Y60&amp;IF(Z60="","","+"&amp;VLOOKUP(Z60,List!P$2:Q$14,2,FALSE)))</f>
        <v>ex15*20</v>
      </c>
    </row>
    <row r="61" spans="1:42" s="3" customFormat="1" ht="27.6" customHeight="1">
      <c r="A61" s="79" t="s">
        <v>117</v>
      </c>
      <c r="B61" s="6" t="s">
        <v>118</v>
      </c>
      <c r="C61" s="3">
        <v>5</v>
      </c>
      <c r="D61" s="3" t="s">
        <v>35</v>
      </c>
      <c r="E61" s="6"/>
      <c r="F61" s="15" t="s">
        <v>42</v>
      </c>
      <c r="G61" s="8" t="s">
        <v>107</v>
      </c>
      <c r="H61" s="8"/>
      <c r="I61" s="4">
        <f t="shared" si="0"/>
        <v>40</v>
      </c>
      <c r="J61" s="2">
        <v>20</v>
      </c>
      <c r="K61" s="2">
        <v>30</v>
      </c>
      <c r="L61" s="2"/>
      <c r="M61" s="2">
        <f t="shared" si="1"/>
        <v>30</v>
      </c>
      <c r="N61" s="2"/>
      <c r="O61" s="2"/>
      <c r="P61" s="2"/>
      <c r="Q61" s="2"/>
      <c r="R61" s="7"/>
      <c r="W61" s="3">
        <f t="shared" si="3"/>
        <v>0</v>
      </c>
      <c r="Y61" s="8"/>
      <c r="AA61" s="4"/>
      <c r="AB61" s="5"/>
      <c r="AC61" s="3">
        <v>10</v>
      </c>
      <c r="AE61" s="3">
        <v>10</v>
      </c>
      <c r="AG61" s="3">
        <v>10</v>
      </c>
      <c r="AJ61" s="4">
        <f t="shared" si="2"/>
        <v>10</v>
      </c>
      <c r="AL61" s="21"/>
      <c r="AM61" s="29" t="str">
        <f>"&lt;tr class='mmt"&amp;IF(D61="活動"," ev",IF(D61="限定"," ltd",""))&amp;IF(G61=""," groupless'","'")&amp;"&gt;&lt;td headers='icon'&gt;&lt;a href='https://www.alchemistcodedb.com/jp/card/"&amp;SUBSTITUTE(SUBSTITUTE(LOWER(A61),"_","-"),".png","")&amp;"'&gt;&lt;img src='../res/mmt/"&amp;A61&amp;"' title='"&amp;B61&amp;"' /&gt;&lt;/a&gt;&lt;/td&gt;&lt;td headers='name'&gt;"&amp;B61&amp;"&lt;/td&gt;&lt;td headers='rank'&gt;"&amp;C61&amp;"&lt;/td&gt;&lt;td headers='remark'&gt;"&amp;IF(D61="活動","&lt;span class='event'&gt;活動&lt;/span&gt;",IF(D61="限定","&lt;span class='limited'&gt;限定&lt;/span&gt;",""))&amp;"&lt;/td&gt;&lt;td headers='origin'&gt;&lt;span class='originName'&gt;"&amp;SUBSTITUTE(F61,CHAR(10),"&lt;br /&gt;")&amp;"&lt;/span&gt;&lt;img class='originLogo' src='../res/mmt/ui/"&amp;VLOOKUP(F61,List!F:H,2,FALSE)&amp;"'title='"&amp;SUBSTITUTE(F61,CHAR(10)," ")&amp;"' /&gt;&lt;/td&gt;&lt;td headers='group'&gt;"&amp;IF(G61="","","&lt;span class='groupName'&gt;"&amp;SUBSTITUTE(G61,CHAR(10)," ")&amp;IF(H61="","","&lt;br /&gt;"&amp;SUBSTITUTE(H61,CHAR(10)," "))&amp;"&lt;/span&gt;&lt;img class='groupLogo' src='../res/mmt/ui/"&amp;VLOOKUP(G61,List!K:L,2,FALSE)&amp;"' title='"&amp;SUBSTITUTE(G61,CHAR(10)," ")&amp;"' /&gt;")&amp;IF(H61="","","&lt;img class='groupLogo' src='../res/mmt/ui/"&amp;VLOOKUP(H61,List!K:L,2,FALSE)&amp;"' title='"&amp;SUBSTITUTE(H61,CHAR(10)," ")&amp;"' /&gt;")&amp;"&lt;/td&gt;&lt;td headers='score' id='"&amp;AO61&amp;"'&gt;"&amp;I61&amp;"&lt;/td&gt;&lt;td headers='HP'&gt;"&amp;J61&amp;"&lt;/td&gt;&lt;td headers='patk'&gt;"&amp;K61&amp;"&lt;/td&gt;&lt;td headers='matk'&gt;"&amp;L61&amp;"&lt;/td&gt;&lt;td headers='pdef'&gt;"&amp;N61&amp;"&lt;/td&gt;&lt;td headers='mdef'&gt;"&amp;O61&amp;"&lt;/td&gt;&lt;td headers='dex'&gt;"&amp;P61&amp;"&lt;/td&gt;&lt;td headers='agi'&gt;"&amp;Q61&amp;"&lt;/td&gt;&lt;td headers='luck'&gt;"&amp;R61&amp;"&lt;/td&gt;&lt;td headers='aType'&gt;"&amp;S61&amp;IF(U61="","","&lt;br /&gt;"&amp;U61)&amp; "&lt;/td&gt;&lt;td headers='a.bonus'&gt;"&amp;T61&amp;IF(V61="","","&lt;br /&gt;"&amp;V61)&amp;"&lt;/td&gt;&lt;td headers='special'&gt;"&amp;X61&amp;IF(Z61="","","&lt;br /&gt;"&amp;Z61)&amp;"&lt;/td&gt;&lt;td headers='sp.bonus'&gt;"&amp;Y61&amp;IF(AA61="","","&lt;br /&gt;"&amp;AA61)&amp;"&lt;/td&gt;&lt;td headers='others'&gt;"&amp;AB61&amp;"&lt;/td&gt;&lt;td headers='sinA'&gt;"&amp;AC61&amp;"&lt;/td&gt;&lt;td headers='sinB'&gt;"&amp;AD61&amp;"&lt;/td&gt;&lt;td headers='sinC'&gt;"&amp;AE61&amp;"&lt;/td&gt;&lt;td headers='sinD'&gt;"&amp;AF61&amp;"&lt;/td&gt;&lt;td headers='sinE'&gt;"&amp;AG61&amp;"&lt;/td&gt;&lt;td headers='sinF'&gt;"&amp;AH61&amp;"&lt;/td&gt;&lt;td headers='sinG'&gt;"&amp;AI61&amp;"&lt;/td&gt;&lt;/tr&gt;"</f>
        <v>&lt;tr class='mmt ev'&gt;&lt;td headers='icon'&gt;&lt;a href='https://www.alchemistcodedb.com/jp/card/ts-envyria-gino-01'&gt;&lt;img src='../res/mmt/TS_ENVYRIA_GINO_01.png' title='優しき反抗期' /&gt;&lt;/a&gt;&lt;/td&gt;&lt;td headers='name'&gt;優しき反抗期&lt;/td&gt;&lt;td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id='m059'&gt;40&lt;/td&gt;&lt;td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headers='sinA'&gt;10&lt;/td&gt;&lt;td headers='sinB'&gt;&lt;/td&gt;&lt;td headers='sinC'&gt;10&lt;/td&gt;&lt;td headers='sinD'&gt;&lt;/td&gt;&lt;td headers='sinE'&gt;10&lt;/td&gt;&lt;td headers='sinF'&gt;&lt;/td&gt;&lt;td headers='sinG'&gt;&lt;/td&gt;&lt;/tr&gt;</v>
      </c>
      <c r="AN61" s="29" t="str">
        <f t="shared" si="4"/>
        <v>document.getElementById('m059').innerHTML = (b0*30+b1*30) + (s0*10+s1*10+s3*10+s5*10);</v>
      </c>
      <c r="AO61" s="33" t="str">
        <f t="shared" si="5"/>
        <v>m059</v>
      </c>
      <c r="AP61" s="6" t="str">
        <f>IF(S61="","",VLOOKUP(S61,List!N$2:O$8,2,FALSE)&amp;"*"&amp;T61&amp;IF(U61="","","+"&amp;VLOOKUP(U61,List!N$2:O$8,2,FALSE)&amp;"*"&amp;V61&amp;"-"&amp;VLOOKUP(S61,List!N$2:O$8,2,FALSE)&amp;"*"&amp;VLOOKUP(U61,List!N$2:O$8,2,FALSE)&amp;"*"&amp;MIN(T61,V61)))&amp;IF(X61="","",IF(S61="","","+")&amp;VLOOKUP(X61,List!P$2:Q$15,2,FALSE)&amp;"*"&amp;Y61&amp;IF(Z61="","","+"&amp;VLOOKUP(Z61,List!P$2:Q$14,2,FALSE)))</f>
        <v/>
      </c>
    </row>
    <row r="62" spans="1:42" s="3" customFormat="1" ht="27.6" customHeight="1">
      <c r="A62" s="79" t="s">
        <v>982</v>
      </c>
      <c r="B62" s="6" t="s">
        <v>985</v>
      </c>
      <c r="C62" s="3">
        <v>5</v>
      </c>
      <c r="E62" s="6"/>
      <c r="F62" s="15" t="s">
        <v>42</v>
      </c>
      <c r="G62" s="8" t="s">
        <v>107</v>
      </c>
      <c r="H62" s="8"/>
      <c r="I62" s="4">
        <f t="shared" si="0"/>
        <v>100</v>
      </c>
      <c r="J62" s="2"/>
      <c r="K62" s="2">
        <v>20</v>
      </c>
      <c r="L62" s="2"/>
      <c r="M62" s="2">
        <f t="shared" si="1"/>
        <v>20</v>
      </c>
      <c r="N62" s="2"/>
      <c r="O62" s="2"/>
      <c r="P62" s="2"/>
      <c r="Q62" s="2">
        <v>10</v>
      </c>
      <c r="R62" s="7"/>
      <c r="S62" s="3" t="s">
        <v>15</v>
      </c>
      <c r="T62" s="3">
        <v>50</v>
      </c>
      <c r="W62" s="3">
        <f t="shared" si="3"/>
        <v>50</v>
      </c>
      <c r="Y62" s="8"/>
      <c r="AA62" s="4"/>
      <c r="AB62" s="5" t="s">
        <v>940</v>
      </c>
      <c r="AC62" s="3">
        <v>30</v>
      </c>
      <c r="AG62" s="3">
        <v>30</v>
      </c>
      <c r="AJ62" s="4">
        <f t="shared" si="2"/>
        <v>30</v>
      </c>
      <c r="AL62" s="21"/>
      <c r="AM62" s="29" t="str">
        <f>"&lt;tr class='mmt"&amp;IF(D62="活動"," ev",IF(D62="限定"," ltd",""))&amp;IF(G62=""," groupless'","'")&amp;"&gt;&lt;td headers='icon'&gt;&lt;a href='https://www.alchemistcodedb.com/jp/card/"&amp;SUBSTITUTE(SUBSTITUTE(LOWER(A62),"_","-"),".png","")&amp;"'&gt;&lt;img src='../res/mmt/"&amp;A62&amp;"' title='"&amp;B62&amp;"' /&gt;&lt;/a&gt;&lt;/td&gt;&lt;td headers='name'&gt;"&amp;B62&amp;"&lt;/td&gt;&lt;td headers='rank'&gt;"&amp;C62&amp;"&lt;/td&gt;&lt;td headers='remark'&gt;"&amp;IF(D62="活動","&lt;span class='event'&gt;活動&lt;/span&gt;",IF(D62="限定","&lt;span class='limited'&gt;限定&lt;/span&gt;",""))&amp;"&lt;/td&gt;&lt;td headers='origin'&gt;&lt;span class='originName'&gt;"&amp;SUBSTITUTE(F62,CHAR(10),"&lt;br /&gt;")&amp;"&lt;/span&gt;&lt;img class='originLogo' src='../res/mmt/ui/"&amp;VLOOKUP(F62,List!F:H,2,FALSE)&amp;"'title='"&amp;SUBSTITUTE(F62,CHAR(10)," ")&amp;"' /&gt;&lt;/td&gt;&lt;td headers='group'&gt;"&amp;IF(G62="","","&lt;span class='groupName'&gt;"&amp;SUBSTITUTE(G62,CHAR(10)," ")&amp;IF(H62="","","&lt;br /&gt;"&amp;SUBSTITUTE(H62,CHAR(10)," "))&amp;"&lt;/span&gt;&lt;img class='groupLogo' src='../res/mmt/ui/"&amp;VLOOKUP(G62,List!K:L,2,FALSE)&amp;"' title='"&amp;SUBSTITUTE(G62,CHAR(10)," ")&amp;"' /&gt;")&amp;IF(H62="","","&lt;img class='groupLogo' src='../res/mmt/ui/"&amp;VLOOKUP(H62,List!K:L,2,FALSE)&amp;"' title='"&amp;SUBSTITUTE(H62,CHAR(10)," ")&amp;"' /&gt;")&amp;"&lt;/td&gt;&lt;td headers='score' id='"&amp;AO62&amp;"'&gt;"&amp;I62&amp;"&lt;/td&gt;&lt;td headers='HP'&gt;"&amp;J62&amp;"&lt;/td&gt;&lt;td headers='patk'&gt;"&amp;K62&amp;"&lt;/td&gt;&lt;td headers='matk'&gt;"&amp;L62&amp;"&lt;/td&gt;&lt;td headers='pdef'&gt;"&amp;N62&amp;"&lt;/td&gt;&lt;td headers='mdef'&gt;"&amp;O62&amp;"&lt;/td&gt;&lt;td headers='dex'&gt;"&amp;P62&amp;"&lt;/td&gt;&lt;td headers='agi'&gt;"&amp;Q62&amp;"&lt;/td&gt;&lt;td headers='luck'&gt;"&amp;R62&amp;"&lt;/td&gt;&lt;td headers='aType'&gt;"&amp;S62&amp;IF(U62="","","&lt;br /&gt;"&amp;U62)&amp; "&lt;/td&gt;&lt;td headers='a.bonus'&gt;"&amp;T62&amp;IF(V62="","","&lt;br /&gt;"&amp;V62)&amp;"&lt;/td&gt;&lt;td headers='special'&gt;"&amp;X62&amp;IF(Z62="","","&lt;br /&gt;"&amp;Z62)&amp;"&lt;/td&gt;&lt;td headers='sp.bonus'&gt;"&amp;Y62&amp;IF(AA62="","","&lt;br /&gt;"&amp;AA62)&amp;"&lt;/td&gt;&lt;td headers='others'&gt;"&amp;AB62&amp;"&lt;/td&gt;&lt;td headers='sinA'&gt;"&amp;AC62&amp;"&lt;/td&gt;&lt;td headers='sinB'&gt;"&amp;AD62&amp;"&lt;/td&gt;&lt;td headers='sinC'&gt;"&amp;AE62&amp;"&lt;/td&gt;&lt;td headers='sinD'&gt;"&amp;AF62&amp;"&lt;/td&gt;&lt;td headers='sinE'&gt;"&amp;AG62&amp;"&lt;/td&gt;&lt;td headers='sinF'&gt;"&amp;AH62&amp;"&lt;/td&gt;&lt;td headers='sinG'&gt;"&amp;AI62&amp;"&lt;/td&gt;&lt;/tr&gt;"</f>
        <v>&lt;tr class='mmt'&gt;&lt;td headers='icon'&gt;&lt;a href='https://www.alchemistcodedb.com/jp/card/ts-envyria-kalmia-01'&gt;&lt;img src='../res/mmt/TS_ENVYRIA_KALMIA_01.png' title='太陽に向いて咲く花のように' /&gt;&lt;/a&gt;&lt;/td&gt;&lt;td headers='name'&gt;太陽に向いて咲く花のように&lt;/td&gt;&lt;td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id='m060'&gt;100&lt;/td&gt;&lt;td headers='HP'&gt;&lt;/td&gt;&lt;td headers='patk'&gt;20&lt;/td&gt;&lt;td headers='matk'&gt;&lt;/td&gt;&lt;td headers='pdef'&gt;&lt;/td&gt;&lt;td headers='mdef'&gt;&lt;/td&gt;&lt;td headers='dex'&gt;&lt;/td&gt;&lt;td headers='agi'&gt;10&lt;/td&gt;&lt;td headers='luck'&gt;&lt;/td&gt;&lt;td headers='aType'&gt;刺突&lt;/td&gt;&lt;td headers='a.bonus'&gt;50&lt;/td&gt;&lt;td headers='special'&gt;&lt;/td&gt;&lt;td headers='sp.bonus'&gt;&lt;/td&gt;&lt;td headers='others'&gt;MP獲得量+10&lt;/td&gt;&lt;td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62" s="29" t="str">
        <f t="shared" si="4"/>
        <v>document.getElementById('m060').innerHTML = (b0*20+b1*20) + (s0*30+s1*30+s5*30)+ (ex02*50);</v>
      </c>
      <c r="AO62" s="33" t="str">
        <f t="shared" si="5"/>
        <v>m060</v>
      </c>
      <c r="AP62" s="6" t="str">
        <f>IF(S62="","",VLOOKUP(S62,List!N$2:O$8,2,FALSE)&amp;"*"&amp;T62&amp;IF(U62="","","+"&amp;VLOOKUP(U62,List!N$2:O$8,2,FALSE)&amp;"*"&amp;V62&amp;"-"&amp;VLOOKUP(S62,List!N$2:O$8,2,FALSE)&amp;"*"&amp;VLOOKUP(U62,List!N$2:O$8,2,FALSE)&amp;"*"&amp;MIN(T62,V62)))&amp;IF(X62="","",IF(S62="","","+")&amp;VLOOKUP(X62,List!P$2:Q$15,2,FALSE)&amp;"*"&amp;Y62&amp;IF(Z62="","","+"&amp;VLOOKUP(Z62,List!P$2:Q$14,2,FALSE)))</f>
        <v>ex02*50</v>
      </c>
    </row>
    <row r="63" spans="1:42" s="3" customFormat="1" ht="27.6" customHeight="1">
      <c r="A63" s="79" t="s">
        <v>119</v>
      </c>
      <c r="B63" s="6" t="s">
        <v>120</v>
      </c>
      <c r="C63" s="3">
        <v>5</v>
      </c>
      <c r="D63" s="3" t="s">
        <v>39</v>
      </c>
      <c r="E63" s="6"/>
      <c r="F63" s="15" t="s">
        <v>42</v>
      </c>
      <c r="G63" s="8" t="s">
        <v>404</v>
      </c>
      <c r="H63" s="8" t="s">
        <v>107</v>
      </c>
      <c r="I63" s="4">
        <f t="shared" si="0"/>
        <v>70</v>
      </c>
      <c r="J63" s="2">
        <v>50</v>
      </c>
      <c r="K63" s="2">
        <v>20</v>
      </c>
      <c r="L63" s="2"/>
      <c r="M63" s="2">
        <f t="shared" si="1"/>
        <v>20</v>
      </c>
      <c r="N63" s="2"/>
      <c r="O63" s="2"/>
      <c r="P63" s="2"/>
      <c r="Q63" s="2"/>
      <c r="R63" s="7"/>
      <c r="S63" s="5" t="s">
        <v>15</v>
      </c>
      <c r="T63" s="3">
        <v>20</v>
      </c>
      <c r="U63" s="5"/>
      <c r="W63" s="3">
        <f t="shared" si="3"/>
        <v>20</v>
      </c>
      <c r="Y63" s="8"/>
      <c r="AA63" s="4"/>
      <c r="AB63" s="5" t="s">
        <v>479</v>
      </c>
      <c r="AC63" s="3">
        <v>30</v>
      </c>
      <c r="AG63" s="3">
        <v>30</v>
      </c>
      <c r="AJ63" s="4">
        <f t="shared" si="2"/>
        <v>30</v>
      </c>
      <c r="AL63" s="21"/>
      <c r="AM63" s="29" t="str">
        <f>"&lt;tr class='mmt"&amp;IF(D63="活動"," ev",IF(D63="限定"," ltd",""))&amp;IF(G63=""," groupless'","'")&amp;"&gt;&lt;td headers='icon'&gt;&lt;a href='https://www.alchemistcodedb.com/jp/card/"&amp;SUBSTITUTE(SUBSTITUTE(LOWER(A63),"_","-"),".png","")&amp;"'&gt;&lt;img src='../res/mmt/"&amp;A63&amp;"' title='"&amp;B63&amp;"' /&gt;&lt;/a&gt;&lt;/td&gt;&lt;td headers='name'&gt;"&amp;B63&amp;"&lt;/td&gt;&lt;td headers='rank'&gt;"&amp;C63&amp;"&lt;/td&gt;&lt;td headers='remark'&gt;"&amp;IF(D63="活動","&lt;span class='event'&gt;活動&lt;/span&gt;",IF(D63="限定","&lt;span class='limited'&gt;限定&lt;/span&gt;",""))&amp;"&lt;/td&gt;&lt;td headers='origin'&gt;&lt;span class='originName'&gt;"&amp;SUBSTITUTE(F63,CHAR(10),"&lt;br /&gt;")&amp;"&lt;/span&gt;&lt;img class='originLogo' src='../res/mmt/ui/"&amp;VLOOKUP(F63,List!F:H,2,FALSE)&amp;"'title='"&amp;SUBSTITUTE(F63,CHAR(10)," ")&amp;"' /&gt;&lt;/td&gt;&lt;td headers='group'&gt;"&amp;IF(G63="","","&lt;span class='groupName'&gt;"&amp;SUBSTITUTE(G63,CHAR(10)," ")&amp;IF(H63="","","&lt;br /&gt;"&amp;SUBSTITUTE(H63,CHAR(10)," "))&amp;"&lt;/span&gt;&lt;img class='groupLogo' src='../res/mmt/ui/"&amp;VLOOKUP(G63,List!K:L,2,FALSE)&amp;"' title='"&amp;SUBSTITUTE(G63,CHAR(10)," ")&amp;"' /&gt;")&amp;IF(H63="","","&lt;img class='groupLogo' src='../res/mmt/ui/"&amp;VLOOKUP(H63,List!K:L,2,FALSE)&amp;"' title='"&amp;SUBSTITUTE(H63,CHAR(10)," ")&amp;"' /&gt;")&amp;"&lt;/td&gt;&lt;td headers='score' id='"&amp;AO63&amp;"'&gt;"&amp;I63&amp;"&lt;/td&gt;&lt;td headers='HP'&gt;"&amp;J63&amp;"&lt;/td&gt;&lt;td headers='patk'&gt;"&amp;K63&amp;"&lt;/td&gt;&lt;td headers='matk'&gt;"&amp;L63&amp;"&lt;/td&gt;&lt;td headers='pdef'&gt;"&amp;N63&amp;"&lt;/td&gt;&lt;td headers='mdef'&gt;"&amp;O63&amp;"&lt;/td&gt;&lt;td headers='dex'&gt;"&amp;P63&amp;"&lt;/td&gt;&lt;td headers='agi'&gt;"&amp;Q63&amp;"&lt;/td&gt;&lt;td headers='luck'&gt;"&amp;R63&amp;"&lt;/td&gt;&lt;td headers='aType'&gt;"&amp;S63&amp;IF(U63="","","&lt;br /&gt;"&amp;U63)&amp; "&lt;/td&gt;&lt;td headers='a.bonus'&gt;"&amp;T63&amp;IF(V63="","","&lt;br /&gt;"&amp;V63)&amp;"&lt;/td&gt;&lt;td headers='special'&gt;"&amp;X63&amp;IF(Z63="","","&lt;br /&gt;"&amp;Z63)&amp;"&lt;/td&gt;&lt;td headers='sp.bonus'&gt;"&amp;Y63&amp;IF(AA63="","","&lt;br /&gt;"&amp;AA63)&amp;"&lt;/td&gt;&lt;td headers='others'&gt;"&amp;AB63&amp;"&lt;/td&gt;&lt;td headers='sinA'&gt;"&amp;AC63&amp;"&lt;/td&gt;&lt;td headers='sinB'&gt;"&amp;AD63&amp;"&lt;/td&gt;&lt;td headers='sinC'&gt;"&amp;AE63&amp;"&lt;/td&gt;&lt;td headers='sinD'&gt;"&amp;AF63&amp;"&lt;/td&gt;&lt;td headers='sinE'&gt;"&amp;AG63&amp;"&lt;/td&gt;&lt;td headers='sinF'&gt;"&amp;AH63&amp;"&lt;/td&gt;&lt;td headers='sinG'&gt;"&amp;AI63&amp;"&lt;/td&gt;&lt;/tr&gt;"</f>
        <v>&lt;tr class='mmt ltd'&gt;&lt;td headers='icon'&gt;&lt;a href='https://www.alchemistcodedb.com/jp/card/ts-envyria-leonia-01'&gt;&lt;img src='../res/mmt/TS_ENVYRIA_LEONIA_01.png' title='嗚呼、麗しき純白の獅子' /&gt;&lt;/a&gt;&lt;/td&gt;&lt;td headers='name'&gt;嗚呼、麗しき純白の獅子&lt;/td&gt;&lt;td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class='groupName'&gt;シェイナファンクラブ&lt;br /&gt;エンヴィリア王国騎士団&lt;/span&gt;&lt;img class='groupLogo' src='../res/mmt/ui/subgroup_shayna_fanclub.png' title='シェイナファンクラブ' /&gt;&lt;img class='groupLogo' src='../res/mmt/ui/subgroup_envyria_knight.png' title='エンヴィリア王国騎士団' /&gt;&lt;/td&gt;&lt;td headers='score' id='m061'&gt;70&lt;/td&gt;&lt;td headers='HP'&gt;50&lt;/td&gt;&lt;td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headers='others'&gt;暴擊率+20&lt;/td&gt;&lt;td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63" s="29" t="str">
        <f t="shared" si="4"/>
        <v>document.getElementById('m061').innerHTML = (b0*20+b1*20) + (s0*30+s1*30+s5*30)+ (ex02*20);</v>
      </c>
      <c r="AO63" s="33" t="str">
        <f t="shared" si="5"/>
        <v>m061</v>
      </c>
      <c r="AP63" s="6" t="str">
        <f>IF(S63="","",VLOOKUP(S63,List!N$2:O$8,2,FALSE)&amp;"*"&amp;T63&amp;IF(U63="","","+"&amp;VLOOKUP(U63,List!N$2:O$8,2,FALSE)&amp;"*"&amp;V63&amp;"-"&amp;VLOOKUP(S63,List!N$2:O$8,2,FALSE)&amp;"*"&amp;VLOOKUP(U63,List!N$2:O$8,2,FALSE)&amp;"*"&amp;MIN(T63,V63)))&amp;IF(X63="","",IF(S63="","","+")&amp;VLOOKUP(X63,List!P$2:Q$15,2,FALSE)&amp;"*"&amp;Y63&amp;IF(Z63="","","+"&amp;VLOOKUP(Z63,List!P$2:Q$14,2,FALSE)))</f>
        <v>ex02*20</v>
      </c>
    </row>
    <row r="64" spans="1:42" s="3" customFormat="1" ht="27.6" customHeight="1">
      <c r="A64" s="79" t="s">
        <v>121</v>
      </c>
      <c r="B64" s="6" t="s">
        <v>122</v>
      </c>
      <c r="C64" s="3">
        <v>4</v>
      </c>
      <c r="E64" s="6"/>
      <c r="F64" s="15" t="s">
        <v>42</v>
      </c>
      <c r="G64" s="8" t="s">
        <v>43</v>
      </c>
      <c r="H64" s="8"/>
      <c r="I64" s="4">
        <f t="shared" si="0"/>
        <v>30</v>
      </c>
      <c r="J64" s="2">
        <v>60</v>
      </c>
      <c r="K64" s="2"/>
      <c r="L64" s="2"/>
      <c r="M64" s="2">
        <f t="shared" si="1"/>
        <v>0</v>
      </c>
      <c r="N64" s="2"/>
      <c r="O64" s="2"/>
      <c r="P64" s="2"/>
      <c r="Q64" s="2"/>
      <c r="R64" s="7"/>
      <c r="W64" s="3">
        <f t="shared" si="3"/>
        <v>0</v>
      </c>
      <c r="Y64" s="8"/>
      <c r="AA64" s="4"/>
      <c r="AB64" s="5"/>
      <c r="AG64" s="3">
        <v>30</v>
      </c>
      <c r="AJ64" s="4">
        <f t="shared" si="2"/>
        <v>30</v>
      </c>
      <c r="AL64" s="21"/>
      <c r="AM64" s="29" t="str">
        <f>"&lt;tr class='mmt"&amp;IF(D64="活動"," ev",IF(D64="限定"," ltd",""))&amp;IF(G64=""," groupless'","'")&amp;"&gt;&lt;td headers='icon'&gt;&lt;a href='https://www.alchemistcodedb.com/jp/card/"&amp;SUBSTITUTE(SUBSTITUTE(LOWER(A64),"_","-"),".png","")&amp;"'&gt;&lt;img src='../res/mmt/"&amp;A64&amp;"' title='"&amp;B64&amp;"' /&gt;&lt;/a&gt;&lt;/td&gt;&lt;td headers='name'&gt;"&amp;B64&amp;"&lt;/td&gt;&lt;td headers='rank'&gt;"&amp;C64&amp;"&lt;/td&gt;&lt;td headers='remark'&gt;"&amp;IF(D64="活動","&lt;span class='event'&gt;活動&lt;/span&gt;",IF(D64="限定","&lt;span class='limited'&gt;限定&lt;/span&gt;",""))&amp;"&lt;/td&gt;&lt;td headers='origin'&gt;&lt;span class='originName'&gt;"&amp;SUBSTITUTE(F64,CHAR(10),"&lt;br /&gt;")&amp;"&lt;/span&gt;&lt;img class='originLogo' src='../res/mmt/ui/"&amp;VLOOKUP(F64,List!F:H,2,FALSE)&amp;"'title='"&amp;SUBSTITUTE(F64,CHAR(10)," ")&amp;"' /&gt;&lt;/td&gt;&lt;td headers='group'&gt;"&amp;IF(G64="","","&lt;span class='groupName'&gt;"&amp;SUBSTITUTE(G64,CHAR(10)," ")&amp;IF(H64="","","&lt;br /&gt;"&amp;SUBSTITUTE(H64,CHAR(10)," "))&amp;"&lt;/span&gt;&lt;img class='groupLogo' src='../res/mmt/ui/"&amp;VLOOKUP(G64,List!K:L,2,FALSE)&amp;"' title='"&amp;SUBSTITUTE(G64,CHAR(10)," ")&amp;"' /&gt;")&amp;IF(H64="","","&lt;img class='groupLogo' src='../res/mmt/ui/"&amp;VLOOKUP(H64,List!K:L,2,FALSE)&amp;"' title='"&amp;SUBSTITUTE(H64,CHAR(10)," ")&amp;"' /&gt;")&amp;"&lt;/td&gt;&lt;td headers='score' id='"&amp;AO64&amp;"'&gt;"&amp;I64&amp;"&lt;/td&gt;&lt;td headers='HP'&gt;"&amp;J64&amp;"&lt;/td&gt;&lt;td headers='patk'&gt;"&amp;K64&amp;"&lt;/td&gt;&lt;td headers='matk'&gt;"&amp;L64&amp;"&lt;/td&gt;&lt;td headers='pdef'&gt;"&amp;N64&amp;"&lt;/td&gt;&lt;td headers='mdef'&gt;"&amp;O64&amp;"&lt;/td&gt;&lt;td headers='dex'&gt;"&amp;P64&amp;"&lt;/td&gt;&lt;td headers='agi'&gt;"&amp;Q64&amp;"&lt;/td&gt;&lt;td headers='luck'&gt;"&amp;R64&amp;"&lt;/td&gt;&lt;td headers='aType'&gt;"&amp;S64&amp;IF(U64="","","&lt;br /&gt;"&amp;U64)&amp; "&lt;/td&gt;&lt;td headers='a.bonus'&gt;"&amp;T64&amp;IF(V64="","","&lt;br /&gt;"&amp;V64)&amp;"&lt;/td&gt;&lt;td headers='special'&gt;"&amp;X64&amp;IF(Z64="","","&lt;br /&gt;"&amp;Z64)&amp;"&lt;/td&gt;&lt;td headers='sp.bonus'&gt;"&amp;Y64&amp;IF(AA64="","","&lt;br /&gt;"&amp;AA64)&amp;"&lt;/td&gt;&lt;td headers='others'&gt;"&amp;AB64&amp;"&lt;/td&gt;&lt;td headers='sinA'&gt;"&amp;AC64&amp;"&lt;/td&gt;&lt;td headers='sinB'&gt;"&amp;AD64&amp;"&lt;/td&gt;&lt;td headers='sinC'&gt;"&amp;AE64&amp;"&lt;/td&gt;&lt;td headers='sinD'&gt;"&amp;AF64&amp;"&lt;/td&gt;&lt;td headers='sinE'&gt;"&amp;AG64&amp;"&lt;/td&gt;&lt;td headers='sinF'&gt;"&amp;AH64&amp;"&lt;/td&gt;&lt;td headers='sinG'&gt;"&amp;AI64&amp;"&lt;/td&gt;&lt;/tr&gt;"</f>
        <v>&lt;tr class='mmt'&gt;&lt;td headers='icon'&gt;&lt;a href='https://www.alchemistcodedb.com/jp/card/ts-envyria-lgdsag-01'&gt;&lt;img src='../res/mmt/TS_ENVYRIA_LGDSAG_01.png' title='胸を焦がす輝き' /&gt;&lt;/a&gt;&lt;/td&gt;&lt;td headers='name'&gt;胸を焦がす輝き&lt;/td&gt;&lt;td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id='m062'&gt;30&lt;/td&gt;&lt;td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headers='sinE'&gt;30&lt;/td&gt;&lt;td headers='sinF'&gt;&lt;/td&gt;&lt;td headers='sinG'&gt;&lt;/td&gt;&lt;/tr&gt;</v>
      </c>
      <c r="AN64" s="29" t="str">
        <f t="shared" si="4"/>
        <v>document.getElementById('m062').innerHTML = (b0*0) + (s0*30+s5*30);</v>
      </c>
      <c r="AO64" s="33" t="str">
        <f t="shared" si="5"/>
        <v>m062</v>
      </c>
      <c r="AP64" s="6" t="str">
        <f>IF(S64="","",VLOOKUP(S64,List!N$2:O$8,2,FALSE)&amp;"*"&amp;T64&amp;IF(U64="","","+"&amp;VLOOKUP(U64,List!N$2:O$8,2,FALSE)&amp;"*"&amp;V64&amp;"-"&amp;VLOOKUP(S64,List!N$2:O$8,2,FALSE)&amp;"*"&amp;VLOOKUP(U64,List!N$2:O$8,2,FALSE)&amp;"*"&amp;MIN(T64,V64)))&amp;IF(X64="","",IF(S64="","","+")&amp;VLOOKUP(X64,List!P$2:Q$15,2,FALSE)&amp;"*"&amp;Y64&amp;IF(Z64="","","+"&amp;VLOOKUP(Z64,List!P$2:Q$14,2,FALSE)))</f>
        <v/>
      </c>
    </row>
    <row r="65" spans="1:42" s="3" customFormat="1" ht="27.6" customHeight="1">
      <c r="A65" s="79" t="s">
        <v>729</v>
      </c>
      <c r="B65" s="6" t="s">
        <v>744</v>
      </c>
      <c r="C65" s="3">
        <v>5</v>
      </c>
      <c r="D65" s="3" t="s">
        <v>39</v>
      </c>
      <c r="E65" s="6"/>
      <c r="F65" s="15" t="s">
        <v>42</v>
      </c>
      <c r="G65" s="8"/>
      <c r="H65" s="8"/>
      <c r="I65" s="4">
        <f t="shared" si="0"/>
        <v>0</v>
      </c>
      <c r="J65" s="2"/>
      <c r="K65" s="2"/>
      <c r="L65" s="2"/>
      <c r="M65" s="2">
        <f t="shared" si="1"/>
        <v>0</v>
      </c>
      <c r="N65" s="2"/>
      <c r="O65" s="2"/>
      <c r="P65" s="2"/>
      <c r="Q65" s="2"/>
      <c r="R65" s="7"/>
      <c r="W65" s="3">
        <f t="shared" si="3"/>
        <v>0</v>
      </c>
      <c r="Y65" s="8"/>
      <c r="AA65" s="4"/>
      <c r="AB65" s="5"/>
      <c r="AJ65" s="4">
        <f t="shared" si="2"/>
        <v>0</v>
      </c>
      <c r="AL65" s="21"/>
      <c r="AM65" s="29" t="str">
        <f>"&lt;tr class='mmt"&amp;IF(D65="活動"," ev",IF(D65="限定"," ltd",""))&amp;IF(G65=""," groupless'","'")&amp;"&gt;&lt;td headers='icon'&gt;&lt;a href='https://www.alchemistcodedb.com/jp/card/"&amp;SUBSTITUTE(SUBSTITUTE(LOWER(A65),"_","-"),".png","")&amp;"'&gt;&lt;img src='../res/mmt/"&amp;A65&amp;"' title='"&amp;B65&amp;"' /&gt;&lt;/a&gt;&lt;/td&gt;&lt;td headers='name'&gt;"&amp;B65&amp;"&lt;/td&gt;&lt;td headers='rank'&gt;"&amp;C65&amp;"&lt;/td&gt;&lt;td headers='remark'&gt;"&amp;IF(D65="活動","&lt;span class='event'&gt;活動&lt;/span&gt;",IF(D65="限定","&lt;span class='limited'&gt;限定&lt;/span&gt;",""))&amp;"&lt;/td&gt;&lt;td headers='origin'&gt;&lt;span class='originName'&gt;"&amp;SUBSTITUTE(F65,CHAR(10),"&lt;br /&gt;")&amp;"&lt;/span&gt;&lt;img class='originLogo' src='../res/mmt/ui/"&amp;VLOOKUP(F65,List!F:H,2,FALSE)&amp;"'title='"&amp;SUBSTITUTE(F65,CHAR(10)," ")&amp;"' /&gt;&lt;/td&gt;&lt;td headers='group'&gt;"&amp;IF(G65="","","&lt;span class='groupName'&gt;"&amp;SUBSTITUTE(G65,CHAR(10)," ")&amp;IF(H65="","","&lt;br /&gt;"&amp;SUBSTITUTE(H65,CHAR(10)," "))&amp;"&lt;/span&gt;&lt;img class='groupLogo' src='../res/mmt/ui/"&amp;VLOOKUP(G65,List!K:L,2,FALSE)&amp;"' title='"&amp;SUBSTITUTE(G65,CHAR(10)," ")&amp;"' /&gt;")&amp;IF(H65="","","&lt;img class='groupLogo' src='../res/mmt/ui/"&amp;VLOOKUP(H65,List!K:L,2,FALSE)&amp;"' title='"&amp;SUBSTITUTE(H65,CHAR(10)," ")&amp;"' /&gt;")&amp;"&lt;/td&gt;&lt;td headers='score' id='"&amp;AO65&amp;"'&gt;"&amp;I65&amp;"&lt;/td&gt;&lt;td headers='HP'&gt;"&amp;J65&amp;"&lt;/td&gt;&lt;td headers='patk'&gt;"&amp;K65&amp;"&lt;/td&gt;&lt;td headers='matk'&gt;"&amp;L65&amp;"&lt;/td&gt;&lt;td headers='pdef'&gt;"&amp;N65&amp;"&lt;/td&gt;&lt;td headers='mdef'&gt;"&amp;O65&amp;"&lt;/td&gt;&lt;td headers='dex'&gt;"&amp;P65&amp;"&lt;/td&gt;&lt;td headers='agi'&gt;"&amp;Q65&amp;"&lt;/td&gt;&lt;td headers='luck'&gt;"&amp;R65&amp;"&lt;/td&gt;&lt;td headers='aType'&gt;"&amp;S65&amp;IF(U65="","","&lt;br /&gt;"&amp;U65)&amp; "&lt;/td&gt;&lt;td headers='a.bonus'&gt;"&amp;T65&amp;IF(V65="","","&lt;br /&gt;"&amp;V65)&amp;"&lt;/td&gt;&lt;td headers='special'&gt;"&amp;X65&amp;IF(Z65="","","&lt;br /&gt;"&amp;Z65)&amp;"&lt;/td&gt;&lt;td headers='sp.bonus'&gt;"&amp;Y65&amp;IF(AA65="","","&lt;br /&gt;"&amp;AA65)&amp;"&lt;/td&gt;&lt;td headers='others'&gt;"&amp;AB65&amp;"&lt;/td&gt;&lt;td headers='sinA'&gt;"&amp;AC65&amp;"&lt;/td&gt;&lt;td headers='sinB'&gt;"&amp;AD65&amp;"&lt;/td&gt;&lt;td headers='sinC'&gt;"&amp;AE65&amp;"&lt;/td&gt;&lt;td headers='sinD'&gt;"&amp;AF65&amp;"&lt;/td&gt;&lt;td headers='sinE'&gt;"&amp;AG65&amp;"&lt;/td&gt;&lt;td headers='sinF'&gt;"&amp;AH65&amp;"&lt;/td&gt;&lt;td headers='sinG'&gt;"&amp;AI65&amp;"&lt;/td&gt;&lt;/tr&gt;"</f>
        <v>&lt;tr class='mmt ltd groupless'&gt;&lt;td headers='icon'&gt;&lt;a href='https://www.alchemistcodedb.com/jp/card/ts-envyria-logi-heros-01'&gt;&lt;img src='../res/mmt/TS_ENVYRIA_LOGI_HEROS_01.png' title='続いていく新たな歩み' /&gt;&lt;/a&gt;&lt;/td&gt;&lt;td headers='name'&gt;続いていく新たな歩み&lt;/td&gt;&lt;td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5" s="29" t="str">
        <f t="shared" si="4"/>
        <v>document.getElementById('m063').innerHTML = (b0*0);</v>
      </c>
      <c r="AO65" s="33" t="str">
        <f t="shared" si="5"/>
        <v>m063</v>
      </c>
      <c r="AP65" s="6" t="str">
        <f>IF(S65="","",VLOOKUP(S65,List!N$2:O$8,2,FALSE)&amp;"*"&amp;T65&amp;IF(U65="","","+"&amp;VLOOKUP(U65,List!N$2:O$8,2,FALSE)&amp;"*"&amp;V65&amp;"-"&amp;VLOOKUP(S65,List!N$2:O$8,2,FALSE)&amp;"*"&amp;VLOOKUP(U65,List!N$2:O$8,2,FALSE)&amp;"*"&amp;MIN(T65,V65)))&amp;IF(X65="","",IF(S65="","","+")&amp;VLOOKUP(X65,List!P$2:Q$15,2,FALSE)&amp;"*"&amp;Y65&amp;IF(Z65="","","+"&amp;VLOOKUP(Z65,List!P$2:Q$14,2,FALSE)))</f>
        <v/>
      </c>
    </row>
    <row r="66" spans="1:42" s="3" customFormat="1" ht="27.6" customHeight="1">
      <c r="A66" s="79" t="s">
        <v>123</v>
      </c>
      <c r="B66" s="6" t="s">
        <v>124</v>
      </c>
      <c r="C66" s="3">
        <v>3</v>
      </c>
      <c r="E66" s="6"/>
      <c r="F66" s="15" t="s">
        <v>42</v>
      </c>
      <c r="G66" s="8" t="s">
        <v>107</v>
      </c>
      <c r="H66" s="8"/>
      <c r="I66" s="4">
        <f t="shared" si="0"/>
        <v>0</v>
      </c>
      <c r="J66" s="2"/>
      <c r="K66" s="2"/>
      <c r="L66" s="2"/>
      <c r="M66" s="2">
        <f t="shared" si="1"/>
        <v>0</v>
      </c>
      <c r="N66" s="2"/>
      <c r="O66" s="2"/>
      <c r="P66" s="2"/>
      <c r="Q66" s="2"/>
      <c r="R66" s="7"/>
      <c r="W66" s="3">
        <f t="shared" si="3"/>
        <v>0</v>
      </c>
      <c r="Y66" s="8"/>
      <c r="AA66" s="4"/>
      <c r="AB66" s="5"/>
      <c r="AJ66" s="4">
        <f t="shared" si="2"/>
        <v>0</v>
      </c>
      <c r="AL66" s="21"/>
      <c r="AM66" s="29" t="str">
        <f>"&lt;tr class='mmt"&amp;IF(D66="活動"," ev",IF(D66="限定"," ltd",""))&amp;IF(G66=""," groupless'","'")&amp;"&gt;&lt;td headers='icon'&gt;&lt;a href='https://www.alchemistcodedb.com/jp/card/"&amp;SUBSTITUTE(SUBSTITUTE(LOWER(A66),"_","-"),".png","")&amp;"'&gt;&lt;img src='../res/mmt/"&amp;A66&amp;"' title='"&amp;B66&amp;"' /&gt;&lt;/a&gt;&lt;/td&gt;&lt;td headers='name'&gt;"&amp;B66&amp;"&lt;/td&gt;&lt;td headers='rank'&gt;"&amp;C66&amp;"&lt;/td&gt;&lt;td headers='remark'&gt;"&amp;IF(D66="活動","&lt;span class='event'&gt;活動&lt;/span&gt;",IF(D66="限定","&lt;span class='limited'&gt;限定&lt;/span&gt;",""))&amp;"&lt;/td&gt;&lt;td headers='origin'&gt;&lt;span class='originName'&gt;"&amp;SUBSTITUTE(F66,CHAR(10),"&lt;br /&gt;")&amp;"&lt;/span&gt;&lt;img class='originLogo' src='../res/mmt/ui/"&amp;VLOOKUP(F66,List!F:H,2,FALSE)&amp;"'title='"&amp;SUBSTITUTE(F66,CHAR(10)," ")&amp;"' /&gt;&lt;/td&gt;&lt;td headers='group'&gt;"&amp;IF(G66="","","&lt;span class='groupName'&gt;"&amp;SUBSTITUTE(G66,CHAR(10)," ")&amp;IF(H66="","","&lt;br /&gt;"&amp;SUBSTITUTE(H66,CHAR(10)," "))&amp;"&lt;/span&gt;&lt;img class='groupLogo' src='../res/mmt/ui/"&amp;VLOOKUP(G66,List!K:L,2,FALSE)&amp;"' title='"&amp;SUBSTITUTE(G66,CHAR(10)," ")&amp;"' /&gt;")&amp;IF(H66="","","&lt;img class='groupLogo' src='../res/mmt/ui/"&amp;VLOOKUP(H66,List!K:L,2,FALSE)&amp;"' title='"&amp;SUBSTITUTE(H66,CHAR(10)," ")&amp;"' /&gt;")&amp;"&lt;/td&gt;&lt;td headers='score' id='"&amp;AO66&amp;"'&gt;"&amp;I66&amp;"&lt;/td&gt;&lt;td headers='HP'&gt;"&amp;J66&amp;"&lt;/td&gt;&lt;td headers='patk'&gt;"&amp;K66&amp;"&lt;/td&gt;&lt;td headers='matk'&gt;"&amp;L66&amp;"&lt;/td&gt;&lt;td headers='pdef'&gt;"&amp;N66&amp;"&lt;/td&gt;&lt;td headers='mdef'&gt;"&amp;O66&amp;"&lt;/td&gt;&lt;td headers='dex'&gt;"&amp;P66&amp;"&lt;/td&gt;&lt;td headers='agi'&gt;"&amp;Q66&amp;"&lt;/td&gt;&lt;td headers='luck'&gt;"&amp;R66&amp;"&lt;/td&gt;&lt;td headers='aType'&gt;"&amp;S66&amp;IF(U66="","","&lt;br /&gt;"&amp;U66)&amp; "&lt;/td&gt;&lt;td headers='a.bonus'&gt;"&amp;T66&amp;IF(V66="","","&lt;br /&gt;"&amp;V66)&amp;"&lt;/td&gt;&lt;td headers='special'&gt;"&amp;X66&amp;IF(Z66="","","&lt;br /&gt;"&amp;Z66)&amp;"&lt;/td&gt;&lt;td headers='sp.bonus'&gt;"&amp;Y66&amp;IF(AA66="","","&lt;br /&gt;"&amp;AA66)&amp;"&lt;/td&gt;&lt;td headers='others'&gt;"&amp;AB66&amp;"&lt;/td&gt;&lt;td headers='sinA'&gt;"&amp;AC66&amp;"&lt;/td&gt;&lt;td headers='sinB'&gt;"&amp;AD66&amp;"&lt;/td&gt;&lt;td headers='sinC'&gt;"&amp;AE66&amp;"&lt;/td&gt;&lt;td headers='sinD'&gt;"&amp;AF66&amp;"&lt;/td&gt;&lt;td headers='sinE'&gt;"&amp;AG66&amp;"&lt;/td&gt;&lt;td headers='sinF'&gt;"&amp;AH66&amp;"&lt;/td&gt;&lt;td headers='sinG'&gt;"&amp;AI66&amp;"&lt;/td&gt;&lt;/tr&gt;"</f>
        <v>&lt;tr class='mmt'&gt;&lt;td headers='icon'&gt;&lt;a href='https://www.alchemistcodedb.com/jp/card/ts-envyria-lucretia-01'&gt;&lt;img src='../res/mmt/TS_ENVYRIA_LUCRETIA_01.png' title='姫騎士という高嶺の花' /&gt;&lt;/a&gt;&lt;/td&gt;&lt;td headers='name'&gt;姫騎士という高嶺の花&lt;/td&gt;&lt;td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id='m064'&gt;0&lt;/td&gt;&lt;td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6" s="29" t="str">
        <f t="shared" si="4"/>
        <v>document.getElementById('m064').innerHTML = (b0*0);</v>
      </c>
      <c r="AO66" s="33" t="str">
        <f t="shared" si="5"/>
        <v>m064</v>
      </c>
      <c r="AP66" s="6" t="str">
        <f>IF(S66="","",VLOOKUP(S66,List!N$2:O$8,2,FALSE)&amp;"*"&amp;T66&amp;IF(U66="","","+"&amp;VLOOKUP(U66,List!N$2:O$8,2,FALSE)&amp;"*"&amp;V66&amp;"-"&amp;VLOOKUP(S66,List!N$2:O$8,2,FALSE)&amp;"*"&amp;VLOOKUP(U66,List!N$2:O$8,2,FALSE)&amp;"*"&amp;MIN(T66,V66)))&amp;IF(X66="","",IF(S66="","","+")&amp;VLOOKUP(X66,List!P$2:Q$15,2,FALSE)&amp;"*"&amp;Y66&amp;IF(Z66="","","+"&amp;VLOOKUP(Z66,List!P$2:Q$14,2,FALSE)))</f>
        <v/>
      </c>
    </row>
    <row r="67" spans="1:42" s="3" customFormat="1" ht="27.6" customHeight="1">
      <c r="A67" s="79" t="s">
        <v>125</v>
      </c>
      <c r="B67" s="6" t="s">
        <v>126</v>
      </c>
      <c r="C67" s="3">
        <v>5</v>
      </c>
      <c r="D67" s="3" t="s">
        <v>35</v>
      </c>
      <c r="E67" s="6"/>
      <c r="F67" s="15" t="s">
        <v>42</v>
      </c>
      <c r="G67" s="8" t="s">
        <v>107</v>
      </c>
      <c r="H67" s="8"/>
      <c r="I67" s="4">
        <f t="shared" si="0"/>
        <v>50</v>
      </c>
      <c r="J67" s="2">
        <v>30</v>
      </c>
      <c r="K67" s="2">
        <v>20</v>
      </c>
      <c r="L67" s="2"/>
      <c r="M67" s="2">
        <f t="shared" si="1"/>
        <v>20</v>
      </c>
      <c r="N67" s="2"/>
      <c r="O67" s="2"/>
      <c r="P67" s="2"/>
      <c r="Q67" s="2"/>
      <c r="R67" s="7"/>
      <c r="W67" s="3">
        <f t="shared" si="3"/>
        <v>0</v>
      </c>
      <c r="Y67" s="8"/>
      <c r="AA67" s="4"/>
      <c r="AB67" s="5"/>
      <c r="AC67" s="3">
        <v>30</v>
      </c>
      <c r="AJ67" s="4">
        <f t="shared" si="2"/>
        <v>30</v>
      </c>
      <c r="AL67" s="21"/>
      <c r="AM67" s="29" t="str">
        <f>"&lt;tr class='mmt"&amp;IF(D67="活動"," ev",IF(D67="限定"," ltd",""))&amp;IF(G67=""," groupless'","'")&amp;"&gt;&lt;td headers='icon'&gt;&lt;a href='https://www.alchemistcodedb.com/jp/card/"&amp;SUBSTITUTE(SUBSTITUTE(LOWER(A67),"_","-"),".png","")&amp;"'&gt;&lt;img src='../res/mmt/"&amp;A67&amp;"' title='"&amp;B67&amp;"' /&gt;&lt;/a&gt;&lt;/td&gt;&lt;td headers='name'&gt;"&amp;B67&amp;"&lt;/td&gt;&lt;td headers='rank'&gt;"&amp;C67&amp;"&lt;/td&gt;&lt;td headers='remark'&gt;"&amp;IF(D67="活動","&lt;span class='event'&gt;活動&lt;/span&gt;",IF(D67="限定","&lt;span class='limited'&gt;限定&lt;/span&gt;",""))&amp;"&lt;/td&gt;&lt;td headers='origin'&gt;&lt;span class='originName'&gt;"&amp;SUBSTITUTE(F67,CHAR(10),"&lt;br /&gt;")&amp;"&lt;/span&gt;&lt;img class='originLogo' src='../res/mmt/ui/"&amp;VLOOKUP(F67,List!F:H,2,FALSE)&amp;"'title='"&amp;SUBSTITUTE(F67,CHAR(10)," ")&amp;"' /&gt;&lt;/td&gt;&lt;td headers='group'&gt;"&amp;IF(G67="","","&lt;span class='groupName'&gt;"&amp;SUBSTITUTE(G67,CHAR(10)," ")&amp;IF(H67="","","&lt;br /&gt;"&amp;SUBSTITUTE(H67,CHAR(10)," "))&amp;"&lt;/span&gt;&lt;img class='groupLogo' src='../res/mmt/ui/"&amp;VLOOKUP(G67,List!K:L,2,FALSE)&amp;"' title='"&amp;SUBSTITUTE(G67,CHAR(10)," ")&amp;"' /&gt;")&amp;IF(H67="","","&lt;img class='groupLogo' src='../res/mmt/ui/"&amp;VLOOKUP(H67,List!K:L,2,FALSE)&amp;"' title='"&amp;SUBSTITUTE(H67,CHAR(10)," ")&amp;"' /&gt;")&amp;"&lt;/td&gt;&lt;td headers='score' id='"&amp;AO67&amp;"'&gt;"&amp;I67&amp;"&lt;/td&gt;&lt;td headers='HP'&gt;"&amp;J67&amp;"&lt;/td&gt;&lt;td headers='patk'&gt;"&amp;K67&amp;"&lt;/td&gt;&lt;td headers='matk'&gt;"&amp;L67&amp;"&lt;/td&gt;&lt;td headers='pdef'&gt;"&amp;N67&amp;"&lt;/td&gt;&lt;td headers='mdef'&gt;"&amp;O67&amp;"&lt;/td&gt;&lt;td headers='dex'&gt;"&amp;P67&amp;"&lt;/td&gt;&lt;td headers='agi'&gt;"&amp;Q67&amp;"&lt;/td&gt;&lt;td headers='luck'&gt;"&amp;R67&amp;"&lt;/td&gt;&lt;td headers='aType'&gt;"&amp;S67&amp;IF(U67="","","&lt;br /&gt;"&amp;U67)&amp; "&lt;/td&gt;&lt;td headers='a.bonus'&gt;"&amp;T67&amp;IF(V67="","","&lt;br /&gt;"&amp;V67)&amp;"&lt;/td&gt;&lt;td headers='special'&gt;"&amp;X67&amp;IF(Z67="","","&lt;br /&gt;"&amp;Z67)&amp;"&lt;/td&gt;&lt;td headers='sp.bonus'&gt;"&amp;Y67&amp;IF(AA67="","","&lt;br /&gt;"&amp;AA67)&amp;"&lt;/td&gt;&lt;td headers='others'&gt;"&amp;AB67&amp;"&lt;/td&gt;&lt;td headers='sinA'&gt;"&amp;AC67&amp;"&lt;/td&gt;&lt;td headers='sinB'&gt;"&amp;AD67&amp;"&lt;/td&gt;&lt;td headers='sinC'&gt;"&amp;AE67&amp;"&lt;/td&gt;&lt;td headers='sinD'&gt;"&amp;AF67&amp;"&lt;/td&gt;&lt;td headers='sinE'&gt;"&amp;AG67&amp;"&lt;/td&gt;&lt;td headers='sinF'&gt;"&amp;AH67&amp;"&lt;/td&gt;&lt;td headers='sinG'&gt;"&amp;AI67&amp;"&lt;/td&gt;&lt;/tr&gt;"</f>
        <v>&lt;tr class='mmt ev'&gt;&lt;td headers='icon'&gt;&lt;a href='https://www.alchemistcodedb.com/jp/card/ts-envyria-lucretia-02'&gt;&lt;img src='../res/mmt/TS_ENVYRIA_LUCRETIA_02.png' title='幸せってこと♪' /&gt;&lt;/a&gt;&lt;/td&gt;&lt;td headers='name'&gt;幸せってこと♪&lt;/td&gt;&lt;td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id='m065'&gt;50&lt;/td&gt;&lt;td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67" s="29" t="str">
        <f t="shared" si="4"/>
        <v>document.getElementById('m065').innerHTML = (b0*20+b1*20) + (s0*30+s1*30);</v>
      </c>
      <c r="AO67" s="33" t="str">
        <f t="shared" si="5"/>
        <v>m065</v>
      </c>
      <c r="AP67" s="6" t="str">
        <f>IF(S67="","",VLOOKUP(S67,List!N$2:O$8,2,FALSE)&amp;"*"&amp;T67&amp;IF(U67="","","+"&amp;VLOOKUP(U67,List!N$2:O$8,2,FALSE)&amp;"*"&amp;V67&amp;"-"&amp;VLOOKUP(S67,List!N$2:O$8,2,FALSE)&amp;"*"&amp;VLOOKUP(U67,List!N$2:O$8,2,FALSE)&amp;"*"&amp;MIN(T67,V67)))&amp;IF(X67="","",IF(S67="","","+")&amp;VLOOKUP(X67,List!P$2:Q$15,2,FALSE)&amp;"*"&amp;Y67&amp;IF(Z67="","","+"&amp;VLOOKUP(Z67,List!P$2:Q$14,2,FALSE)))</f>
        <v/>
      </c>
    </row>
    <row r="68" spans="1:42" s="3" customFormat="1" ht="27.6" customHeight="1">
      <c r="A68" s="79" t="s">
        <v>127</v>
      </c>
      <c r="B68" s="6" t="s">
        <v>111</v>
      </c>
      <c r="C68" s="3">
        <v>4</v>
      </c>
      <c r="E68" s="6"/>
      <c r="F68" s="15" t="s">
        <v>42</v>
      </c>
      <c r="G68" s="8"/>
      <c r="H68" s="8"/>
      <c r="I68" s="4">
        <f t="shared" si="0"/>
        <v>0</v>
      </c>
      <c r="J68" s="2"/>
      <c r="K68" s="2"/>
      <c r="L68" s="2"/>
      <c r="M68" s="2">
        <f t="shared" si="1"/>
        <v>0</v>
      </c>
      <c r="N68" s="2"/>
      <c r="O68" s="2"/>
      <c r="P68" s="2"/>
      <c r="Q68" s="2"/>
      <c r="R68" s="7"/>
      <c r="W68" s="3">
        <f t="shared" ref="W68:W131" si="6">MAX(T68,V68)</f>
        <v>0</v>
      </c>
      <c r="Y68" s="8"/>
      <c r="AA68" s="4"/>
      <c r="AB68" s="5"/>
      <c r="AJ68" s="4">
        <f t="shared" si="2"/>
        <v>0</v>
      </c>
      <c r="AL68" s="21"/>
      <c r="AM68" s="29" t="str">
        <f>"&lt;tr class='mmt"&amp;IF(D68="活動"," ev",IF(D68="限定"," ltd",""))&amp;IF(G68=""," groupless'","'")&amp;"&gt;&lt;td headers='icon'&gt;&lt;a href='https://www.alchemistcodedb.com/jp/card/"&amp;SUBSTITUTE(SUBSTITUTE(LOWER(A68),"_","-"),".png","")&amp;"'&gt;&lt;img src='../res/mmt/"&amp;A68&amp;"' title='"&amp;B68&amp;"' /&gt;&lt;/a&gt;&lt;/td&gt;&lt;td headers='name'&gt;"&amp;B68&amp;"&lt;/td&gt;&lt;td headers='rank'&gt;"&amp;C68&amp;"&lt;/td&gt;&lt;td headers='remark'&gt;"&amp;IF(D68="活動","&lt;span class='event'&gt;活動&lt;/span&gt;",IF(D68="限定","&lt;span class='limited'&gt;限定&lt;/span&gt;",""))&amp;"&lt;/td&gt;&lt;td headers='origin'&gt;&lt;span class='originName'&gt;"&amp;SUBSTITUTE(F68,CHAR(10),"&lt;br /&gt;")&amp;"&lt;/span&gt;&lt;img class='originLogo' src='../res/mmt/ui/"&amp;VLOOKUP(F68,List!F:H,2,FALSE)&amp;"'title='"&amp;SUBSTITUTE(F68,CHAR(10)," ")&amp;"' /&gt;&lt;/td&gt;&lt;td headers='group'&gt;"&amp;IF(G68="","","&lt;span class='groupName'&gt;"&amp;SUBSTITUTE(G68,CHAR(10)," ")&amp;IF(H68="","","&lt;br /&gt;"&amp;SUBSTITUTE(H68,CHAR(10)," "))&amp;"&lt;/span&gt;&lt;img class='groupLogo' src='../res/mmt/ui/"&amp;VLOOKUP(G68,List!K:L,2,FALSE)&amp;"' title='"&amp;SUBSTITUTE(G68,CHAR(10)," ")&amp;"' /&gt;")&amp;IF(H68="","","&lt;img class='groupLogo' src='../res/mmt/ui/"&amp;VLOOKUP(H68,List!K:L,2,FALSE)&amp;"' title='"&amp;SUBSTITUTE(H68,CHAR(10)," ")&amp;"' /&gt;")&amp;"&lt;/td&gt;&lt;td headers='score' id='"&amp;AO68&amp;"'&gt;"&amp;I68&amp;"&lt;/td&gt;&lt;td headers='HP'&gt;"&amp;J68&amp;"&lt;/td&gt;&lt;td headers='patk'&gt;"&amp;K68&amp;"&lt;/td&gt;&lt;td headers='matk'&gt;"&amp;L68&amp;"&lt;/td&gt;&lt;td headers='pdef'&gt;"&amp;N68&amp;"&lt;/td&gt;&lt;td headers='mdef'&gt;"&amp;O68&amp;"&lt;/td&gt;&lt;td headers='dex'&gt;"&amp;P68&amp;"&lt;/td&gt;&lt;td headers='agi'&gt;"&amp;Q68&amp;"&lt;/td&gt;&lt;td headers='luck'&gt;"&amp;R68&amp;"&lt;/td&gt;&lt;td headers='aType'&gt;"&amp;S68&amp;IF(U68="","","&lt;br /&gt;"&amp;U68)&amp; "&lt;/td&gt;&lt;td headers='a.bonus'&gt;"&amp;T68&amp;IF(V68="","","&lt;br /&gt;"&amp;V68)&amp;"&lt;/td&gt;&lt;td headers='special'&gt;"&amp;X68&amp;IF(Z68="","","&lt;br /&gt;"&amp;Z68)&amp;"&lt;/td&gt;&lt;td headers='sp.bonus'&gt;"&amp;Y68&amp;IF(AA68="","","&lt;br /&gt;"&amp;AA68)&amp;"&lt;/td&gt;&lt;td headers='others'&gt;"&amp;AB68&amp;"&lt;/td&gt;&lt;td headers='sinA'&gt;"&amp;AC68&amp;"&lt;/td&gt;&lt;td headers='sinB'&gt;"&amp;AD68&amp;"&lt;/td&gt;&lt;td headers='sinC'&gt;"&amp;AE68&amp;"&lt;/td&gt;&lt;td headers='sinD'&gt;"&amp;AF68&amp;"&lt;/td&gt;&lt;td headers='sinE'&gt;"&amp;AG68&amp;"&lt;/td&gt;&lt;td headers='sinF'&gt;"&amp;AH68&amp;"&lt;/td&gt;&lt;td headers='sinG'&gt;"&amp;AI68&amp;"&lt;/td&gt;&lt;/tr&gt;"</f>
        <v>&lt;tr class='mmt groupless'&gt;&lt;td headers='icon'&gt;&lt;a href='https://www.alchemistcodedb.com/jp/card/ts-envyria-margaret-01'&gt;&lt;img src='../res/mmt/TS_ENVYRIA_MARGARET_01.png' title='お姉様の為ならば' /&gt;&lt;/a&gt;&lt;/td&gt;&lt;td headers='name'&gt;お姉様の為ならば&lt;/td&gt;&lt;td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8" s="29" t="str">
        <f t="shared" ref="AN68:AN131" si="7">"document.getElementById('"&amp;AO68&amp;"').innerHTML = (b0*"&amp;TEXT(M68,0)&amp;IF(K68="","","+b1*"&amp;TEXT(K68,0)&amp;IF(L68="","","+b2*"&amp;TEXT(L68,0)))&amp;")"&amp;IF(AJ68=0,""," + (s0*"&amp;TEXT(AJ68,0)&amp;IF(AC68="","","+s1*"&amp;TEXT(AC68,0))&amp;IF(AD68="","","+s2*"&amp;TEXT(AD68,0))&amp;IF(AE68="","","+s3*"&amp;TEXT(AE68,0))&amp;IF(AF68="","","+s4*"&amp;TEXT(AF68,0))&amp;IF(AG68="","","+s5*"&amp;TEXT(AG68,0))&amp;IF(AH68="","","+s6*"&amp;TEXT(AH68,0))&amp;IF(AI68="","","+s7*"&amp;TEXT(AI68,0))&amp;")")&amp;IF(AP68="","","+ ("&amp;AP68&amp;")")&amp;";"</f>
        <v>document.getElementById('m066').innerHTML = (b0*0);</v>
      </c>
      <c r="AO68" s="33" t="str">
        <f t="shared" ref="AO68:AO131" si="8">"m"&amp;TEXT(ROW()-2,"000")</f>
        <v>m066</v>
      </c>
      <c r="AP68" s="6" t="str">
        <f>IF(S68="","",VLOOKUP(S68,List!N$2:O$8,2,FALSE)&amp;"*"&amp;T68&amp;IF(U68="","","+"&amp;VLOOKUP(U68,List!N$2:O$8,2,FALSE)&amp;"*"&amp;V68&amp;"-"&amp;VLOOKUP(S68,List!N$2:O$8,2,FALSE)&amp;"*"&amp;VLOOKUP(U68,List!N$2:O$8,2,FALSE)&amp;"*"&amp;MIN(T68,V68)))&amp;IF(X68="","",IF(S68="","","+")&amp;VLOOKUP(X68,List!P$2:Q$15,2,FALSE)&amp;"*"&amp;Y68&amp;IF(Z68="","","+"&amp;VLOOKUP(Z68,List!P$2:Q$14,2,FALSE)))</f>
        <v/>
      </c>
    </row>
    <row r="69" spans="1:42" s="3" customFormat="1" ht="27.6" customHeight="1">
      <c r="A69" s="79" t="s">
        <v>730</v>
      </c>
      <c r="B69" s="6" t="s">
        <v>745</v>
      </c>
      <c r="C69" s="3">
        <v>5</v>
      </c>
      <c r="D69" s="3" t="s">
        <v>39</v>
      </c>
      <c r="E69" s="6" t="s">
        <v>830</v>
      </c>
      <c r="F69" s="15" t="s">
        <v>42</v>
      </c>
      <c r="G69" s="8"/>
      <c r="H69" s="8"/>
      <c r="I69" s="4">
        <f t="shared" si="0"/>
        <v>0</v>
      </c>
      <c r="J69" s="2"/>
      <c r="K69" s="2"/>
      <c r="L69" s="2"/>
      <c r="M69" s="2">
        <f t="shared" si="1"/>
        <v>0</v>
      </c>
      <c r="N69" s="2"/>
      <c r="O69" s="2"/>
      <c r="P69" s="2"/>
      <c r="Q69" s="2"/>
      <c r="R69" s="7"/>
      <c r="W69" s="3">
        <f t="shared" si="6"/>
        <v>0</v>
      </c>
      <c r="Y69" s="8"/>
      <c r="AA69" s="4"/>
      <c r="AB69" s="5"/>
      <c r="AJ69" s="4">
        <f t="shared" si="2"/>
        <v>0</v>
      </c>
      <c r="AL69" s="21"/>
      <c r="AM69" s="29" t="str">
        <f>"&lt;tr class='mmt"&amp;IF(D69="活動"," ev",IF(D69="限定"," ltd",""))&amp;IF(G69=""," groupless'","'")&amp;"&gt;&lt;td headers='icon'&gt;&lt;a href='https://www.alchemistcodedb.com/jp/card/"&amp;SUBSTITUTE(SUBSTITUTE(LOWER(A69),"_","-"),".png","")&amp;"'&gt;&lt;img src='../res/mmt/"&amp;A69&amp;"' title='"&amp;B69&amp;"' /&gt;&lt;/a&gt;&lt;/td&gt;&lt;td headers='name'&gt;"&amp;B69&amp;"&lt;/td&gt;&lt;td headers='rank'&gt;"&amp;C69&amp;"&lt;/td&gt;&lt;td headers='remark'&gt;"&amp;IF(D69="活動","&lt;span class='event'&gt;活動&lt;/span&gt;",IF(D69="限定","&lt;span class='limited'&gt;限定&lt;/span&gt;",""))&amp;"&lt;/td&gt;&lt;td headers='origin'&gt;&lt;span class='originName'&gt;"&amp;SUBSTITUTE(F69,CHAR(10),"&lt;br /&gt;")&amp;"&lt;/span&gt;&lt;img class='originLogo' src='../res/mmt/ui/"&amp;VLOOKUP(F69,List!F:H,2,FALSE)&amp;"'title='"&amp;SUBSTITUTE(F69,CHAR(10)," ")&amp;"' /&gt;&lt;/td&gt;&lt;td headers='group'&gt;"&amp;IF(G69="","","&lt;span class='groupName'&gt;"&amp;SUBSTITUTE(G69,CHAR(10)," ")&amp;IF(H69="","","&lt;br /&gt;"&amp;SUBSTITUTE(H69,CHAR(10)," "))&amp;"&lt;/span&gt;&lt;img class='groupLogo' src='../res/mmt/ui/"&amp;VLOOKUP(G69,List!K:L,2,FALSE)&amp;"' title='"&amp;SUBSTITUTE(G69,CHAR(10)," ")&amp;"' /&gt;")&amp;IF(H69="","","&lt;img class='groupLogo' src='../res/mmt/ui/"&amp;VLOOKUP(H69,List!K:L,2,FALSE)&amp;"' title='"&amp;SUBSTITUTE(H69,CHAR(10)," ")&amp;"' /&gt;")&amp;"&lt;/td&gt;&lt;td headers='score' id='"&amp;AO69&amp;"'&gt;"&amp;I69&amp;"&lt;/td&gt;&lt;td headers='HP'&gt;"&amp;J69&amp;"&lt;/td&gt;&lt;td headers='patk'&gt;"&amp;K69&amp;"&lt;/td&gt;&lt;td headers='matk'&gt;"&amp;L69&amp;"&lt;/td&gt;&lt;td headers='pdef'&gt;"&amp;N69&amp;"&lt;/td&gt;&lt;td headers='mdef'&gt;"&amp;O69&amp;"&lt;/td&gt;&lt;td headers='dex'&gt;"&amp;P69&amp;"&lt;/td&gt;&lt;td headers='agi'&gt;"&amp;Q69&amp;"&lt;/td&gt;&lt;td headers='luck'&gt;"&amp;R69&amp;"&lt;/td&gt;&lt;td headers='aType'&gt;"&amp;S69&amp;IF(U69="","","&lt;br /&gt;"&amp;U69)&amp; "&lt;/td&gt;&lt;td headers='a.bonus'&gt;"&amp;T69&amp;IF(V69="","","&lt;br /&gt;"&amp;V69)&amp;"&lt;/td&gt;&lt;td headers='special'&gt;"&amp;X69&amp;IF(Z69="","","&lt;br /&gt;"&amp;Z69)&amp;"&lt;/td&gt;&lt;td headers='sp.bonus'&gt;"&amp;Y69&amp;IF(AA69="","","&lt;br /&gt;"&amp;AA69)&amp;"&lt;/td&gt;&lt;td headers='others'&gt;"&amp;AB69&amp;"&lt;/td&gt;&lt;td headers='sinA'&gt;"&amp;AC69&amp;"&lt;/td&gt;&lt;td headers='sinB'&gt;"&amp;AD69&amp;"&lt;/td&gt;&lt;td headers='sinC'&gt;"&amp;AE69&amp;"&lt;/td&gt;&lt;td headers='sinD'&gt;"&amp;AF69&amp;"&lt;/td&gt;&lt;td headers='sinE'&gt;"&amp;AG69&amp;"&lt;/td&gt;&lt;td headers='sinF'&gt;"&amp;AH69&amp;"&lt;/td&gt;&lt;td headers='sinG'&gt;"&amp;AI69&amp;"&lt;/td&gt;&lt;/tr&gt;"</f>
        <v>&lt;tr class='mmt ltd groupless'&gt;&lt;td headers='icon'&gt;&lt;a href='https://www.alchemistcodedb.com/jp/card/ts-envyria-margaret-02'&gt;&lt;img src='../res/mmt/TS_ENVYRIA_MARGARET_02.png' title='お姉様に捧げる犠牲' /&gt;&lt;/a&gt;&lt;/td&gt;&lt;td headers='name'&gt;お姉様に捧げる犠牲&lt;/td&gt;&lt;td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9" s="29" t="str">
        <f t="shared" si="7"/>
        <v>document.getElementById('m067').innerHTML = (b0*0);</v>
      </c>
      <c r="AO69" s="33" t="str">
        <f t="shared" si="8"/>
        <v>m067</v>
      </c>
      <c r="AP69" s="6" t="str">
        <f>IF(S69="","",VLOOKUP(S69,List!N$2:O$8,2,FALSE)&amp;"*"&amp;T69&amp;IF(U69="","","+"&amp;VLOOKUP(U69,List!N$2:O$8,2,FALSE)&amp;"*"&amp;V69&amp;"-"&amp;VLOOKUP(S69,List!N$2:O$8,2,FALSE)&amp;"*"&amp;VLOOKUP(U69,List!N$2:O$8,2,FALSE)&amp;"*"&amp;MIN(T69,V69)))&amp;IF(X69="","",IF(S69="","","+")&amp;VLOOKUP(X69,List!P$2:Q$15,2,FALSE)&amp;"*"&amp;Y69&amp;IF(Z69="","","+"&amp;VLOOKUP(Z69,List!P$2:Q$14,2,FALSE)))</f>
        <v/>
      </c>
    </row>
    <row r="70" spans="1:42" s="3" customFormat="1" ht="27.6" customHeight="1">
      <c r="A70" s="79" t="s">
        <v>128</v>
      </c>
      <c r="B70" s="6" t="s">
        <v>129</v>
      </c>
      <c r="C70" s="3">
        <v>4</v>
      </c>
      <c r="E70" s="6"/>
      <c r="F70" s="15" t="s">
        <v>42</v>
      </c>
      <c r="G70" s="8" t="s">
        <v>68</v>
      </c>
      <c r="H70" s="8"/>
      <c r="I70" s="4">
        <f t="shared" si="0"/>
        <v>0</v>
      </c>
      <c r="J70" s="2"/>
      <c r="K70" s="2"/>
      <c r="L70" s="2"/>
      <c r="M70" s="2">
        <f t="shared" si="1"/>
        <v>0</v>
      </c>
      <c r="N70" s="2"/>
      <c r="O70" s="2"/>
      <c r="P70" s="2"/>
      <c r="Q70" s="2"/>
      <c r="R70" s="7"/>
      <c r="W70" s="3">
        <f t="shared" si="6"/>
        <v>0</v>
      </c>
      <c r="Y70" s="8"/>
      <c r="AA70" s="4"/>
      <c r="AB70" s="5"/>
      <c r="AJ70" s="4">
        <f t="shared" si="2"/>
        <v>0</v>
      </c>
      <c r="AL70" s="21"/>
      <c r="AM70" s="29" t="str">
        <f>"&lt;tr class='mmt"&amp;IF(D70="活動"," ev",IF(D70="限定"," ltd",""))&amp;IF(G70=""," groupless'","'")&amp;"&gt;&lt;td headers='icon'&gt;&lt;a href='https://www.alchemistcodedb.com/jp/card/"&amp;SUBSTITUTE(SUBSTITUTE(LOWER(A70),"_","-"),".png","")&amp;"'&gt;&lt;img src='../res/mmt/"&amp;A70&amp;"' title='"&amp;B70&amp;"' /&gt;&lt;/a&gt;&lt;/td&gt;&lt;td headers='name'&gt;"&amp;B70&amp;"&lt;/td&gt;&lt;td headers='rank'&gt;"&amp;C70&amp;"&lt;/td&gt;&lt;td headers='remark'&gt;"&amp;IF(D70="活動","&lt;span class='event'&gt;活動&lt;/span&gt;",IF(D70="限定","&lt;span class='limited'&gt;限定&lt;/span&gt;",""))&amp;"&lt;/td&gt;&lt;td headers='origin'&gt;&lt;span class='originName'&gt;"&amp;SUBSTITUTE(F70,CHAR(10),"&lt;br /&gt;")&amp;"&lt;/span&gt;&lt;img class='originLogo' src='../res/mmt/ui/"&amp;VLOOKUP(F70,List!F:H,2,FALSE)&amp;"'title='"&amp;SUBSTITUTE(F70,CHAR(10)," ")&amp;"' /&gt;&lt;/td&gt;&lt;td headers='group'&gt;"&amp;IF(G70="","","&lt;span class='groupName'&gt;"&amp;SUBSTITUTE(G70,CHAR(10)," ")&amp;IF(H70="","","&lt;br /&gt;"&amp;SUBSTITUTE(H70,CHAR(10)," "))&amp;"&lt;/span&gt;&lt;img class='groupLogo' src='../res/mmt/ui/"&amp;VLOOKUP(G70,List!K:L,2,FALSE)&amp;"' title='"&amp;SUBSTITUTE(G70,CHAR(10)," ")&amp;"' /&gt;")&amp;IF(H70="","","&lt;img class='groupLogo' src='../res/mmt/ui/"&amp;VLOOKUP(H70,List!K:L,2,FALSE)&amp;"' title='"&amp;SUBSTITUTE(H70,CHAR(10)," ")&amp;"' /&gt;")&amp;"&lt;/td&gt;&lt;td headers='score' id='"&amp;AO70&amp;"'&gt;"&amp;I70&amp;"&lt;/td&gt;&lt;td headers='HP'&gt;"&amp;J70&amp;"&lt;/td&gt;&lt;td headers='patk'&gt;"&amp;K70&amp;"&lt;/td&gt;&lt;td headers='matk'&gt;"&amp;L70&amp;"&lt;/td&gt;&lt;td headers='pdef'&gt;"&amp;N70&amp;"&lt;/td&gt;&lt;td headers='mdef'&gt;"&amp;O70&amp;"&lt;/td&gt;&lt;td headers='dex'&gt;"&amp;P70&amp;"&lt;/td&gt;&lt;td headers='agi'&gt;"&amp;Q70&amp;"&lt;/td&gt;&lt;td headers='luck'&gt;"&amp;R70&amp;"&lt;/td&gt;&lt;td headers='aType'&gt;"&amp;S70&amp;IF(U70="","","&lt;br /&gt;"&amp;U70)&amp; "&lt;/td&gt;&lt;td headers='a.bonus'&gt;"&amp;T70&amp;IF(V70="","","&lt;br /&gt;"&amp;V70)&amp;"&lt;/td&gt;&lt;td headers='special'&gt;"&amp;X70&amp;IF(Z70="","","&lt;br /&gt;"&amp;Z70)&amp;"&lt;/td&gt;&lt;td headers='sp.bonus'&gt;"&amp;Y70&amp;IF(AA70="","","&lt;br /&gt;"&amp;AA70)&amp;"&lt;/td&gt;&lt;td headers='others'&gt;"&amp;AB70&amp;"&lt;/td&gt;&lt;td headers='sinA'&gt;"&amp;AC70&amp;"&lt;/td&gt;&lt;td headers='sinB'&gt;"&amp;AD70&amp;"&lt;/td&gt;&lt;td headers='sinC'&gt;"&amp;AE70&amp;"&lt;/td&gt;&lt;td headers='sinD'&gt;"&amp;AF70&amp;"&lt;/td&gt;&lt;td headers='sinE'&gt;"&amp;AG70&amp;"&lt;/td&gt;&lt;td headers='sinF'&gt;"&amp;AH70&amp;"&lt;/td&gt;&lt;td headers='sinG'&gt;"&amp;AI70&amp;"&lt;/td&gt;&lt;/tr&gt;"</f>
        <v>&lt;tr class='mmt'&gt;&lt;td headers='icon'&gt;&lt;a href='https://www.alchemistcodedb.com/jp/card/ts-envyria-monzotm-01'&gt;&lt;img src='../res/mmt/TS_ENVYRIA_MONZOTM_01.png' title='いつかまた昼食を' /&gt;&lt;/a&gt;&lt;/td&gt;&lt;td headers='name'&gt;いつかまた昼食を&lt;/td&gt;&lt;td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id='m068'&gt;0&lt;/td&gt;&lt;td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0" s="29" t="str">
        <f t="shared" si="7"/>
        <v>document.getElementById('m068').innerHTML = (b0*0);</v>
      </c>
      <c r="AO70" s="33" t="str">
        <f t="shared" si="8"/>
        <v>m068</v>
      </c>
      <c r="AP70" s="6" t="str">
        <f>IF(S70="","",VLOOKUP(S70,List!N$2:O$8,2,FALSE)&amp;"*"&amp;T70&amp;IF(U70="","","+"&amp;VLOOKUP(U70,List!N$2:O$8,2,FALSE)&amp;"*"&amp;V70&amp;"-"&amp;VLOOKUP(S70,List!N$2:O$8,2,FALSE)&amp;"*"&amp;VLOOKUP(U70,List!N$2:O$8,2,FALSE)&amp;"*"&amp;MIN(T70,V70)))&amp;IF(X70="","",IF(S70="","","+")&amp;VLOOKUP(X70,List!P$2:Q$15,2,FALSE)&amp;"*"&amp;Y70&amp;IF(Z70="","","+"&amp;VLOOKUP(Z70,List!P$2:Q$14,2,FALSE)))</f>
        <v/>
      </c>
    </row>
    <row r="71" spans="1:42" s="3" customFormat="1" ht="27.6" customHeight="1">
      <c r="A71" s="79" t="s">
        <v>130</v>
      </c>
      <c r="B71" s="6" t="s">
        <v>131</v>
      </c>
      <c r="C71" s="3">
        <v>5</v>
      </c>
      <c r="E71" s="6"/>
      <c r="F71" s="15" t="s">
        <v>42</v>
      </c>
      <c r="G71" s="8" t="s">
        <v>68</v>
      </c>
      <c r="H71" s="8"/>
      <c r="I71" s="4">
        <f t="shared" si="0"/>
        <v>35</v>
      </c>
      <c r="J71" s="2">
        <v>70</v>
      </c>
      <c r="K71" s="2">
        <v>15</v>
      </c>
      <c r="L71" s="2"/>
      <c r="M71" s="2">
        <f t="shared" si="1"/>
        <v>15</v>
      </c>
      <c r="N71" s="2">
        <v>15</v>
      </c>
      <c r="O71" s="2"/>
      <c r="P71" s="2"/>
      <c r="Q71" s="2"/>
      <c r="R71" s="7"/>
      <c r="W71" s="3">
        <f t="shared" si="6"/>
        <v>0</v>
      </c>
      <c r="Y71" s="8"/>
      <c r="AA71" s="4"/>
      <c r="AB71" s="5"/>
      <c r="AC71" s="3">
        <v>20</v>
      </c>
      <c r="AG71" s="3">
        <v>20</v>
      </c>
      <c r="AH71" s="3">
        <v>20</v>
      </c>
      <c r="AJ71" s="4">
        <f t="shared" si="2"/>
        <v>20</v>
      </c>
      <c r="AL71" s="21"/>
      <c r="AM71" s="29" t="str">
        <f>"&lt;tr class='mmt"&amp;IF(D71="活動"," ev",IF(D71="限定"," ltd",""))&amp;IF(G71=""," groupless'","'")&amp;"&gt;&lt;td headers='icon'&gt;&lt;a href='https://www.alchemistcodedb.com/jp/card/"&amp;SUBSTITUTE(SUBSTITUTE(LOWER(A71),"_","-"),".png","")&amp;"'&gt;&lt;img src='../res/mmt/"&amp;A71&amp;"' title='"&amp;B71&amp;"' /&gt;&lt;/a&gt;&lt;/td&gt;&lt;td headers='name'&gt;"&amp;B71&amp;"&lt;/td&gt;&lt;td headers='rank'&gt;"&amp;C71&amp;"&lt;/td&gt;&lt;td headers='remark'&gt;"&amp;IF(D71="活動","&lt;span class='event'&gt;活動&lt;/span&gt;",IF(D71="限定","&lt;span class='limited'&gt;限定&lt;/span&gt;",""))&amp;"&lt;/td&gt;&lt;td headers='origin'&gt;&lt;span class='originName'&gt;"&amp;SUBSTITUTE(F71,CHAR(10),"&lt;br /&gt;")&amp;"&lt;/span&gt;&lt;img class='originLogo' src='../res/mmt/ui/"&amp;VLOOKUP(F71,List!F:H,2,FALSE)&amp;"'title='"&amp;SUBSTITUTE(F71,CHAR(10)," ")&amp;"' /&gt;&lt;/td&gt;&lt;td headers='group'&gt;"&amp;IF(G71="","","&lt;span class='groupName'&gt;"&amp;SUBSTITUTE(G71,CHAR(10)," ")&amp;IF(H71="","","&lt;br /&gt;"&amp;SUBSTITUTE(H71,CHAR(10)," "))&amp;"&lt;/span&gt;&lt;img class='groupLogo' src='../res/mmt/ui/"&amp;VLOOKUP(G71,List!K:L,2,FALSE)&amp;"' title='"&amp;SUBSTITUTE(G71,CHAR(10)," ")&amp;"' /&gt;")&amp;IF(H71="","","&lt;img class='groupLogo' src='../res/mmt/ui/"&amp;VLOOKUP(H71,List!K:L,2,FALSE)&amp;"' title='"&amp;SUBSTITUTE(H71,CHAR(10)," ")&amp;"' /&gt;")&amp;"&lt;/td&gt;&lt;td headers='score' id='"&amp;AO71&amp;"'&gt;"&amp;I71&amp;"&lt;/td&gt;&lt;td headers='HP'&gt;"&amp;J71&amp;"&lt;/td&gt;&lt;td headers='patk'&gt;"&amp;K71&amp;"&lt;/td&gt;&lt;td headers='matk'&gt;"&amp;L71&amp;"&lt;/td&gt;&lt;td headers='pdef'&gt;"&amp;N71&amp;"&lt;/td&gt;&lt;td headers='mdef'&gt;"&amp;O71&amp;"&lt;/td&gt;&lt;td headers='dex'&gt;"&amp;P71&amp;"&lt;/td&gt;&lt;td headers='agi'&gt;"&amp;Q71&amp;"&lt;/td&gt;&lt;td headers='luck'&gt;"&amp;R71&amp;"&lt;/td&gt;&lt;td headers='aType'&gt;"&amp;S71&amp;IF(U71="","","&lt;br /&gt;"&amp;U71)&amp; "&lt;/td&gt;&lt;td headers='a.bonus'&gt;"&amp;T71&amp;IF(V71="","","&lt;br /&gt;"&amp;V71)&amp;"&lt;/td&gt;&lt;td headers='special'&gt;"&amp;X71&amp;IF(Z71="","","&lt;br /&gt;"&amp;Z71)&amp;"&lt;/td&gt;&lt;td headers='sp.bonus'&gt;"&amp;Y71&amp;IF(AA71="","","&lt;br /&gt;"&amp;AA71)&amp;"&lt;/td&gt;&lt;td headers='others'&gt;"&amp;AB71&amp;"&lt;/td&gt;&lt;td headers='sinA'&gt;"&amp;AC71&amp;"&lt;/td&gt;&lt;td headers='sinB'&gt;"&amp;AD71&amp;"&lt;/td&gt;&lt;td headers='sinC'&gt;"&amp;AE71&amp;"&lt;/td&gt;&lt;td headers='sinD'&gt;"&amp;AF71&amp;"&lt;/td&gt;&lt;td headers='sinE'&gt;"&amp;AG71&amp;"&lt;/td&gt;&lt;td headers='sinF'&gt;"&amp;AH71&amp;"&lt;/td&gt;&lt;td headers='sinG'&gt;"&amp;AI71&amp;"&lt;/td&gt;&lt;/tr&gt;"</f>
        <v>&lt;tr class='mmt'&gt;&lt;td headers='icon'&gt;&lt;a href='https://www.alchemistcodedb.com/jp/card/ts-envyria-monzotm-02'&gt;&lt;img src='../res/mmt/TS_ENVYRIA_MONZOTM_02.png' title='正義を賭して' /&gt;&lt;/a&gt;&lt;/td&gt;&lt;td headers='name'&gt;正義を賭して&lt;/td&gt;&lt;td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id='m069'&gt;35&lt;/td&gt;&lt;td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headers='sinE'&gt;20&lt;/td&gt;&lt;td headers='sinF'&gt;20&lt;/td&gt;&lt;td headers='sinG'&gt;&lt;/td&gt;&lt;/tr&gt;</v>
      </c>
      <c r="AN71" s="29" t="str">
        <f t="shared" si="7"/>
        <v>document.getElementById('m069').innerHTML = (b0*15+b1*15) + (s0*20+s1*20+s5*20+s6*20);</v>
      </c>
      <c r="AO71" s="33" t="str">
        <f t="shared" si="8"/>
        <v>m069</v>
      </c>
      <c r="AP71" s="6" t="str">
        <f>IF(S71="","",VLOOKUP(S71,List!N$2:O$8,2,FALSE)&amp;"*"&amp;T71&amp;IF(U71="","","+"&amp;VLOOKUP(U71,List!N$2:O$8,2,FALSE)&amp;"*"&amp;V71&amp;"-"&amp;VLOOKUP(S71,List!N$2:O$8,2,FALSE)&amp;"*"&amp;VLOOKUP(U71,List!N$2:O$8,2,FALSE)&amp;"*"&amp;MIN(T71,V71)))&amp;IF(X71="","",IF(S71="","","+")&amp;VLOOKUP(X71,List!P$2:Q$15,2,FALSE)&amp;"*"&amp;Y71&amp;IF(Z71="","","+"&amp;VLOOKUP(Z71,List!P$2:Q$14,2,FALSE)))</f>
        <v/>
      </c>
    </row>
    <row r="72" spans="1:42" s="3" customFormat="1" ht="27.6" customHeight="1">
      <c r="A72" s="79" t="s">
        <v>629</v>
      </c>
      <c r="B72" s="6" t="s">
        <v>630</v>
      </c>
      <c r="C72" s="3">
        <v>5</v>
      </c>
      <c r="D72" s="3" t="s">
        <v>39</v>
      </c>
      <c r="E72" s="6"/>
      <c r="F72" s="15" t="s">
        <v>42</v>
      </c>
      <c r="G72" s="8" t="s">
        <v>68</v>
      </c>
      <c r="H72" s="8"/>
      <c r="I72" s="4">
        <f t="shared" si="0"/>
        <v>65</v>
      </c>
      <c r="J72" s="2">
        <v>50</v>
      </c>
      <c r="K72" s="2">
        <v>25</v>
      </c>
      <c r="L72" s="2"/>
      <c r="M72" s="2">
        <f t="shared" si="1"/>
        <v>25</v>
      </c>
      <c r="N72" s="2">
        <v>25</v>
      </c>
      <c r="O72" s="2"/>
      <c r="P72" s="2"/>
      <c r="Q72" s="2"/>
      <c r="R72" s="7"/>
      <c r="W72" s="3">
        <f t="shared" si="6"/>
        <v>0</v>
      </c>
      <c r="Y72" s="8"/>
      <c r="AA72" s="4"/>
      <c r="AB72" s="5"/>
      <c r="AC72" s="3">
        <v>20</v>
      </c>
      <c r="AH72" s="3">
        <v>40</v>
      </c>
      <c r="AJ72" s="4">
        <f t="shared" si="2"/>
        <v>40</v>
      </c>
      <c r="AL72" s="21"/>
      <c r="AM72" s="29" t="str">
        <f>"&lt;tr class='mmt"&amp;IF(D72="活動"," ev",IF(D72="限定"," ltd",""))&amp;IF(G72=""," groupless'","'")&amp;"&gt;&lt;td headers='icon'&gt;&lt;a href='https://www.alchemistcodedb.com/jp/card/"&amp;SUBSTITUTE(SUBSTITUTE(LOWER(A72),"_","-"),".png","")&amp;"'&gt;&lt;img src='../res/mmt/"&amp;A72&amp;"' title='"&amp;B72&amp;"' /&gt;&lt;/a&gt;&lt;/td&gt;&lt;td headers='name'&gt;"&amp;B72&amp;"&lt;/td&gt;&lt;td headers='rank'&gt;"&amp;C72&amp;"&lt;/td&gt;&lt;td headers='remark'&gt;"&amp;IF(D72="活動","&lt;span class='event'&gt;活動&lt;/span&gt;",IF(D72="限定","&lt;span class='limited'&gt;限定&lt;/span&gt;",""))&amp;"&lt;/td&gt;&lt;td headers='origin'&gt;&lt;span class='originName'&gt;"&amp;SUBSTITUTE(F72,CHAR(10),"&lt;br /&gt;")&amp;"&lt;/span&gt;&lt;img class='originLogo' src='../res/mmt/ui/"&amp;VLOOKUP(F72,List!F:H,2,FALSE)&amp;"'title='"&amp;SUBSTITUTE(F72,CHAR(10)," ")&amp;"' /&gt;&lt;/td&gt;&lt;td headers='group'&gt;"&amp;IF(G72="","","&lt;span class='groupName'&gt;"&amp;SUBSTITUTE(G72,CHAR(10)," ")&amp;IF(H72="","","&lt;br /&gt;"&amp;SUBSTITUTE(H72,CHAR(10)," "))&amp;"&lt;/span&gt;&lt;img class='groupLogo' src='../res/mmt/ui/"&amp;VLOOKUP(G72,List!K:L,2,FALSE)&amp;"' title='"&amp;SUBSTITUTE(G72,CHAR(10)," ")&amp;"' /&gt;")&amp;IF(H72="","","&lt;img class='groupLogo' src='../res/mmt/ui/"&amp;VLOOKUP(H72,List!K:L,2,FALSE)&amp;"' title='"&amp;SUBSTITUTE(H72,CHAR(10)," ")&amp;"' /&gt;")&amp;"&lt;/td&gt;&lt;td headers='score' id='"&amp;AO72&amp;"'&gt;"&amp;I72&amp;"&lt;/td&gt;&lt;td headers='HP'&gt;"&amp;J72&amp;"&lt;/td&gt;&lt;td headers='patk'&gt;"&amp;K72&amp;"&lt;/td&gt;&lt;td headers='matk'&gt;"&amp;L72&amp;"&lt;/td&gt;&lt;td headers='pdef'&gt;"&amp;N72&amp;"&lt;/td&gt;&lt;td headers='mdef'&gt;"&amp;O72&amp;"&lt;/td&gt;&lt;td headers='dex'&gt;"&amp;P72&amp;"&lt;/td&gt;&lt;td headers='agi'&gt;"&amp;Q72&amp;"&lt;/td&gt;&lt;td headers='luck'&gt;"&amp;R72&amp;"&lt;/td&gt;&lt;td headers='aType'&gt;"&amp;S72&amp;IF(U72="","","&lt;br /&gt;"&amp;U72)&amp; "&lt;/td&gt;&lt;td headers='a.bonus'&gt;"&amp;T72&amp;IF(V72="","","&lt;br /&gt;"&amp;V72)&amp;"&lt;/td&gt;&lt;td headers='special'&gt;"&amp;X72&amp;IF(Z72="","","&lt;br /&gt;"&amp;Z72)&amp;"&lt;/td&gt;&lt;td headers='sp.bonus'&gt;"&amp;Y72&amp;IF(AA72="","","&lt;br /&gt;"&amp;AA72)&amp;"&lt;/td&gt;&lt;td headers='others'&gt;"&amp;AB72&amp;"&lt;/td&gt;&lt;td headers='sinA'&gt;"&amp;AC72&amp;"&lt;/td&gt;&lt;td headers='sinB'&gt;"&amp;AD72&amp;"&lt;/td&gt;&lt;td headers='sinC'&gt;"&amp;AE72&amp;"&lt;/td&gt;&lt;td headers='sinD'&gt;"&amp;AF72&amp;"&lt;/td&gt;&lt;td headers='sinE'&gt;"&amp;AG72&amp;"&lt;/td&gt;&lt;td headers='sinF'&gt;"&amp;AH72&amp;"&lt;/td&gt;&lt;td headers='sinG'&gt;"&amp;AI72&amp;"&lt;/td&gt;&lt;/tr&gt;"</f>
        <v>&lt;tr class='mmt ltd'&gt;&lt;td headers='icon'&gt;&lt;a href='https://www.alchemistcodedb.com/jp/card/ts-envyria-monzotm-03'&gt;&lt;img src='../res/mmt/TS_ENVYRIA_MONZOTM_03.png' title='最後の騎士道' /&gt;&lt;/a&gt;&lt;/td&gt;&lt;td headers='name'&gt;最後の騎士道&lt;/td&gt;&lt;td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id='m070'&gt;65&lt;/td&gt;&lt;td headers='HP'&gt;50&lt;/td&gt;&lt;td headers='patk'&gt;25&lt;/td&gt;&lt;td headers='matk'&gt;&lt;/td&gt;&lt;td headers='pdef'&gt;25&lt;/td&gt;&lt;td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72" s="29" t="str">
        <f t="shared" si="7"/>
        <v>document.getElementById('m070').innerHTML = (b0*25+b1*25) + (s0*40+s1*20+s6*40);</v>
      </c>
      <c r="AO72" s="33" t="str">
        <f t="shared" si="8"/>
        <v>m070</v>
      </c>
      <c r="AP72" s="6" t="str">
        <f>IF(S72="","",VLOOKUP(S72,List!N$2:O$8,2,FALSE)&amp;"*"&amp;T72&amp;IF(U72="","","+"&amp;VLOOKUP(U72,List!N$2:O$8,2,FALSE)&amp;"*"&amp;V72&amp;"-"&amp;VLOOKUP(S72,List!N$2:O$8,2,FALSE)&amp;"*"&amp;VLOOKUP(U72,List!N$2:O$8,2,FALSE)&amp;"*"&amp;MIN(T72,V72)))&amp;IF(X72="","",IF(S72="","","+")&amp;VLOOKUP(X72,List!P$2:Q$15,2,FALSE)&amp;"*"&amp;Y72&amp;IF(Z72="","","+"&amp;VLOOKUP(Z72,List!P$2:Q$14,2,FALSE)))</f>
        <v/>
      </c>
    </row>
    <row r="73" spans="1:42" s="3" customFormat="1" ht="27.6" customHeight="1">
      <c r="A73" s="79" t="s">
        <v>132</v>
      </c>
      <c r="B73" s="6" t="s">
        <v>133</v>
      </c>
      <c r="C73" s="3">
        <v>5</v>
      </c>
      <c r="E73" s="6"/>
      <c r="F73" s="15" t="s">
        <v>42</v>
      </c>
      <c r="G73" s="8" t="s">
        <v>100</v>
      </c>
      <c r="H73" s="8"/>
      <c r="I73" s="4">
        <f t="shared" si="0"/>
        <v>55</v>
      </c>
      <c r="J73" s="2">
        <v>70</v>
      </c>
      <c r="K73" s="2">
        <v>15</v>
      </c>
      <c r="L73" s="2"/>
      <c r="M73" s="2">
        <f t="shared" si="1"/>
        <v>15</v>
      </c>
      <c r="N73" s="2">
        <v>15</v>
      </c>
      <c r="O73" s="2"/>
      <c r="P73" s="2"/>
      <c r="Q73" s="2"/>
      <c r="R73" s="7"/>
      <c r="W73" s="3">
        <f t="shared" si="6"/>
        <v>0</v>
      </c>
      <c r="Y73" s="8"/>
      <c r="AA73" s="4"/>
      <c r="AB73" s="5"/>
      <c r="AC73" s="3">
        <v>20</v>
      </c>
      <c r="AG73" s="3">
        <v>40</v>
      </c>
      <c r="AJ73" s="4">
        <f t="shared" si="2"/>
        <v>40</v>
      </c>
      <c r="AL73" s="21"/>
      <c r="AM73" s="29" t="str">
        <f>"&lt;tr class='mmt"&amp;IF(D73="活動"," ev",IF(D73="限定"," ltd",""))&amp;IF(G73=""," groupless'","'")&amp;"&gt;&lt;td headers='icon'&gt;&lt;a href='https://www.alchemistcodedb.com/jp/card/"&amp;SUBSTITUTE(SUBSTITUTE(LOWER(A73),"_","-"),".png","")&amp;"'&gt;&lt;img src='../res/mmt/"&amp;A73&amp;"' title='"&amp;B73&amp;"' /&gt;&lt;/a&gt;&lt;/td&gt;&lt;td headers='name'&gt;"&amp;B73&amp;"&lt;/td&gt;&lt;td headers='rank'&gt;"&amp;C73&amp;"&lt;/td&gt;&lt;td headers='remark'&gt;"&amp;IF(D73="活動","&lt;span class='event'&gt;活動&lt;/span&gt;",IF(D73="限定","&lt;span class='limited'&gt;限定&lt;/span&gt;",""))&amp;"&lt;/td&gt;&lt;td headers='origin'&gt;&lt;span class='originName'&gt;"&amp;SUBSTITUTE(F73,CHAR(10),"&lt;br /&gt;")&amp;"&lt;/span&gt;&lt;img class='originLogo' src='../res/mmt/ui/"&amp;VLOOKUP(F73,List!F:H,2,FALSE)&amp;"'title='"&amp;SUBSTITUTE(F73,CHAR(10)," ")&amp;"' /&gt;&lt;/td&gt;&lt;td headers='group'&gt;"&amp;IF(G73="","","&lt;span class='groupName'&gt;"&amp;SUBSTITUTE(G73,CHAR(10)," ")&amp;IF(H73="","","&lt;br /&gt;"&amp;SUBSTITUTE(H73,CHAR(10)," "))&amp;"&lt;/span&gt;&lt;img class='groupLogo' src='../res/mmt/ui/"&amp;VLOOKUP(G73,List!K:L,2,FALSE)&amp;"' title='"&amp;SUBSTITUTE(G73,CHAR(10)," ")&amp;"' /&gt;")&amp;IF(H73="","","&lt;img class='groupLogo' src='../res/mmt/ui/"&amp;VLOOKUP(H73,List!K:L,2,FALSE)&amp;"' title='"&amp;SUBSTITUTE(H73,CHAR(10)," ")&amp;"' /&gt;")&amp;"&lt;/td&gt;&lt;td headers='score' id='"&amp;AO73&amp;"'&gt;"&amp;I73&amp;"&lt;/td&gt;&lt;td headers='HP'&gt;"&amp;J73&amp;"&lt;/td&gt;&lt;td headers='patk'&gt;"&amp;K73&amp;"&lt;/td&gt;&lt;td headers='matk'&gt;"&amp;L73&amp;"&lt;/td&gt;&lt;td headers='pdef'&gt;"&amp;N73&amp;"&lt;/td&gt;&lt;td headers='mdef'&gt;"&amp;O73&amp;"&lt;/td&gt;&lt;td headers='dex'&gt;"&amp;P73&amp;"&lt;/td&gt;&lt;td headers='agi'&gt;"&amp;Q73&amp;"&lt;/td&gt;&lt;td headers='luck'&gt;"&amp;R73&amp;"&lt;/td&gt;&lt;td headers='aType'&gt;"&amp;S73&amp;IF(U73="","","&lt;br /&gt;"&amp;U73)&amp; "&lt;/td&gt;&lt;td headers='a.bonus'&gt;"&amp;T73&amp;IF(V73="","","&lt;br /&gt;"&amp;V73)&amp;"&lt;/td&gt;&lt;td headers='special'&gt;"&amp;X73&amp;IF(Z73="","","&lt;br /&gt;"&amp;Z73)&amp;"&lt;/td&gt;&lt;td headers='sp.bonus'&gt;"&amp;Y73&amp;IF(AA73="","","&lt;br /&gt;"&amp;AA73)&amp;"&lt;/td&gt;&lt;td headers='others'&gt;"&amp;AB73&amp;"&lt;/td&gt;&lt;td headers='sinA'&gt;"&amp;AC73&amp;"&lt;/td&gt;&lt;td headers='sinB'&gt;"&amp;AD73&amp;"&lt;/td&gt;&lt;td headers='sinC'&gt;"&amp;AE73&amp;"&lt;/td&gt;&lt;td headers='sinD'&gt;"&amp;AF73&amp;"&lt;/td&gt;&lt;td headers='sinE'&gt;"&amp;AG73&amp;"&lt;/td&gt;&lt;td headers='sinF'&gt;"&amp;AH73&amp;"&lt;/td&gt;&lt;td headers='sinG'&gt;"&amp;AI73&amp;"&lt;/td&gt;&lt;/tr&gt;"</f>
        <v>&lt;tr class='mmt'&gt;&lt;td headers='icon'&gt;&lt;a href='https://www.alchemistcodedb.com/jp/card/ts-envyria-natalie-01'&gt;&lt;img src='../res/mmt/TS_ENVYRIA_NATALIE_01.png' title='淡い想い、紅鏡に照らして' /&gt;&lt;/a&gt;&lt;/td&gt;&lt;td headers='name'&gt;淡い想い、紅鏡に照らして&lt;/td&gt;&lt;td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id='m071'&gt;55&lt;/td&gt;&lt;td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73" s="29" t="str">
        <f t="shared" si="7"/>
        <v>document.getElementById('m071').innerHTML = (b0*15+b1*15) + (s0*40+s1*20+s5*40);</v>
      </c>
      <c r="AO73" s="33" t="str">
        <f t="shared" si="8"/>
        <v>m071</v>
      </c>
      <c r="AP73" s="6" t="str">
        <f>IF(S73="","",VLOOKUP(S73,List!N$2:O$8,2,FALSE)&amp;"*"&amp;T73&amp;IF(U73="","","+"&amp;VLOOKUP(U73,List!N$2:O$8,2,FALSE)&amp;"*"&amp;V73&amp;"-"&amp;VLOOKUP(S73,List!N$2:O$8,2,FALSE)&amp;"*"&amp;VLOOKUP(U73,List!N$2:O$8,2,FALSE)&amp;"*"&amp;MIN(T73,V73)))&amp;IF(X73="","",IF(S73="","","+")&amp;VLOOKUP(X73,List!P$2:Q$15,2,FALSE)&amp;"*"&amp;Y73&amp;IF(Z73="","","+"&amp;VLOOKUP(Z73,List!P$2:Q$14,2,FALSE)))</f>
        <v/>
      </c>
    </row>
    <row r="74" spans="1:42" s="3" customFormat="1" ht="27.6" customHeight="1">
      <c r="A74" s="79" t="s">
        <v>605</v>
      </c>
      <c r="B74" s="6" t="s">
        <v>607</v>
      </c>
      <c r="C74" s="3">
        <v>5</v>
      </c>
      <c r="D74" s="3" t="s">
        <v>39</v>
      </c>
      <c r="E74" s="6"/>
      <c r="F74" s="15" t="s">
        <v>42</v>
      </c>
      <c r="G74" s="8"/>
      <c r="H74" s="8"/>
      <c r="I74" s="4">
        <f t="shared" si="0"/>
        <v>0</v>
      </c>
      <c r="J74" s="2"/>
      <c r="K74" s="2"/>
      <c r="L74" s="2"/>
      <c r="M74" s="2">
        <f t="shared" si="1"/>
        <v>0</v>
      </c>
      <c r="N74" s="2"/>
      <c r="O74" s="2"/>
      <c r="P74" s="2"/>
      <c r="Q74" s="2"/>
      <c r="R74" s="7"/>
      <c r="W74" s="3">
        <f t="shared" si="6"/>
        <v>0</v>
      </c>
      <c r="Y74" s="8"/>
      <c r="AA74" s="4"/>
      <c r="AB74" s="5"/>
      <c r="AJ74" s="4">
        <f t="shared" si="2"/>
        <v>0</v>
      </c>
      <c r="AL74" s="21"/>
      <c r="AM74" s="29" t="str">
        <f>"&lt;tr class='mmt"&amp;IF(D74="活動"," ev",IF(D74="限定"," ltd",""))&amp;IF(G74=""," groupless'","'")&amp;"&gt;&lt;td headers='icon'&gt;&lt;a href='https://www.alchemistcodedb.com/jp/card/"&amp;SUBSTITUTE(SUBSTITUTE(LOWER(A74),"_","-"),".png","")&amp;"'&gt;&lt;img src='../res/mmt/"&amp;A74&amp;"' title='"&amp;B74&amp;"' /&gt;&lt;/a&gt;&lt;/td&gt;&lt;td headers='name'&gt;"&amp;B74&amp;"&lt;/td&gt;&lt;td headers='rank'&gt;"&amp;C74&amp;"&lt;/td&gt;&lt;td headers='remark'&gt;"&amp;IF(D74="活動","&lt;span class='event'&gt;活動&lt;/span&gt;",IF(D74="限定","&lt;span class='limited'&gt;限定&lt;/span&gt;",""))&amp;"&lt;/td&gt;&lt;td headers='origin'&gt;&lt;span class='originName'&gt;"&amp;SUBSTITUTE(F74,CHAR(10),"&lt;br /&gt;")&amp;"&lt;/span&gt;&lt;img class='originLogo' src='../res/mmt/ui/"&amp;VLOOKUP(F74,List!F:H,2,FALSE)&amp;"'title='"&amp;SUBSTITUTE(F74,CHAR(10)," ")&amp;"' /&gt;&lt;/td&gt;&lt;td headers='group'&gt;"&amp;IF(G74="","","&lt;span class='groupName'&gt;"&amp;SUBSTITUTE(G74,CHAR(10)," ")&amp;IF(H74="","","&lt;br /&gt;"&amp;SUBSTITUTE(H74,CHAR(10)," "))&amp;"&lt;/span&gt;&lt;img class='groupLogo' src='../res/mmt/ui/"&amp;VLOOKUP(G74,List!K:L,2,FALSE)&amp;"' title='"&amp;SUBSTITUTE(G74,CHAR(10)," ")&amp;"' /&gt;")&amp;IF(H74="","","&lt;img class='groupLogo' src='../res/mmt/ui/"&amp;VLOOKUP(H74,List!K:L,2,FALSE)&amp;"' title='"&amp;SUBSTITUTE(H74,CHAR(10)," ")&amp;"' /&gt;")&amp;"&lt;/td&gt;&lt;td headers='score' id='"&amp;AO74&amp;"'&gt;"&amp;I74&amp;"&lt;/td&gt;&lt;td headers='HP'&gt;"&amp;J74&amp;"&lt;/td&gt;&lt;td headers='patk'&gt;"&amp;K74&amp;"&lt;/td&gt;&lt;td headers='matk'&gt;"&amp;L74&amp;"&lt;/td&gt;&lt;td headers='pdef'&gt;"&amp;N74&amp;"&lt;/td&gt;&lt;td headers='mdef'&gt;"&amp;O74&amp;"&lt;/td&gt;&lt;td headers='dex'&gt;"&amp;P74&amp;"&lt;/td&gt;&lt;td headers='agi'&gt;"&amp;Q74&amp;"&lt;/td&gt;&lt;td headers='luck'&gt;"&amp;R74&amp;"&lt;/td&gt;&lt;td headers='aType'&gt;"&amp;S74&amp;IF(U74="","","&lt;br /&gt;"&amp;U74)&amp; "&lt;/td&gt;&lt;td headers='a.bonus'&gt;"&amp;T74&amp;IF(V74="","","&lt;br /&gt;"&amp;V74)&amp;"&lt;/td&gt;&lt;td headers='special'&gt;"&amp;X74&amp;IF(Z74="","","&lt;br /&gt;"&amp;Z74)&amp;"&lt;/td&gt;&lt;td headers='sp.bonus'&gt;"&amp;Y74&amp;IF(AA74="","","&lt;br /&gt;"&amp;AA74)&amp;"&lt;/td&gt;&lt;td headers='others'&gt;"&amp;AB74&amp;"&lt;/td&gt;&lt;td headers='sinA'&gt;"&amp;AC74&amp;"&lt;/td&gt;&lt;td headers='sinB'&gt;"&amp;AD74&amp;"&lt;/td&gt;&lt;td headers='sinC'&gt;"&amp;AE74&amp;"&lt;/td&gt;&lt;td headers='sinD'&gt;"&amp;AF74&amp;"&lt;/td&gt;&lt;td headers='sinE'&gt;"&amp;AG74&amp;"&lt;/td&gt;&lt;td headers='sinF'&gt;"&amp;AH74&amp;"&lt;/td&gt;&lt;td headers='sinG'&gt;"&amp;AI74&amp;"&lt;/td&gt;&lt;/tr&gt;"</f>
        <v>&lt;tr class='mmt ltd groupless'&gt;&lt;td headers='icon'&gt;&lt;a href='https://www.alchemistcodedb.com/jp/card/ts-envyria-nicaea-01'&gt;&lt;img src='../res/mmt/TS_ENVYRIA_NICAEA_01.png' title='王女の休息、その未来' /&gt;&lt;/a&gt;&lt;/td&gt;&lt;td headers='name'&gt;王女の休息、その未来&lt;/td&gt;&lt;td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4" s="29" t="str">
        <f t="shared" si="7"/>
        <v>document.getElementById('m072').innerHTML = (b0*0);</v>
      </c>
      <c r="AO74" s="33" t="str">
        <f t="shared" si="8"/>
        <v>m072</v>
      </c>
      <c r="AP74" s="6" t="str">
        <f>IF(S74="","",VLOOKUP(S74,List!N$2:O$8,2,FALSE)&amp;"*"&amp;T74&amp;IF(U74="","","+"&amp;VLOOKUP(U74,List!N$2:O$8,2,FALSE)&amp;"*"&amp;V74&amp;"-"&amp;VLOOKUP(S74,List!N$2:O$8,2,FALSE)&amp;"*"&amp;VLOOKUP(U74,List!N$2:O$8,2,FALSE)&amp;"*"&amp;MIN(T74,V74)))&amp;IF(X74="","",IF(S74="","","+")&amp;VLOOKUP(X74,List!P$2:Q$15,2,FALSE)&amp;"*"&amp;Y74&amp;IF(Z74="","","+"&amp;VLOOKUP(Z74,List!P$2:Q$14,2,FALSE)))</f>
        <v/>
      </c>
    </row>
    <row r="75" spans="1:42" s="3" customFormat="1" ht="27.6" customHeight="1">
      <c r="A75" s="79" t="s">
        <v>134</v>
      </c>
      <c r="B75" s="6" t="s">
        <v>135</v>
      </c>
      <c r="C75" s="3">
        <v>3</v>
      </c>
      <c r="E75" s="6"/>
      <c r="F75" s="15" t="s">
        <v>42</v>
      </c>
      <c r="G75" s="8" t="s">
        <v>107</v>
      </c>
      <c r="H75" s="8"/>
      <c r="I75" s="4">
        <f t="shared" si="0"/>
        <v>0</v>
      </c>
      <c r="J75" s="2"/>
      <c r="K75" s="2"/>
      <c r="L75" s="2"/>
      <c r="M75" s="2">
        <f t="shared" si="1"/>
        <v>0</v>
      </c>
      <c r="N75" s="2"/>
      <c r="O75" s="2"/>
      <c r="P75" s="2"/>
      <c r="Q75" s="2"/>
      <c r="R75" s="7"/>
      <c r="W75" s="3">
        <f t="shared" si="6"/>
        <v>0</v>
      </c>
      <c r="Y75" s="8"/>
      <c r="AA75" s="4"/>
      <c r="AB75" s="5"/>
      <c r="AJ75" s="4">
        <f t="shared" si="2"/>
        <v>0</v>
      </c>
      <c r="AL75" s="21"/>
      <c r="AM75" s="29" t="str">
        <f>"&lt;tr class='mmt"&amp;IF(D75="活動"," ev",IF(D75="限定"," ltd",""))&amp;IF(G75=""," groupless'","'")&amp;"&gt;&lt;td headers='icon'&gt;&lt;a href='https://www.alchemistcodedb.com/jp/card/"&amp;SUBSTITUTE(SUBSTITUTE(LOWER(A75),"_","-"),".png","")&amp;"'&gt;&lt;img src='../res/mmt/"&amp;A75&amp;"' title='"&amp;B75&amp;"' /&gt;&lt;/a&gt;&lt;/td&gt;&lt;td headers='name'&gt;"&amp;B75&amp;"&lt;/td&gt;&lt;td headers='rank'&gt;"&amp;C75&amp;"&lt;/td&gt;&lt;td headers='remark'&gt;"&amp;IF(D75="活動","&lt;span class='event'&gt;活動&lt;/span&gt;",IF(D75="限定","&lt;span class='limited'&gt;限定&lt;/span&gt;",""))&amp;"&lt;/td&gt;&lt;td headers='origin'&gt;&lt;span class='originName'&gt;"&amp;SUBSTITUTE(F75,CHAR(10),"&lt;br /&gt;")&amp;"&lt;/span&gt;&lt;img class='originLogo' src='../res/mmt/ui/"&amp;VLOOKUP(F75,List!F:H,2,FALSE)&amp;"'title='"&amp;SUBSTITUTE(F75,CHAR(10)," ")&amp;"' /&gt;&lt;/td&gt;&lt;td headers='group'&gt;"&amp;IF(G75="","","&lt;span class='groupName'&gt;"&amp;SUBSTITUTE(G75,CHAR(10)," ")&amp;IF(H75="","","&lt;br /&gt;"&amp;SUBSTITUTE(H75,CHAR(10)," "))&amp;"&lt;/span&gt;&lt;img class='groupLogo' src='../res/mmt/ui/"&amp;VLOOKUP(G75,List!K:L,2,FALSE)&amp;"' title='"&amp;SUBSTITUTE(G75,CHAR(10)," ")&amp;"' /&gt;")&amp;IF(H75="","","&lt;img class='groupLogo' src='../res/mmt/ui/"&amp;VLOOKUP(H75,List!K:L,2,FALSE)&amp;"' title='"&amp;SUBSTITUTE(H75,CHAR(10)," ")&amp;"' /&gt;")&amp;"&lt;/td&gt;&lt;td headers='score' id='"&amp;AO75&amp;"'&gt;"&amp;I75&amp;"&lt;/td&gt;&lt;td headers='HP'&gt;"&amp;J75&amp;"&lt;/td&gt;&lt;td headers='patk'&gt;"&amp;K75&amp;"&lt;/td&gt;&lt;td headers='matk'&gt;"&amp;L75&amp;"&lt;/td&gt;&lt;td headers='pdef'&gt;"&amp;N75&amp;"&lt;/td&gt;&lt;td headers='mdef'&gt;"&amp;O75&amp;"&lt;/td&gt;&lt;td headers='dex'&gt;"&amp;P75&amp;"&lt;/td&gt;&lt;td headers='agi'&gt;"&amp;Q75&amp;"&lt;/td&gt;&lt;td headers='luck'&gt;"&amp;R75&amp;"&lt;/td&gt;&lt;td headers='aType'&gt;"&amp;S75&amp;IF(U75="","","&lt;br /&gt;"&amp;U75)&amp; "&lt;/td&gt;&lt;td headers='a.bonus'&gt;"&amp;T75&amp;IF(V75="","","&lt;br /&gt;"&amp;V75)&amp;"&lt;/td&gt;&lt;td headers='special'&gt;"&amp;X75&amp;IF(Z75="","","&lt;br /&gt;"&amp;Z75)&amp;"&lt;/td&gt;&lt;td headers='sp.bonus'&gt;"&amp;Y75&amp;IF(AA75="","","&lt;br /&gt;"&amp;AA75)&amp;"&lt;/td&gt;&lt;td headers='others'&gt;"&amp;AB75&amp;"&lt;/td&gt;&lt;td headers='sinA'&gt;"&amp;AC75&amp;"&lt;/td&gt;&lt;td headers='sinB'&gt;"&amp;AD75&amp;"&lt;/td&gt;&lt;td headers='sinC'&gt;"&amp;AE75&amp;"&lt;/td&gt;&lt;td headers='sinD'&gt;"&amp;AF75&amp;"&lt;/td&gt;&lt;td headers='sinE'&gt;"&amp;AG75&amp;"&lt;/td&gt;&lt;td headers='sinF'&gt;"&amp;AH75&amp;"&lt;/td&gt;&lt;td headers='sinG'&gt;"&amp;AI75&amp;"&lt;/td&gt;&lt;/tr&gt;"</f>
        <v>&lt;tr class='mmt'&gt;&lt;td headers='icon'&gt;&lt;a href='https://www.alchemistcodedb.com/jp/card/ts-envyria-priscila-01'&gt;&lt;img src='../res/mmt/TS_ENVYRIA_PRISCILA_01.png' title='戦場の手向けの花' /&gt;&lt;/a&gt;&lt;/td&gt;&lt;td headers='name'&gt;戦場の手向けの花&lt;/td&gt;&lt;td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id='m073'&gt;0&lt;/td&gt;&lt;td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5" s="29" t="str">
        <f t="shared" si="7"/>
        <v>document.getElementById('m073').innerHTML = (b0*0);</v>
      </c>
      <c r="AO75" s="33" t="str">
        <f t="shared" si="8"/>
        <v>m073</v>
      </c>
      <c r="AP75" s="6" t="str">
        <f>IF(S75="","",VLOOKUP(S75,List!N$2:O$8,2,FALSE)&amp;"*"&amp;T75&amp;IF(U75="","","+"&amp;VLOOKUP(U75,List!N$2:O$8,2,FALSE)&amp;"*"&amp;V75&amp;"-"&amp;VLOOKUP(S75,List!N$2:O$8,2,FALSE)&amp;"*"&amp;VLOOKUP(U75,List!N$2:O$8,2,FALSE)&amp;"*"&amp;MIN(T75,V75)))&amp;IF(X75="","",IF(S75="","","+")&amp;VLOOKUP(X75,List!P$2:Q$15,2,FALSE)&amp;"*"&amp;Y75&amp;IF(Z75="","","+"&amp;VLOOKUP(Z75,List!P$2:Q$14,2,FALSE)))</f>
        <v/>
      </c>
    </row>
    <row r="76" spans="1:42" s="3" customFormat="1" ht="27.6" customHeight="1">
      <c r="A76" s="79" t="s">
        <v>136</v>
      </c>
      <c r="B76" s="6" t="s">
        <v>137</v>
      </c>
      <c r="C76" s="3">
        <v>3</v>
      </c>
      <c r="E76" s="6"/>
      <c r="F76" s="15" t="s">
        <v>42</v>
      </c>
      <c r="G76" s="8"/>
      <c r="H76" s="8"/>
      <c r="I76" s="4">
        <f t="shared" ref="I76:I139" si="9">SUMPRODUCT(J$1:AJ$1,J76:AJ76)</f>
        <v>0</v>
      </c>
      <c r="J76" s="2"/>
      <c r="K76" s="2"/>
      <c r="L76" s="2"/>
      <c r="M76" s="2">
        <f t="shared" ref="M76:M139" si="10">MAX(K76:L76)</f>
        <v>0</v>
      </c>
      <c r="N76" s="2"/>
      <c r="O76" s="2"/>
      <c r="P76" s="2"/>
      <c r="Q76" s="2"/>
      <c r="R76" s="7"/>
      <c r="W76" s="3">
        <f t="shared" si="6"/>
        <v>0</v>
      </c>
      <c r="Y76" s="8"/>
      <c r="AA76" s="4"/>
      <c r="AB76" s="5"/>
      <c r="AJ76" s="4">
        <f t="shared" ref="AJ76:AJ139" si="11">MAX(AC76:AI76)</f>
        <v>0</v>
      </c>
      <c r="AL76" s="21"/>
      <c r="AM76" s="29" t="str">
        <f>"&lt;tr class='mmt"&amp;IF(D76="活動"," ev",IF(D76="限定"," ltd",""))&amp;IF(G76=""," groupless'","'")&amp;"&gt;&lt;td headers='icon'&gt;&lt;a href='https://www.alchemistcodedb.com/jp/card/"&amp;SUBSTITUTE(SUBSTITUTE(LOWER(A76),"_","-"),".png","")&amp;"'&gt;&lt;img src='../res/mmt/"&amp;A76&amp;"' title='"&amp;B76&amp;"' /&gt;&lt;/a&gt;&lt;/td&gt;&lt;td headers='name'&gt;"&amp;B76&amp;"&lt;/td&gt;&lt;td headers='rank'&gt;"&amp;C76&amp;"&lt;/td&gt;&lt;td headers='remark'&gt;"&amp;IF(D76="活動","&lt;span class='event'&gt;活動&lt;/span&gt;",IF(D76="限定","&lt;span class='limited'&gt;限定&lt;/span&gt;",""))&amp;"&lt;/td&gt;&lt;td headers='origin'&gt;&lt;span class='originName'&gt;"&amp;SUBSTITUTE(F76,CHAR(10),"&lt;br /&gt;")&amp;"&lt;/span&gt;&lt;img class='originLogo' src='../res/mmt/ui/"&amp;VLOOKUP(F76,List!F:H,2,FALSE)&amp;"'title='"&amp;SUBSTITUTE(F76,CHAR(10)," ")&amp;"' /&gt;&lt;/td&gt;&lt;td headers='group'&gt;"&amp;IF(G76="","","&lt;span class='groupName'&gt;"&amp;SUBSTITUTE(G76,CHAR(10)," ")&amp;IF(H76="","","&lt;br /&gt;"&amp;SUBSTITUTE(H76,CHAR(10)," "))&amp;"&lt;/span&gt;&lt;img class='groupLogo' src='../res/mmt/ui/"&amp;VLOOKUP(G76,List!K:L,2,FALSE)&amp;"' title='"&amp;SUBSTITUTE(G76,CHAR(10)," ")&amp;"' /&gt;")&amp;IF(H76="","","&lt;img class='groupLogo' src='../res/mmt/ui/"&amp;VLOOKUP(H76,List!K:L,2,FALSE)&amp;"' title='"&amp;SUBSTITUTE(H76,CHAR(10)," ")&amp;"' /&gt;")&amp;"&lt;/td&gt;&lt;td headers='score' id='"&amp;AO76&amp;"'&gt;"&amp;I76&amp;"&lt;/td&gt;&lt;td headers='HP'&gt;"&amp;J76&amp;"&lt;/td&gt;&lt;td headers='patk'&gt;"&amp;K76&amp;"&lt;/td&gt;&lt;td headers='matk'&gt;"&amp;L76&amp;"&lt;/td&gt;&lt;td headers='pdef'&gt;"&amp;N76&amp;"&lt;/td&gt;&lt;td headers='mdef'&gt;"&amp;O76&amp;"&lt;/td&gt;&lt;td headers='dex'&gt;"&amp;P76&amp;"&lt;/td&gt;&lt;td headers='agi'&gt;"&amp;Q76&amp;"&lt;/td&gt;&lt;td headers='luck'&gt;"&amp;R76&amp;"&lt;/td&gt;&lt;td headers='aType'&gt;"&amp;S76&amp;IF(U76="","","&lt;br /&gt;"&amp;U76)&amp; "&lt;/td&gt;&lt;td headers='a.bonus'&gt;"&amp;T76&amp;IF(V76="","","&lt;br /&gt;"&amp;V76)&amp;"&lt;/td&gt;&lt;td headers='special'&gt;"&amp;X76&amp;IF(Z76="","","&lt;br /&gt;"&amp;Z76)&amp;"&lt;/td&gt;&lt;td headers='sp.bonus'&gt;"&amp;Y76&amp;IF(AA76="","","&lt;br /&gt;"&amp;AA76)&amp;"&lt;/td&gt;&lt;td headers='others'&gt;"&amp;AB76&amp;"&lt;/td&gt;&lt;td headers='sinA'&gt;"&amp;AC76&amp;"&lt;/td&gt;&lt;td headers='sinB'&gt;"&amp;AD76&amp;"&lt;/td&gt;&lt;td headers='sinC'&gt;"&amp;AE76&amp;"&lt;/td&gt;&lt;td headers='sinD'&gt;"&amp;AF76&amp;"&lt;/td&gt;&lt;td headers='sinE'&gt;"&amp;AG76&amp;"&lt;/td&gt;&lt;td headers='sinF'&gt;"&amp;AH76&amp;"&lt;/td&gt;&lt;td headers='sinG'&gt;"&amp;AI76&amp;"&lt;/td&gt;&lt;/tr&gt;"</f>
        <v>&lt;tr class='mmt groupless'&gt;&lt;td headers='icon'&gt;&lt;a href='https://www.alchemistcodedb.com/jp/card/ts-envyria-roten-01'&gt;&lt;img src='../res/mmt/TS_ENVYRIA_ROTEN_01.png' title='「買い物のススメ」' /&gt;&lt;/a&gt;&lt;/td&gt;&lt;td headers='name'&gt;「買い物のススメ」&lt;/td&gt;&lt;td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6" s="29" t="str">
        <f t="shared" si="7"/>
        <v>document.getElementById('m074').innerHTML = (b0*0);</v>
      </c>
      <c r="AO76" s="33" t="str">
        <f t="shared" si="8"/>
        <v>m074</v>
      </c>
      <c r="AP76" s="6" t="str">
        <f>IF(S76="","",VLOOKUP(S76,List!N$2:O$8,2,FALSE)&amp;"*"&amp;T76&amp;IF(U76="","","+"&amp;VLOOKUP(U76,List!N$2:O$8,2,FALSE)&amp;"*"&amp;V76&amp;"-"&amp;VLOOKUP(S76,List!N$2:O$8,2,FALSE)&amp;"*"&amp;VLOOKUP(U76,List!N$2:O$8,2,FALSE)&amp;"*"&amp;MIN(T76,V76)))&amp;IF(X76="","",IF(S76="","","+")&amp;VLOOKUP(X76,List!P$2:Q$15,2,FALSE)&amp;"*"&amp;Y76&amp;IF(Z76="","","+"&amp;VLOOKUP(Z76,List!P$2:Q$14,2,FALSE)))</f>
        <v/>
      </c>
    </row>
    <row r="77" spans="1:42" s="3" customFormat="1" ht="27.6" customHeight="1">
      <c r="A77" s="79" t="s">
        <v>138</v>
      </c>
      <c r="B77" s="6" t="s">
        <v>139</v>
      </c>
      <c r="C77" s="3">
        <v>4</v>
      </c>
      <c r="E77" s="6"/>
      <c r="F77" s="15" t="s">
        <v>42</v>
      </c>
      <c r="G77" s="8"/>
      <c r="H77" s="8"/>
      <c r="I77" s="4">
        <f t="shared" si="9"/>
        <v>0</v>
      </c>
      <c r="J77" s="2"/>
      <c r="K77" s="2"/>
      <c r="L77" s="2"/>
      <c r="M77" s="2">
        <f t="shared" si="10"/>
        <v>0</v>
      </c>
      <c r="N77" s="2"/>
      <c r="O77" s="2"/>
      <c r="P77" s="2"/>
      <c r="Q77" s="2"/>
      <c r="R77" s="7"/>
      <c r="W77" s="3">
        <f t="shared" si="6"/>
        <v>0</v>
      </c>
      <c r="Y77" s="8"/>
      <c r="AA77" s="4"/>
      <c r="AB77" s="5"/>
      <c r="AJ77" s="4">
        <f t="shared" si="11"/>
        <v>0</v>
      </c>
      <c r="AL77" s="21"/>
      <c r="AM77" s="29" t="str">
        <f>"&lt;tr class='mmt"&amp;IF(D77="活動"," ev",IF(D77="限定"," ltd",""))&amp;IF(G77=""," groupless'","'")&amp;"&gt;&lt;td headers='icon'&gt;&lt;a href='https://www.alchemistcodedb.com/jp/card/"&amp;SUBSTITUTE(SUBSTITUTE(LOWER(A77),"_","-"),".png","")&amp;"'&gt;&lt;img src='../res/mmt/"&amp;A77&amp;"' title='"&amp;B77&amp;"' /&gt;&lt;/a&gt;&lt;/td&gt;&lt;td headers='name'&gt;"&amp;B77&amp;"&lt;/td&gt;&lt;td headers='rank'&gt;"&amp;C77&amp;"&lt;/td&gt;&lt;td headers='remark'&gt;"&amp;IF(D77="活動","&lt;span class='event'&gt;活動&lt;/span&gt;",IF(D77="限定","&lt;span class='limited'&gt;限定&lt;/span&gt;",""))&amp;"&lt;/td&gt;&lt;td headers='origin'&gt;&lt;span class='originName'&gt;"&amp;SUBSTITUTE(F77,CHAR(10),"&lt;br /&gt;")&amp;"&lt;/span&gt;&lt;img class='originLogo' src='../res/mmt/ui/"&amp;VLOOKUP(F77,List!F:H,2,FALSE)&amp;"'title='"&amp;SUBSTITUTE(F77,CHAR(10)," ")&amp;"' /&gt;&lt;/td&gt;&lt;td headers='group'&gt;"&amp;IF(G77="","","&lt;span class='groupName'&gt;"&amp;SUBSTITUTE(G77,CHAR(10)," ")&amp;IF(H77="","","&lt;br /&gt;"&amp;SUBSTITUTE(H77,CHAR(10)," "))&amp;"&lt;/span&gt;&lt;img class='groupLogo' src='../res/mmt/ui/"&amp;VLOOKUP(G77,List!K:L,2,FALSE)&amp;"' title='"&amp;SUBSTITUTE(G77,CHAR(10)," ")&amp;"' /&gt;")&amp;IF(H77="","","&lt;img class='groupLogo' src='../res/mmt/ui/"&amp;VLOOKUP(H77,List!K:L,2,FALSE)&amp;"' title='"&amp;SUBSTITUTE(H77,CHAR(10)," ")&amp;"' /&gt;")&amp;"&lt;/td&gt;&lt;td headers='score' id='"&amp;AO77&amp;"'&gt;"&amp;I77&amp;"&lt;/td&gt;&lt;td headers='HP'&gt;"&amp;J77&amp;"&lt;/td&gt;&lt;td headers='patk'&gt;"&amp;K77&amp;"&lt;/td&gt;&lt;td headers='matk'&gt;"&amp;L77&amp;"&lt;/td&gt;&lt;td headers='pdef'&gt;"&amp;N77&amp;"&lt;/td&gt;&lt;td headers='mdef'&gt;"&amp;O77&amp;"&lt;/td&gt;&lt;td headers='dex'&gt;"&amp;P77&amp;"&lt;/td&gt;&lt;td headers='agi'&gt;"&amp;Q77&amp;"&lt;/td&gt;&lt;td headers='luck'&gt;"&amp;R77&amp;"&lt;/td&gt;&lt;td headers='aType'&gt;"&amp;S77&amp;IF(U77="","","&lt;br /&gt;"&amp;U77)&amp; "&lt;/td&gt;&lt;td headers='a.bonus'&gt;"&amp;T77&amp;IF(V77="","","&lt;br /&gt;"&amp;V77)&amp;"&lt;/td&gt;&lt;td headers='special'&gt;"&amp;X77&amp;IF(Z77="","","&lt;br /&gt;"&amp;Z77)&amp;"&lt;/td&gt;&lt;td headers='sp.bonus'&gt;"&amp;Y77&amp;IF(AA77="","","&lt;br /&gt;"&amp;AA77)&amp;"&lt;/td&gt;&lt;td headers='others'&gt;"&amp;AB77&amp;"&lt;/td&gt;&lt;td headers='sinA'&gt;"&amp;AC77&amp;"&lt;/td&gt;&lt;td headers='sinB'&gt;"&amp;AD77&amp;"&lt;/td&gt;&lt;td headers='sinC'&gt;"&amp;AE77&amp;"&lt;/td&gt;&lt;td headers='sinD'&gt;"&amp;AF77&amp;"&lt;/td&gt;&lt;td headers='sinE'&gt;"&amp;AG77&amp;"&lt;/td&gt;&lt;td headers='sinF'&gt;"&amp;AH77&amp;"&lt;/td&gt;&lt;td headers='sinG'&gt;"&amp;AI77&amp;"&lt;/td&gt;&lt;/tr&gt;"</f>
        <v>&lt;tr class='mmt groupless'&gt;&lt;td headers='icon'&gt;&lt;a href='https://www.alchemistcodedb.com/jp/card/ts-envyria-runbell-01'&gt;&lt;img src='../res/mmt/TS_ENVYRIA_RUNBELL_01.png' title='「自由な傭兵の背中」' /&gt;&lt;/a&gt;&lt;/td&gt;&lt;td headers='name'&gt;「自由な傭兵の背中」&lt;/td&gt;&lt;td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7" s="29" t="str">
        <f t="shared" si="7"/>
        <v>document.getElementById('m075').innerHTML = (b0*0);</v>
      </c>
      <c r="AO77" s="33" t="str">
        <f t="shared" si="8"/>
        <v>m075</v>
      </c>
      <c r="AP77" s="6" t="str">
        <f>IF(S77="","",VLOOKUP(S77,List!N$2:O$8,2,FALSE)&amp;"*"&amp;T77&amp;IF(U77="","","+"&amp;VLOOKUP(U77,List!N$2:O$8,2,FALSE)&amp;"*"&amp;V77&amp;"-"&amp;VLOOKUP(S77,List!N$2:O$8,2,FALSE)&amp;"*"&amp;VLOOKUP(U77,List!N$2:O$8,2,FALSE)&amp;"*"&amp;MIN(T77,V77)))&amp;IF(X77="","",IF(S77="","","+")&amp;VLOOKUP(X77,List!P$2:Q$15,2,FALSE)&amp;"*"&amp;Y77&amp;IF(Z77="","","+"&amp;VLOOKUP(Z77,List!P$2:Q$14,2,FALSE)))</f>
        <v/>
      </c>
    </row>
    <row r="78" spans="1:42" s="3" customFormat="1" ht="27.6" customHeight="1">
      <c r="A78" s="79" t="s">
        <v>140</v>
      </c>
      <c r="B78" s="6" t="s">
        <v>141</v>
      </c>
      <c r="C78" s="3">
        <v>4</v>
      </c>
      <c r="E78" s="6"/>
      <c r="F78" s="15" t="s">
        <v>42</v>
      </c>
      <c r="G78" s="83" t="s">
        <v>404</v>
      </c>
      <c r="H78" s="83"/>
      <c r="I78" s="4">
        <f t="shared" si="9"/>
        <v>40</v>
      </c>
      <c r="J78" s="2">
        <v>10</v>
      </c>
      <c r="K78" s="2"/>
      <c r="L78" s="2"/>
      <c r="M78" s="2">
        <f t="shared" si="10"/>
        <v>0</v>
      </c>
      <c r="N78" s="2"/>
      <c r="O78" s="2"/>
      <c r="P78" s="2"/>
      <c r="Q78" s="2"/>
      <c r="R78" s="7"/>
      <c r="S78" s="5" t="s">
        <v>16</v>
      </c>
      <c r="T78" s="3">
        <v>40</v>
      </c>
      <c r="U78" s="5"/>
      <c r="W78" s="3">
        <f t="shared" si="6"/>
        <v>40</v>
      </c>
      <c r="Y78" s="8"/>
      <c r="AA78" s="4"/>
      <c r="AB78" s="5" t="s">
        <v>487</v>
      </c>
      <c r="AJ78" s="4">
        <f t="shared" si="11"/>
        <v>0</v>
      </c>
      <c r="AL78" s="21"/>
      <c r="AM78" s="29" t="str">
        <f>"&lt;tr class='mmt"&amp;IF(D78="活動"," ev",IF(D78="限定"," ltd",""))&amp;IF(G78=""," groupless'","'")&amp;"&gt;&lt;td headers='icon'&gt;&lt;a href='https://www.alchemistcodedb.com/jp/card/"&amp;SUBSTITUTE(SUBSTITUTE(LOWER(A78),"_","-"),".png","")&amp;"'&gt;&lt;img src='../res/mmt/"&amp;A78&amp;"' title='"&amp;B78&amp;"' /&gt;&lt;/a&gt;&lt;/td&gt;&lt;td headers='name'&gt;"&amp;B78&amp;"&lt;/td&gt;&lt;td headers='rank'&gt;"&amp;C78&amp;"&lt;/td&gt;&lt;td headers='remark'&gt;"&amp;IF(D78="活動","&lt;span class='event'&gt;活動&lt;/span&gt;",IF(D78="限定","&lt;span class='limited'&gt;限定&lt;/span&gt;",""))&amp;"&lt;/td&gt;&lt;td headers='origin'&gt;&lt;span class='originName'&gt;"&amp;SUBSTITUTE(F78,CHAR(10),"&lt;br /&gt;")&amp;"&lt;/span&gt;&lt;img class='originLogo' src='../res/mmt/ui/"&amp;VLOOKUP(F78,List!F:H,2,FALSE)&amp;"'title='"&amp;SUBSTITUTE(F78,CHAR(10)," ")&amp;"' /&gt;&lt;/td&gt;&lt;td headers='group'&gt;"&amp;IF(G78="","","&lt;span class='groupName'&gt;"&amp;SUBSTITUTE(G78,CHAR(10)," ")&amp;IF(H78="","","&lt;br /&gt;"&amp;SUBSTITUTE(H78,CHAR(10)," "))&amp;"&lt;/span&gt;&lt;img class='groupLogo' src='../res/mmt/ui/"&amp;VLOOKUP(G78,List!K:L,2,FALSE)&amp;"' title='"&amp;SUBSTITUTE(G78,CHAR(10)," ")&amp;"' /&gt;")&amp;IF(H78="","","&lt;img class='groupLogo' src='../res/mmt/ui/"&amp;VLOOKUP(H78,List!K:L,2,FALSE)&amp;"' title='"&amp;SUBSTITUTE(H78,CHAR(10)," ")&amp;"' /&gt;")&amp;"&lt;/td&gt;&lt;td headers='score' id='"&amp;AO78&amp;"'&gt;"&amp;I78&amp;"&lt;/td&gt;&lt;td headers='HP'&gt;"&amp;J78&amp;"&lt;/td&gt;&lt;td headers='patk'&gt;"&amp;K78&amp;"&lt;/td&gt;&lt;td headers='matk'&gt;"&amp;L78&amp;"&lt;/td&gt;&lt;td headers='pdef'&gt;"&amp;N78&amp;"&lt;/td&gt;&lt;td headers='mdef'&gt;"&amp;O78&amp;"&lt;/td&gt;&lt;td headers='dex'&gt;"&amp;P78&amp;"&lt;/td&gt;&lt;td headers='agi'&gt;"&amp;Q78&amp;"&lt;/td&gt;&lt;td headers='luck'&gt;"&amp;R78&amp;"&lt;/td&gt;&lt;td headers='aType'&gt;"&amp;S78&amp;IF(U78="","","&lt;br /&gt;"&amp;U78)&amp; "&lt;/td&gt;&lt;td headers='a.bonus'&gt;"&amp;T78&amp;IF(V78="","","&lt;br /&gt;"&amp;V78)&amp;"&lt;/td&gt;&lt;td headers='special'&gt;"&amp;X78&amp;IF(Z78="","","&lt;br /&gt;"&amp;Z78)&amp;"&lt;/td&gt;&lt;td headers='sp.bonus'&gt;"&amp;Y78&amp;IF(AA78="","","&lt;br /&gt;"&amp;AA78)&amp;"&lt;/td&gt;&lt;td headers='others'&gt;"&amp;AB78&amp;"&lt;/td&gt;&lt;td headers='sinA'&gt;"&amp;AC78&amp;"&lt;/td&gt;&lt;td headers='sinB'&gt;"&amp;AD78&amp;"&lt;/td&gt;&lt;td headers='sinC'&gt;"&amp;AE78&amp;"&lt;/td&gt;&lt;td headers='sinD'&gt;"&amp;AF78&amp;"&lt;/td&gt;&lt;td headers='sinE'&gt;"&amp;AG78&amp;"&lt;/td&gt;&lt;td headers='sinF'&gt;"&amp;AH78&amp;"&lt;/td&gt;&lt;td headers='sinG'&gt;"&amp;AI78&amp;"&lt;/td&gt;&lt;/tr&gt;"</f>
        <v>&lt;tr class='mmt'&gt;&lt;td headers='icon'&gt;&lt;a href='https://www.alchemistcodedb.com/jp/card/ts-envyria-shayna-01'&gt;&lt;img src='../res/mmt/TS_ENVYRIA_SHAYNA_01.png' title='女子力の探求' /&gt;&lt;/a&gt;&lt;/td&gt;&lt;td headers='name'&gt;女子力の探求&lt;/td&gt;&lt;td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id='m076'&gt;40&lt;/td&gt;&lt;td headers='HP'&gt;10&lt;/td&gt;&lt;td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headers='a.bonus'&gt;40&lt;/td&gt;&lt;td headers='special'&gt;&lt;/td&gt;&lt;td headers='sp.bonus'&gt;&lt;/td&gt;&lt;td headers='others'&gt;魅了+10&lt;/td&gt;&lt;td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8" s="29" t="str">
        <f t="shared" si="7"/>
        <v>document.getElementById('m076').innerHTML = (b0*0)+ (ex03*40);</v>
      </c>
      <c r="AO78" s="33" t="str">
        <f t="shared" si="8"/>
        <v>m076</v>
      </c>
      <c r="AP78" s="6" t="str">
        <f>IF(S78="","",VLOOKUP(S78,List!N$2:O$8,2,FALSE)&amp;"*"&amp;T78&amp;IF(U78="","","+"&amp;VLOOKUP(U78,List!N$2:O$8,2,FALSE)&amp;"*"&amp;V78&amp;"-"&amp;VLOOKUP(S78,List!N$2:O$8,2,FALSE)&amp;"*"&amp;VLOOKUP(U78,List!N$2:O$8,2,FALSE)&amp;"*"&amp;MIN(T78,V78)))&amp;IF(X78="","",IF(S78="","","+")&amp;VLOOKUP(X78,List!P$2:Q$15,2,FALSE)&amp;"*"&amp;Y78&amp;IF(Z78="","","+"&amp;VLOOKUP(Z78,List!P$2:Q$14,2,FALSE)))</f>
        <v>ex03*40</v>
      </c>
    </row>
    <row r="79" spans="1:42" s="3" customFormat="1" ht="27.6" customHeight="1">
      <c r="A79" s="79" t="s">
        <v>888</v>
      </c>
      <c r="B79" s="6" t="s">
        <v>897</v>
      </c>
      <c r="C79" s="3">
        <v>5</v>
      </c>
      <c r="D79" s="3" t="s">
        <v>39</v>
      </c>
      <c r="E79" s="6" t="s">
        <v>898</v>
      </c>
      <c r="F79" s="15" t="s">
        <v>42</v>
      </c>
      <c r="G79" s="83" t="s">
        <v>404</v>
      </c>
      <c r="H79" s="83"/>
      <c r="I79" s="4">
        <f t="shared" si="9"/>
        <v>90</v>
      </c>
      <c r="J79" s="2"/>
      <c r="K79" s="2">
        <v>30</v>
      </c>
      <c r="L79" s="2"/>
      <c r="M79" s="2">
        <f t="shared" si="10"/>
        <v>30</v>
      </c>
      <c r="N79" s="2"/>
      <c r="O79" s="2"/>
      <c r="P79" s="2">
        <v>30</v>
      </c>
      <c r="Q79" s="2"/>
      <c r="R79" s="7"/>
      <c r="S79" s="5" t="s">
        <v>16</v>
      </c>
      <c r="T79" s="3">
        <v>20</v>
      </c>
      <c r="U79" s="5"/>
      <c r="W79" s="3">
        <f t="shared" si="6"/>
        <v>20</v>
      </c>
      <c r="Y79" s="8"/>
      <c r="AA79" s="4"/>
      <c r="AB79" s="5" t="s">
        <v>899</v>
      </c>
      <c r="AC79" s="3">
        <v>40</v>
      </c>
      <c r="AE79" s="3">
        <v>20</v>
      </c>
      <c r="AJ79" s="4">
        <f t="shared" si="11"/>
        <v>40</v>
      </c>
      <c r="AL79" s="21"/>
      <c r="AM79" s="29" t="str">
        <f>"&lt;tr class='mmt"&amp;IF(D79="活動"," ev",IF(D79="限定"," ltd",""))&amp;IF(G79=""," groupless'","'")&amp;"&gt;&lt;td headers='icon'&gt;&lt;a href='https://www.alchemistcodedb.com/jp/card/"&amp;SUBSTITUTE(SUBSTITUTE(LOWER(A79),"_","-"),".png","")&amp;"'&gt;&lt;img src='../res/mmt/"&amp;A79&amp;"' title='"&amp;B79&amp;"' /&gt;&lt;/a&gt;&lt;/td&gt;&lt;td headers='name'&gt;"&amp;B79&amp;"&lt;/td&gt;&lt;td headers='rank'&gt;"&amp;C79&amp;"&lt;/td&gt;&lt;td headers='remark'&gt;"&amp;IF(D79="活動","&lt;span class='event'&gt;活動&lt;/span&gt;",IF(D79="限定","&lt;span class='limited'&gt;限定&lt;/span&gt;",""))&amp;"&lt;/td&gt;&lt;td headers='origin'&gt;&lt;span class='originName'&gt;"&amp;SUBSTITUTE(F79,CHAR(10),"&lt;br /&gt;")&amp;"&lt;/span&gt;&lt;img class='originLogo' src='../res/mmt/ui/"&amp;VLOOKUP(F79,List!F:H,2,FALSE)&amp;"'title='"&amp;SUBSTITUTE(F79,CHAR(10)," ")&amp;"' /&gt;&lt;/td&gt;&lt;td headers='group'&gt;"&amp;IF(G79="","","&lt;span class='groupName'&gt;"&amp;SUBSTITUTE(G79,CHAR(10)," ")&amp;IF(H79="","","&lt;br /&gt;"&amp;SUBSTITUTE(H79,CHAR(10)," "))&amp;"&lt;/span&gt;&lt;img class='groupLogo' src='../res/mmt/ui/"&amp;VLOOKUP(G79,List!K:L,2,FALSE)&amp;"' title='"&amp;SUBSTITUTE(G79,CHAR(10)," ")&amp;"' /&gt;")&amp;IF(H79="","","&lt;img class='groupLogo' src='../res/mmt/ui/"&amp;VLOOKUP(H79,List!K:L,2,FALSE)&amp;"' title='"&amp;SUBSTITUTE(H79,CHAR(10)," ")&amp;"' /&gt;")&amp;"&lt;/td&gt;&lt;td headers='score' id='"&amp;AO79&amp;"'&gt;"&amp;I79&amp;"&lt;/td&gt;&lt;td headers='HP'&gt;"&amp;J79&amp;"&lt;/td&gt;&lt;td headers='patk'&gt;"&amp;K79&amp;"&lt;/td&gt;&lt;td headers='matk'&gt;"&amp;L79&amp;"&lt;/td&gt;&lt;td headers='pdef'&gt;"&amp;N79&amp;"&lt;/td&gt;&lt;td headers='mdef'&gt;"&amp;O79&amp;"&lt;/td&gt;&lt;td headers='dex'&gt;"&amp;P79&amp;"&lt;/td&gt;&lt;td headers='agi'&gt;"&amp;Q79&amp;"&lt;/td&gt;&lt;td headers='luck'&gt;"&amp;R79&amp;"&lt;/td&gt;&lt;td headers='aType'&gt;"&amp;S79&amp;IF(U79="","","&lt;br /&gt;"&amp;U79)&amp; "&lt;/td&gt;&lt;td headers='a.bonus'&gt;"&amp;T79&amp;IF(V79="","","&lt;br /&gt;"&amp;V79)&amp;"&lt;/td&gt;&lt;td headers='special'&gt;"&amp;X79&amp;IF(Z79="","","&lt;br /&gt;"&amp;Z79)&amp;"&lt;/td&gt;&lt;td headers='sp.bonus'&gt;"&amp;Y79&amp;IF(AA79="","","&lt;br /&gt;"&amp;AA79)&amp;"&lt;/td&gt;&lt;td headers='others'&gt;"&amp;AB79&amp;"&lt;/td&gt;&lt;td headers='sinA'&gt;"&amp;AC79&amp;"&lt;/td&gt;&lt;td headers='sinB'&gt;"&amp;AD79&amp;"&lt;/td&gt;&lt;td headers='sinC'&gt;"&amp;AE79&amp;"&lt;/td&gt;&lt;td headers='sinD'&gt;"&amp;AF79&amp;"&lt;/td&gt;&lt;td headers='sinE'&gt;"&amp;AG79&amp;"&lt;/td&gt;&lt;td headers='sinF'&gt;"&amp;AH79&amp;"&lt;/td&gt;&lt;td headers='sinG'&gt;"&amp;AI79&amp;"&lt;/td&gt;&lt;/tr&gt;"</f>
        <v>&lt;tr class='mmt ltd'&gt;&lt;td headers='icon'&gt;&lt;a href='https://www.alchemistcodedb.com/jp/card/ts-envyria-shayna-02'&gt;&lt;img src='../res/mmt/TS_ENVYRIA_SHAYNA_02.png' title='魅せるかわいさの境地' /&gt;&lt;/a&gt;&lt;/td&gt;&lt;td headers='name'&gt;魅せるかわいさの境地&lt;/td&gt;&lt;td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id='m077'&gt;90&lt;/td&gt;&lt;td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headers='aType'&gt;打撃&lt;/td&gt;&lt;td headers='a.bonus'&gt;20&lt;/td&gt;&lt;td headers='special'&gt;&lt;/td&gt;&lt;td headers='sp.bonus'&gt;&lt;/td&gt;&lt;td headers='others'&gt;会心+20%&lt;/td&gt;&lt;td headers='sinA'&gt;40&lt;/td&gt;&lt;td headers='sinB'&gt;&lt;/td&gt;&lt;td headers='sinC'&gt;20&lt;/td&gt;&lt;td headers='sinD'&gt;&lt;/td&gt;&lt;td headers='sinE'&gt;&lt;/td&gt;&lt;td headers='sinF'&gt;&lt;/td&gt;&lt;td headers='sinG'&gt;&lt;/td&gt;&lt;/tr&gt;</v>
      </c>
      <c r="AN79" s="29" t="str">
        <f t="shared" si="7"/>
        <v>document.getElementById('m077').innerHTML = (b0*30+b1*30) + (s0*40+s1*40+s3*20)+ (ex03*20);</v>
      </c>
      <c r="AO79" s="33" t="str">
        <f t="shared" si="8"/>
        <v>m077</v>
      </c>
      <c r="AP79" s="6" t="str">
        <f>IF(S79="","",VLOOKUP(S79,List!N$2:O$8,2,FALSE)&amp;"*"&amp;T79&amp;IF(U79="","","+"&amp;VLOOKUP(U79,List!N$2:O$8,2,FALSE)&amp;"*"&amp;V79&amp;"-"&amp;VLOOKUP(S79,List!N$2:O$8,2,FALSE)&amp;"*"&amp;VLOOKUP(U79,List!N$2:O$8,2,FALSE)&amp;"*"&amp;MIN(T79,V79)))&amp;IF(X79="","",IF(S79="","","+")&amp;VLOOKUP(X79,List!P$2:Q$15,2,FALSE)&amp;"*"&amp;Y79&amp;IF(Z79="","","+"&amp;VLOOKUP(Z79,List!P$2:Q$14,2,FALSE)))</f>
        <v>ex03*20</v>
      </c>
    </row>
    <row r="80" spans="1:42" s="3" customFormat="1" ht="27.6" customHeight="1">
      <c r="A80" s="79" t="s">
        <v>142</v>
      </c>
      <c r="B80" s="6" t="s">
        <v>453</v>
      </c>
      <c r="C80" s="3">
        <v>5</v>
      </c>
      <c r="D80" s="3" t="s">
        <v>39</v>
      </c>
      <c r="E80" s="6" t="s">
        <v>827</v>
      </c>
      <c r="F80" s="15" t="s">
        <v>42</v>
      </c>
      <c r="G80" s="8"/>
      <c r="H80" s="8"/>
      <c r="I80" s="4">
        <f t="shared" si="9"/>
        <v>0</v>
      </c>
      <c r="J80" s="2"/>
      <c r="K80" s="2"/>
      <c r="L80" s="2"/>
      <c r="M80" s="2">
        <f t="shared" si="10"/>
        <v>0</v>
      </c>
      <c r="N80" s="2"/>
      <c r="O80" s="2"/>
      <c r="P80" s="2"/>
      <c r="Q80" s="2"/>
      <c r="R80" s="7"/>
      <c r="W80" s="3">
        <f t="shared" si="6"/>
        <v>0</v>
      </c>
      <c r="Y80" s="8"/>
      <c r="AA80" s="4"/>
      <c r="AB80" s="5"/>
      <c r="AJ80" s="4">
        <f t="shared" si="11"/>
        <v>0</v>
      </c>
      <c r="AL80" s="21"/>
      <c r="AM80" s="29" t="str">
        <f>"&lt;tr class='mmt"&amp;IF(D80="活動"," ev",IF(D80="限定"," ltd",""))&amp;IF(G80=""," groupless'","'")&amp;"&gt;&lt;td headers='icon'&gt;&lt;a href='https://www.alchemistcodedb.com/jp/card/"&amp;SUBSTITUTE(SUBSTITUTE(LOWER(A80),"_","-"),".png","")&amp;"'&gt;&lt;img src='../res/mmt/"&amp;A80&amp;"' title='"&amp;B80&amp;"' /&gt;&lt;/a&gt;&lt;/td&gt;&lt;td headers='name'&gt;"&amp;B80&amp;"&lt;/td&gt;&lt;td headers='rank'&gt;"&amp;C80&amp;"&lt;/td&gt;&lt;td headers='remark'&gt;"&amp;IF(D80="活動","&lt;span class='event'&gt;活動&lt;/span&gt;",IF(D80="限定","&lt;span class='limited'&gt;限定&lt;/span&gt;",""))&amp;"&lt;/td&gt;&lt;td headers='origin'&gt;&lt;span class='originName'&gt;"&amp;SUBSTITUTE(F80,CHAR(10),"&lt;br /&gt;")&amp;"&lt;/span&gt;&lt;img class='originLogo' src='../res/mmt/ui/"&amp;VLOOKUP(F80,List!F:H,2,FALSE)&amp;"'title='"&amp;SUBSTITUTE(F80,CHAR(10)," ")&amp;"' /&gt;&lt;/td&gt;&lt;td headers='group'&gt;"&amp;IF(G80="","","&lt;span class='groupName'&gt;"&amp;SUBSTITUTE(G80,CHAR(10)," ")&amp;IF(H80="","","&lt;br /&gt;"&amp;SUBSTITUTE(H80,CHAR(10)," "))&amp;"&lt;/span&gt;&lt;img class='groupLogo' src='../res/mmt/ui/"&amp;VLOOKUP(G80,List!K:L,2,FALSE)&amp;"' title='"&amp;SUBSTITUTE(G80,CHAR(10)," ")&amp;"' /&gt;")&amp;IF(H80="","","&lt;img class='groupLogo' src='../res/mmt/ui/"&amp;VLOOKUP(H80,List!K:L,2,FALSE)&amp;"' title='"&amp;SUBSTITUTE(H80,CHAR(10)," ")&amp;"' /&gt;")&amp;"&lt;/td&gt;&lt;td headers='score' id='"&amp;AO80&amp;"'&gt;"&amp;I80&amp;"&lt;/td&gt;&lt;td headers='HP'&gt;"&amp;J80&amp;"&lt;/td&gt;&lt;td headers='patk'&gt;"&amp;K80&amp;"&lt;/td&gt;&lt;td headers='matk'&gt;"&amp;L80&amp;"&lt;/td&gt;&lt;td headers='pdef'&gt;"&amp;N80&amp;"&lt;/td&gt;&lt;td headers='mdef'&gt;"&amp;O80&amp;"&lt;/td&gt;&lt;td headers='dex'&gt;"&amp;P80&amp;"&lt;/td&gt;&lt;td headers='agi'&gt;"&amp;Q80&amp;"&lt;/td&gt;&lt;td headers='luck'&gt;"&amp;R80&amp;"&lt;/td&gt;&lt;td headers='aType'&gt;"&amp;S80&amp;IF(U80="","","&lt;br /&gt;"&amp;U80)&amp; "&lt;/td&gt;&lt;td headers='a.bonus'&gt;"&amp;T80&amp;IF(V80="","","&lt;br /&gt;"&amp;V80)&amp;"&lt;/td&gt;&lt;td headers='special'&gt;"&amp;X80&amp;IF(Z80="","","&lt;br /&gt;"&amp;Z80)&amp;"&lt;/td&gt;&lt;td headers='sp.bonus'&gt;"&amp;Y80&amp;IF(AA80="","","&lt;br /&gt;"&amp;AA80)&amp;"&lt;/td&gt;&lt;td headers='others'&gt;"&amp;AB80&amp;"&lt;/td&gt;&lt;td headers='sinA'&gt;"&amp;AC80&amp;"&lt;/td&gt;&lt;td headers='sinB'&gt;"&amp;AD80&amp;"&lt;/td&gt;&lt;td headers='sinC'&gt;"&amp;AE80&amp;"&lt;/td&gt;&lt;td headers='sinD'&gt;"&amp;AF80&amp;"&lt;/td&gt;&lt;td headers='sinE'&gt;"&amp;AG80&amp;"&lt;/td&gt;&lt;td headers='sinF'&gt;"&amp;AH80&amp;"&lt;/td&gt;&lt;td headers='sinG'&gt;"&amp;AI80&amp;"&lt;/td&gt;&lt;/tr&gt;"</f>
        <v>&lt;tr class='mmt ltd groupless'&gt;&lt;td headers='icon'&gt;&lt;a href='https://www.alchemistcodedb.com/jp/card/ts-envyria-syaron-01'&gt;&lt;img src='../res/mmt/TS_ENVYRIA_SYARON_01.png' title='溢れる夏の音色' /&gt;&lt;/a&gt;&lt;/td&gt;&lt;td headers='name'&gt;溢れる夏の音色&lt;/td&gt;&lt;td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80" s="29" t="str">
        <f t="shared" si="7"/>
        <v>document.getElementById('m078').innerHTML = (b0*0);</v>
      </c>
      <c r="AO80" s="33" t="str">
        <f t="shared" si="8"/>
        <v>m078</v>
      </c>
      <c r="AP80" s="6" t="str">
        <f>IF(S80="","",VLOOKUP(S80,List!N$2:O$8,2,FALSE)&amp;"*"&amp;T80&amp;IF(U80="","","+"&amp;VLOOKUP(U80,List!N$2:O$8,2,FALSE)&amp;"*"&amp;V80&amp;"-"&amp;VLOOKUP(S80,List!N$2:O$8,2,FALSE)&amp;"*"&amp;VLOOKUP(U80,List!N$2:O$8,2,FALSE)&amp;"*"&amp;MIN(T80,V80)))&amp;IF(X80="","",IF(S80="","","+")&amp;VLOOKUP(X80,List!P$2:Q$15,2,FALSE)&amp;"*"&amp;Y80&amp;IF(Z80="","","+"&amp;VLOOKUP(Z80,List!P$2:Q$14,2,FALSE)))</f>
        <v/>
      </c>
    </row>
    <row r="81" spans="1:42" s="3" customFormat="1" ht="27.6" customHeight="1">
      <c r="A81" s="79" t="s">
        <v>143</v>
      </c>
      <c r="B81" s="6" t="s">
        <v>144</v>
      </c>
      <c r="C81" s="3">
        <v>5</v>
      </c>
      <c r="E81" s="6"/>
      <c r="F81" s="15" t="s">
        <v>42</v>
      </c>
      <c r="G81" s="8" t="s">
        <v>100</v>
      </c>
      <c r="H81" s="8"/>
      <c r="I81" s="4">
        <f t="shared" si="9"/>
        <v>90</v>
      </c>
      <c r="J81" s="2">
        <v>40</v>
      </c>
      <c r="K81" s="2">
        <v>30</v>
      </c>
      <c r="L81" s="2">
        <v>30</v>
      </c>
      <c r="M81" s="2">
        <f t="shared" si="10"/>
        <v>30</v>
      </c>
      <c r="N81" s="2"/>
      <c r="O81" s="2"/>
      <c r="P81" s="2"/>
      <c r="Q81" s="2"/>
      <c r="R81" s="7"/>
      <c r="W81" s="3">
        <f t="shared" si="6"/>
        <v>0</v>
      </c>
      <c r="Y81" s="8"/>
      <c r="AA81" s="4"/>
      <c r="AB81" s="5"/>
      <c r="AG81" s="3">
        <v>60</v>
      </c>
      <c r="AJ81" s="4">
        <f t="shared" si="11"/>
        <v>60</v>
      </c>
      <c r="AL81" s="21"/>
      <c r="AM81" s="29" t="str">
        <f>"&lt;tr class='mmt"&amp;IF(D81="活動"," ev",IF(D81="限定"," ltd",""))&amp;IF(G81=""," groupless'","'")&amp;"&gt;&lt;td headers='icon'&gt;&lt;a href='https://www.alchemistcodedb.com/jp/card/"&amp;SUBSTITUTE(SUBSTITUTE(LOWER(A81),"_","-"),".png","")&amp;"'&gt;&lt;img src='../res/mmt/"&amp;A81&amp;"' title='"&amp;B81&amp;"' /&gt;&lt;/a&gt;&lt;/td&gt;&lt;td headers='name'&gt;"&amp;B81&amp;"&lt;/td&gt;&lt;td headers='rank'&gt;"&amp;C81&amp;"&lt;/td&gt;&lt;td headers='remark'&gt;"&amp;IF(D81="活動","&lt;span class='event'&gt;活動&lt;/span&gt;",IF(D81="限定","&lt;span class='limited'&gt;限定&lt;/span&gt;",""))&amp;"&lt;/td&gt;&lt;td headers='origin'&gt;&lt;span class='originName'&gt;"&amp;SUBSTITUTE(F81,CHAR(10),"&lt;br /&gt;")&amp;"&lt;/span&gt;&lt;img class='originLogo' src='../res/mmt/ui/"&amp;VLOOKUP(F81,List!F:H,2,FALSE)&amp;"'title='"&amp;SUBSTITUTE(F81,CHAR(10)," ")&amp;"' /&gt;&lt;/td&gt;&lt;td headers='group'&gt;"&amp;IF(G81="","","&lt;span class='groupName'&gt;"&amp;SUBSTITUTE(G81,CHAR(10)," ")&amp;IF(H81="","","&lt;br /&gt;"&amp;SUBSTITUTE(H81,CHAR(10)," "))&amp;"&lt;/span&gt;&lt;img class='groupLogo' src='../res/mmt/ui/"&amp;VLOOKUP(G81,List!K:L,2,FALSE)&amp;"' title='"&amp;SUBSTITUTE(G81,CHAR(10)," ")&amp;"' /&gt;")&amp;IF(H81="","","&lt;img class='groupLogo' src='../res/mmt/ui/"&amp;VLOOKUP(H81,List!K:L,2,FALSE)&amp;"' title='"&amp;SUBSTITUTE(H81,CHAR(10)," ")&amp;"' /&gt;")&amp;"&lt;/td&gt;&lt;td headers='score' id='"&amp;AO81&amp;"'&gt;"&amp;I81&amp;"&lt;/td&gt;&lt;td headers='HP'&gt;"&amp;J81&amp;"&lt;/td&gt;&lt;td headers='patk'&gt;"&amp;K81&amp;"&lt;/td&gt;&lt;td headers='matk'&gt;"&amp;L81&amp;"&lt;/td&gt;&lt;td headers='pdef'&gt;"&amp;N81&amp;"&lt;/td&gt;&lt;td headers='mdef'&gt;"&amp;O81&amp;"&lt;/td&gt;&lt;td headers='dex'&gt;"&amp;P81&amp;"&lt;/td&gt;&lt;td headers='agi'&gt;"&amp;Q81&amp;"&lt;/td&gt;&lt;td headers='luck'&gt;"&amp;R81&amp;"&lt;/td&gt;&lt;td headers='aType'&gt;"&amp;S81&amp;IF(U81="","","&lt;br /&gt;"&amp;U81)&amp; "&lt;/td&gt;&lt;td headers='a.bonus'&gt;"&amp;T81&amp;IF(V81="","","&lt;br /&gt;"&amp;V81)&amp;"&lt;/td&gt;&lt;td headers='special'&gt;"&amp;X81&amp;IF(Z81="","","&lt;br /&gt;"&amp;Z81)&amp;"&lt;/td&gt;&lt;td headers='sp.bonus'&gt;"&amp;Y81&amp;IF(AA81="","","&lt;br /&gt;"&amp;AA81)&amp;"&lt;/td&gt;&lt;td headers='others'&gt;"&amp;AB81&amp;"&lt;/td&gt;&lt;td headers='sinA'&gt;"&amp;AC81&amp;"&lt;/td&gt;&lt;td headers='sinB'&gt;"&amp;AD81&amp;"&lt;/td&gt;&lt;td headers='sinC'&gt;"&amp;AE81&amp;"&lt;/td&gt;&lt;td headers='sinD'&gt;"&amp;AF81&amp;"&lt;/td&gt;&lt;td headers='sinE'&gt;"&amp;AG81&amp;"&lt;/td&gt;&lt;td headers='sinF'&gt;"&amp;AH81&amp;"&lt;/td&gt;&lt;td headers='sinG'&gt;"&amp;AI81&amp;"&lt;/td&gt;&lt;/tr&gt;"</f>
        <v>&lt;tr class='mmt'&gt;&lt;td headers='icon'&gt;&lt;a href='https://www.alchemistcodedb.com/jp/card/ts-envyria-vettel-01'&gt;&lt;img src='../res/mmt/TS_ENVYRIA_VETTEL_01.png' title='在りし日の緋炎' /&gt;&lt;/a&gt;&lt;/td&gt;&lt;td headers='name'&gt;在りし日の緋炎&lt;/td&gt;&lt;td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id='m079'&gt;90&lt;/td&gt;&lt;td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81" s="29" t="str">
        <f t="shared" si="7"/>
        <v>document.getElementById('m079').innerHTML = (b0*30+b1*30+b2*30) + (s0*60+s5*60);</v>
      </c>
      <c r="AO81" s="33" t="str">
        <f t="shared" si="8"/>
        <v>m079</v>
      </c>
      <c r="AP81" s="6" t="str">
        <f>IF(S81="","",VLOOKUP(S81,List!N$2:O$8,2,FALSE)&amp;"*"&amp;T81&amp;IF(U81="","","+"&amp;VLOOKUP(U81,List!N$2:O$8,2,FALSE)&amp;"*"&amp;V81&amp;"-"&amp;VLOOKUP(S81,List!N$2:O$8,2,FALSE)&amp;"*"&amp;VLOOKUP(U81,List!N$2:O$8,2,FALSE)&amp;"*"&amp;MIN(T81,V81)))&amp;IF(X81="","",IF(S81="","","+")&amp;VLOOKUP(X81,List!P$2:Q$15,2,FALSE)&amp;"*"&amp;Y81&amp;IF(Z81="","","+"&amp;VLOOKUP(Z81,List!P$2:Q$14,2,FALSE)))</f>
        <v/>
      </c>
    </row>
    <row r="82" spans="1:42" s="3" customFormat="1" ht="27.6" customHeight="1">
      <c r="A82" s="79" t="s">
        <v>639</v>
      </c>
      <c r="B82" s="6" t="s">
        <v>641</v>
      </c>
      <c r="C82" s="3">
        <v>5</v>
      </c>
      <c r="E82" s="6"/>
      <c r="F82" s="15" t="s">
        <v>42</v>
      </c>
      <c r="G82" s="8" t="s">
        <v>100</v>
      </c>
      <c r="H82" s="8"/>
      <c r="I82" s="4">
        <f t="shared" si="9"/>
        <v>80</v>
      </c>
      <c r="J82" s="2">
        <v>50</v>
      </c>
      <c r="K82" s="2">
        <v>0</v>
      </c>
      <c r="L82" s="2"/>
      <c r="M82" s="2">
        <f t="shared" si="10"/>
        <v>0</v>
      </c>
      <c r="N82" s="2"/>
      <c r="O82" s="2"/>
      <c r="P82" s="2"/>
      <c r="Q82" s="2"/>
      <c r="R82" s="7"/>
      <c r="W82" s="3">
        <f t="shared" si="6"/>
        <v>0</v>
      </c>
      <c r="X82" s="3" t="s">
        <v>21</v>
      </c>
      <c r="Y82" s="8">
        <v>20</v>
      </c>
      <c r="AA82" s="4"/>
      <c r="AB82" s="5" t="s">
        <v>565</v>
      </c>
      <c r="AC82" s="3">
        <v>10</v>
      </c>
      <c r="AG82" s="3">
        <v>60</v>
      </c>
      <c r="AJ82" s="4">
        <f t="shared" si="11"/>
        <v>60</v>
      </c>
      <c r="AL82" s="21"/>
      <c r="AM82" s="29" t="str">
        <f>"&lt;tr class='mmt"&amp;IF(D82="活動"," ev",IF(D82="限定"," ltd",""))&amp;IF(G82=""," groupless'","'")&amp;"&gt;&lt;td headers='icon'&gt;&lt;a href='https://www.alchemistcodedb.com/jp/card/"&amp;SUBSTITUTE(SUBSTITUTE(LOWER(A82),"_","-"),".png","")&amp;"'&gt;&lt;img src='../res/mmt/"&amp;A82&amp;"' title='"&amp;B82&amp;"' /&gt;&lt;/a&gt;&lt;/td&gt;&lt;td headers='name'&gt;"&amp;B82&amp;"&lt;/td&gt;&lt;td headers='rank'&gt;"&amp;C82&amp;"&lt;/td&gt;&lt;td headers='remark'&gt;"&amp;IF(D82="活動","&lt;span class='event'&gt;活動&lt;/span&gt;",IF(D82="限定","&lt;span class='limited'&gt;限定&lt;/span&gt;",""))&amp;"&lt;/td&gt;&lt;td headers='origin'&gt;&lt;span class='originName'&gt;"&amp;SUBSTITUTE(F82,CHAR(10),"&lt;br /&gt;")&amp;"&lt;/span&gt;&lt;img class='originLogo' src='../res/mmt/ui/"&amp;VLOOKUP(F82,List!F:H,2,FALSE)&amp;"'title='"&amp;SUBSTITUTE(F82,CHAR(10)," ")&amp;"' /&gt;&lt;/td&gt;&lt;td headers='group'&gt;"&amp;IF(G82="","","&lt;span class='groupName'&gt;"&amp;SUBSTITUTE(G82,CHAR(10)," ")&amp;IF(H82="","","&lt;br /&gt;"&amp;SUBSTITUTE(H82,CHAR(10)," "))&amp;"&lt;/span&gt;&lt;img class='groupLogo' src='../res/mmt/ui/"&amp;VLOOKUP(G82,List!K:L,2,FALSE)&amp;"' title='"&amp;SUBSTITUTE(G82,CHAR(10)," ")&amp;"' /&gt;")&amp;IF(H82="","","&lt;img class='groupLogo' src='../res/mmt/ui/"&amp;VLOOKUP(H82,List!K:L,2,FALSE)&amp;"' title='"&amp;SUBSTITUTE(H82,CHAR(10)," ")&amp;"' /&gt;")&amp;"&lt;/td&gt;&lt;td headers='score' id='"&amp;AO82&amp;"'&gt;"&amp;I82&amp;"&lt;/td&gt;&lt;td headers='HP'&gt;"&amp;J82&amp;"&lt;/td&gt;&lt;td headers='patk'&gt;"&amp;K82&amp;"&lt;/td&gt;&lt;td headers='matk'&gt;"&amp;L82&amp;"&lt;/td&gt;&lt;td headers='pdef'&gt;"&amp;N82&amp;"&lt;/td&gt;&lt;td headers='mdef'&gt;"&amp;O82&amp;"&lt;/td&gt;&lt;td headers='dex'&gt;"&amp;P82&amp;"&lt;/td&gt;&lt;td headers='agi'&gt;"&amp;Q82&amp;"&lt;/td&gt;&lt;td headers='luck'&gt;"&amp;R82&amp;"&lt;/td&gt;&lt;td headers='aType'&gt;"&amp;S82&amp;IF(U82="","","&lt;br /&gt;"&amp;U82)&amp; "&lt;/td&gt;&lt;td headers='a.bonus'&gt;"&amp;T82&amp;IF(V82="","","&lt;br /&gt;"&amp;V82)&amp;"&lt;/td&gt;&lt;td headers='special'&gt;"&amp;X82&amp;IF(Z82="","","&lt;br /&gt;"&amp;Z82)&amp;"&lt;/td&gt;&lt;td headers='sp.bonus'&gt;"&amp;Y82&amp;IF(AA82="","","&lt;br /&gt;"&amp;AA82)&amp;"&lt;/td&gt;&lt;td headers='others'&gt;"&amp;AB82&amp;"&lt;/td&gt;&lt;td headers='sinA'&gt;"&amp;AC82&amp;"&lt;/td&gt;&lt;td headers='sinB'&gt;"&amp;AD82&amp;"&lt;/td&gt;&lt;td headers='sinC'&gt;"&amp;AE82&amp;"&lt;/td&gt;&lt;td headers='sinD'&gt;"&amp;AF82&amp;"&lt;/td&gt;&lt;td headers='sinE'&gt;"&amp;AG82&amp;"&lt;/td&gt;&lt;td headers='sinF'&gt;"&amp;AH82&amp;"&lt;/td&gt;&lt;td headers='sinG'&gt;"&amp;AI82&amp;"&lt;/td&gt;&lt;/tr&gt;"</f>
        <v>&lt;tr class='mmt'&gt;&lt;td headers='icon'&gt;&lt;a href='https://www.alchemistcodedb.com/jp/card/ts-envyria-vettel-02'&gt;&lt;img src='../res/mmt/TS_ENVYRIA_VETTEL_02.png' title='陽光の未来に' /&gt;&lt;/a&gt;&lt;/td&gt;&lt;td headers='name'&gt;陽光の未来に&lt;/td&gt;&lt;td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id='m080'&gt;80&lt;/td&gt;&lt;td headers='HP'&gt;50&lt;/td&gt;&lt;td headers='patk'&gt;0&lt;/td&gt;&lt;td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headers='sp.bonus'&gt;20&lt;/td&gt;&lt;td headers='others'&gt;範囲耐性&lt;/td&gt;&lt;td headers='sinA'&gt;10&lt;/td&gt;&lt;td headers='sinB'&gt;&lt;/td&gt;&lt;td headers='sinC'&gt;&lt;/td&gt;&lt;td headers='sinD'&gt;&lt;/td&gt;&lt;td headers='sinE'&gt;60&lt;/td&gt;&lt;td headers='sinF'&gt;&lt;/td&gt;&lt;td headers='sinG'&gt;&lt;/td&gt;&lt;/tr&gt;</v>
      </c>
      <c r="AN82" s="29" t="str">
        <f t="shared" si="7"/>
        <v>document.getElementById('m080').innerHTML = (b0*0+b1*0) + (s0*60+s1*10+s5*60)+ (ex15*20);</v>
      </c>
      <c r="AO82" s="33" t="str">
        <f t="shared" si="8"/>
        <v>m080</v>
      </c>
      <c r="AP82" s="6" t="str">
        <f>IF(S82="","",VLOOKUP(S82,List!N$2:O$8,2,FALSE)&amp;"*"&amp;T82&amp;IF(U82="","","+"&amp;VLOOKUP(U82,List!N$2:O$8,2,FALSE)&amp;"*"&amp;V82&amp;"-"&amp;VLOOKUP(S82,List!N$2:O$8,2,FALSE)&amp;"*"&amp;VLOOKUP(U82,List!N$2:O$8,2,FALSE)&amp;"*"&amp;MIN(T82,V82)))&amp;IF(X82="","",IF(S82="","","+")&amp;VLOOKUP(X82,List!P$2:Q$15,2,FALSE)&amp;"*"&amp;Y82&amp;IF(Z82="","","+"&amp;VLOOKUP(Z82,List!P$2:Q$14,2,FALSE)))</f>
        <v>ex15*20</v>
      </c>
    </row>
    <row r="83" spans="1:42" s="3" customFormat="1" ht="27.6" customHeight="1">
      <c r="A83" s="79" t="s">
        <v>145</v>
      </c>
      <c r="B83" s="6" t="s">
        <v>146</v>
      </c>
      <c r="C83" s="3">
        <v>5</v>
      </c>
      <c r="E83" s="6"/>
      <c r="F83" s="15" t="s">
        <v>42</v>
      </c>
      <c r="G83" s="8" t="s">
        <v>100</v>
      </c>
      <c r="H83" s="8"/>
      <c r="I83" s="4">
        <f t="shared" si="9"/>
        <v>60</v>
      </c>
      <c r="J83" s="2">
        <v>30</v>
      </c>
      <c r="K83" s="2">
        <v>30</v>
      </c>
      <c r="L83" s="2">
        <v>20</v>
      </c>
      <c r="M83" s="2">
        <f t="shared" si="10"/>
        <v>30</v>
      </c>
      <c r="N83" s="2"/>
      <c r="O83" s="2"/>
      <c r="P83" s="2"/>
      <c r="Q83" s="2"/>
      <c r="R83" s="7"/>
      <c r="W83" s="3">
        <f t="shared" si="6"/>
        <v>0</v>
      </c>
      <c r="Y83" s="8"/>
      <c r="AA83" s="4"/>
      <c r="AB83" s="5" t="s">
        <v>537</v>
      </c>
      <c r="AG83" s="3">
        <v>30</v>
      </c>
      <c r="AH83" s="3">
        <v>30</v>
      </c>
      <c r="AJ83" s="4">
        <f t="shared" si="11"/>
        <v>30</v>
      </c>
      <c r="AL83" s="21"/>
      <c r="AM83" s="29" t="str">
        <f>"&lt;tr class='mmt"&amp;IF(D83="活動"," ev",IF(D83="限定"," ltd",""))&amp;IF(G83=""," groupless'","'")&amp;"&gt;&lt;td headers='icon'&gt;&lt;a href='https://www.alchemistcodedb.com/jp/card/"&amp;SUBSTITUTE(SUBSTITUTE(LOWER(A83),"_","-"),".png","")&amp;"'&gt;&lt;img src='../res/mmt/"&amp;A83&amp;"' title='"&amp;B83&amp;"' /&gt;&lt;/a&gt;&lt;/td&gt;&lt;td headers='name'&gt;"&amp;B83&amp;"&lt;/td&gt;&lt;td headers='rank'&gt;"&amp;C83&amp;"&lt;/td&gt;&lt;td headers='remark'&gt;"&amp;IF(D83="活動","&lt;span class='event'&gt;活動&lt;/span&gt;",IF(D83="限定","&lt;span class='limited'&gt;限定&lt;/span&gt;",""))&amp;"&lt;/td&gt;&lt;td headers='origin'&gt;&lt;span class='originName'&gt;"&amp;SUBSTITUTE(F83,CHAR(10),"&lt;br /&gt;")&amp;"&lt;/span&gt;&lt;img class='originLogo' src='../res/mmt/ui/"&amp;VLOOKUP(F83,List!F:H,2,FALSE)&amp;"'title='"&amp;SUBSTITUTE(F83,CHAR(10)," ")&amp;"' /&gt;&lt;/td&gt;&lt;td headers='group'&gt;"&amp;IF(G83="","","&lt;span class='groupName'&gt;"&amp;SUBSTITUTE(G83,CHAR(10)," ")&amp;IF(H83="","","&lt;br /&gt;"&amp;SUBSTITUTE(H83,CHAR(10)," "))&amp;"&lt;/span&gt;&lt;img class='groupLogo' src='../res/mmt/ui/"&amp;VLOOKUP(G83,List!K:L,2,FALSE)&amp;"' title='"&amp;SUBSTITUTE(G83,CHAR(10)," ")&amp;"' /&gt;")&amp;IF(H83="","","&lt;img class='groupLogo' src='../res/mmt/ui/"&amp;VLOOKUP(H83,List!K:L,2,FALSE)&amp;"' title='"&amp;SUBSTITUTE(H83,CHAR(10)," ")&amp;"' /&gt;")&amp;"&lt;/td&gt;&lt;td headers='score' id='"&amp;AO83&amp;"'&gt;"&amp;I83&amp;"&lt;/td&gt;&lt;td headers='HP'&gt;"&amp;J83&amp;"&lt;/td&gt;&lt;td headers='patk'&gt;"&amp;K83&amp;"&lt;/td&gt;&lt;td headers='matk'&gt;"&amp;L83&amp;"&lt;/td&gt;&lt;td headers='pdef'&gt;"&amp;N83&amp;"&lt;/td&gt;&lt;td headers='mdef'&gt;"&amp;O83&amp;"&lt;/td&gt;&lt;td headers='dex'&gt;"&amp;P83&amp;"&lt;/td&gt;&lt;td headers='agi'&gt;"&amp;Q83&amp;"&lt;/td&gt;&lt;td headers='luck'&gt;"&amp;R83&amp;"&lt;/td&gt;&lt;td headers='aType'&gt;"&amp;S83&amp;IF(U83="","","&lt;br /&gt;"&amp;U83)&amp; "&lt;/td&gt;&lt;td headers='a.bonus'&gt;"&amp;T83&amp;IF(V83="","","&lt;br /&gt;"&amp;V83)&amp;"&lt;/td&gt;&lt;td headers='special'&gt;"&amp;X83&amp;IF(Z83="","","&lt;br /&gt;"&amp;Z83)&amp;"&lt;/td&gt;&lt;td headers='sp.bonus'&gt;"&amp;Y83&amp;IF(AA83="","","&lt;br /&gt;"&amp;AA83)&amp;"&lt;/td&gt;&lt;td headers='others'&gt;"&amp;AB83&amp;"&lt;/td&gt;&lt;td headers='sinA'&gt;"&amp;AC83&amp;"&lt;/td&gt;&lt;td headers='sinB'&gt;"&amp;AD83&amp;"&lt;/td&gt;&lt;td headers='sinC'&gt;"&amp;AE83&amp;"&lt;/td&gt;&lt;td headers='sinD'&gt;"&amp;AF83&amp;"&lt;/td&gt;&lt;td headers='sinE'&gt;"&amp;AG83&amp;"&lt;/td&gt;&lt;td headers='sinF'&gt;"&amp;AH83&amp;"&lt;/td&gt;&lt;td headers='sinG'&gt;"&amp;AI83&amp;"&lt;/td&gt;&lt;/tr&gt;"</f>
        <v>&lt;tr class='mmt'&gt;&lt;td headers='icon'&gt;&lt;a href='https://www.alchemistcodedb.com/jp/card/ts-envyria-victor-01'&gt;&lt;img src='../res/mmt/TS_ENVYRIA_VICTOR_01.png' title='スタディオーダー' /&gt;&lt;/a&gt;&lt;/td&gt;&lt;td headers='name'&gt;スタディオーダー&lt;/td&gt;&lt;td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id='m081'&gt;60&lt;/td&gt;&lt;td headers='HP'&gt;30&lt;/td&gt;&lt;td headers='patk'&gt;30&lt;/td&gt;&lt;td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83" s="29" t="str">
        <f t="shared" si="7"/>
        <v>document.getElementById('m081').innerHTML = (b0*30+b1*30+b2*20) + (s0*30+s5*30+s6*30);</v>
      </c>
      <c r="AO83" s="33" t="str">
        <f t="shared" si="8"/>
        <v>m081</v>
      </c>
      <c r="AP83" s="6" t="str">
        <f>IF(S83="","",VLOOKUP(S83,List!N$2:O$8,2,FALSE)&amp;"*"&amp;T83&amp;IF(U83="","","+"&amp;VLOOKUP(U83,List!N$2:O$8,2,FALSE)&amp;"*"&amp;V83&amp;"-"&amp;VLOOKUP(S83,List!N$2:O$8,2,FALSE)&amp;"*"&amp;VLOOKUP(U83,List!N$2:O$8,2,FALSE)&amp;"*"&amp;MIN(T83,V83)))&amp;IF(X83="","",IF(S83="","","+")&amp;VLOOKUP(X83,List!P$2:Q$15,2,FALSE)&amp;"*"&amp;Y83&amp;IF(Z83="","","+"&amp;VLOOKUP(Z83,List!P$2:Q$14,2,FALSE)))</f>
        <v/>
      </c>
    </row>
    <row r="84" spans="1:42" s="3" customFormat="1" ht="27.6" customHeight="1">
      <c r="A84" s="79" t="s">
        <v>147</v>
      </c>
      <c r="B84" s="6" t="s">
        <v>148</v>
      </c>
      <c r="C84" s="3">
        <v>5</v>
      </c>
      <c r="E84" s="6"/>
      <c r="F84" s="15" t="s">
        <v>42</v>
      </c>
      <c r="G84" s="8" t="s">
        <v>68</v>
      </c>
      <c r="H84" s="8"/>
      <c r="I84" s="4">
        <f t="shared" si="9"/>
        <v>90</v>
      </c>
      <c r="J84" s="2">
        <v>40</v>
      </c>
      <c r="K84" s="2">
        <v>30</v>
      </c>
      <c r="L84" s="2">
        <v>30</v>
      </c>
      <c r="M84" s="2">
        <f t="shared" si="10"/>
        <v>30</v>
      </c>
      <c r="N84" s="2"/>
      <c r="O84" s="2"/>
      <c r="P84" s="2"/>
      <c r="Q84" s="2"/>
      <c r="R84" s="7"/>
      <c r="W84" s="3">
        <f t="shared" si="6"/>
        <v>0</v>
      </c>
      <c r="Y84" s="8"/>
      <c r="AA84" s="4"/>
      <c r="AB84" s="5"/>
      <c r="AH84" s="3">
        <v>60</v>
      </c>
      <c r="AJ84" s="4">
        <f t="shared" si="11"/>
        <v>60</v>
      </c>
      <c r="AL84" s="21"/>
      <c r="AM84" s="29" t="str">
        <f>"&lt;tr class='mmt"&amp;IF(D84="活動"," ev",IF(D84="限定"," ltd",""))&amp;IF(G84=""," groupless'","'")&amp;"&gt;&lt;td headers='icon'&gt;&lt;a href='https://www.alchemistcodedb.com/jp/card/"&amp;SUBSTITUTE(SUBSTITUTE(LOWER(A84),"_","-"),".png","")&amp;"'&gt;&lt;img src='../res/mmt/"&amp;A84&amp;"' title='"&amp;B84&amp;"' /&gt;&lt;/a&gt;&lt;/td&gt;&lt;td headers='name'&gt;"&amp;B84&amp;"&lt;/td&gt;&lt;td headers='rank'&gt;"&amp;C84&amp;"&lt;/td&gt;&lt;td headers='remark'&gt;"&amp;IF(D84="活動","&lt;span class='event'&gt;活動&lt;/span&gt;",IF(D84="限定","&lt;span class='limited'&gt;限定&lt;/span&gt;",""))&amp;"&lt;/td&gt;&lt;td headers='origin'&gt;&lt;span class='originName'&gt;"&amp;SUBSTITUTE(F84,CHAR(10),"&lt;br /&gt;")&amp;"&lt;/span&gt;&lt;img class='originLogo' src='../res/mmt/ui/"&amp;VLOOKUP(F84,List!F:H,2,FALSE)&amp;"'title='"&amp;SUBSTITUTE(F84,CHAR(10)," ")&amp;"' /&gt;&lt;/td&gt;&lt;td headers='group'&gt;"&amp;IF(G84="","","&lt;span class='groupName'&gt;"&amp;SUBSTITUTE(G84,CHAR(10)," ")&amp;IF(H84="","","&lt;br /&gt;"&amp;SUBSTITUTE(H84,CHAR(10)," "))&amp;"&lt;/span&gt;&lt;img class='groupLogo' src='../res/mmt/ui/"&amp;VLOOKUP(G84,List!K:L,2,FALSE)&amp;"' title='"&amp;SUBSTITUTE(G84,CHAR(10)," ")&amp;"' /&gt;")&amp;IF(H84="","","&lt;img class='groupLogo' src='../res/mmt/ui/"&amp;VLOOKUP(H84,List!K:L,2,FALSE)&amp;"' title='"&amp;SUBSTITUTE(H84,CHAR(10)," ")&amp;"' /&gt;")&amp;"&lt;/td&gt;&lt;td headers='score' id='"&amp;AO84&amp;"'&gt;"&amp;I84&amp;"&lt;/td&gt;&lt;td headers='HP'&gt;"&amp;J84&amp;"&lt;/td&gt;&lt;td headers='patk'&gt;"&amp;K84&amp;"&lt;/td&gt;&lt;td headers='matk'&gt;"&amp;L84&amp;"&lt;/td&gt;&lt;td headers='pdef'&gt;"&amp;N84&amp;"&lt;/td&gt;&lt;td headers='mdef'&gt;"&amp;O84&amp;"&lt;/td&gt;&lt;td headers='dex'&gt;"&amp;P84&amp;"&lt;/td&gt;&lt;td headers='agi'&gt;"&amp;Q84&amp;"&lt;/td&gt;&lt;td headers='luck'&gt;"&amp;R84&amp;"&lt;/td&gt;&lt;td headers='aType'&gt;"&amp;S84&amp;IF(U84="","","&lt;br /&gt;"&amp;U84)&amp; "&lt;/td&gt;&lt;td headers='a.bonus'&gt;"&amp;T84&amp;IF(V84="","","&lt;br /&gt;"&amp;V84)&amp;"&lt;/td&gt;&lt;td headers='special'&gt;"&amp;X84&amp;IF(Z84="","","&lt;br /&gt;"&amp;Z84)&amp;"&lt;/td&gt;&lt;td headers='sp.bonus'&gt;"&amp;Y84&amp;IF(AA84="","","&lt;br /&gt;"&amp;AA84)&amp;"&lt;/td&gt;&lt;td headers='others'&gt;"&amp;AB84&amp;"&lt;/td&gt;&lt;td headers='sinA'&gt;"&amp;AC84&amp;"&lt;/td&gt;&lt;td headers='sinB'&gt;"&amp;AD84&amp;"&lt;/td&gt;&lt;td headers='sinC'&gt;"&amp;AE84&amp;"&lt;/td&gt;&lt;td headers='sinD'&gt;"&amp;AF84&amp;"&lt;/td&gt;&lt;td headers='sinE'&gt;"&amp;AG84&amp;"&lt;/td&gt;&lt;td headers='sinF'&gt;"&amp;AH84&amp;"&lt;/td&gt;&lt;td headers='sinG'&gt;"&amp;AI84&amp;"&lt;/td&gt;&lt;/tr&gt;"</f>
        <v>&lt;tr class='mmt'&gt;&lt;td headers='icon'&gt;&lt;a href='https://www.alchemistcodedb.com/jp/card/ts-envyria-zayin-01'&gt;&lt;img src='../res/mmt/TS_ENVYRIA_ZAYIN_01.png' title='大陸の正義、ここに在り' /&gt;&lt;/a&gt;&lt;/td&gt;&lt;td headers='name'&gt;大陸の正義、ここに在り&lt;/td&gt;&lt;td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id='m082'&gt;90&lt;/td&gt;&lt;td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84" s="29" t="str">
        <f t="shared" si="7"/>
        <v>document.getElementById('m082').innerHTML = (b0*30+b1*30+b2*30) + (s0*60+s6*60);</v>
      </c>
      <c r="AO84" s="33" t="str">
        <f t="shared" si="8"/>
        <v>m082</v>
      </c>
      <c r="AP84" s="6" t="str">
        <f>IF(S84="","",VLOOKUP(S84,List!N$2:O$8,2,FALSE)&amp;"*"&amp;T84&amp;IF(U84="","","+"&amp;VLOOKUP(U84,List!N$2:O$8,2,FALSE)&amp;"*"&amp;V84&amp;"-"&amp;VLOOKUP(S84,List!N$2:O$8,2,FALSE)&amp;"*"&amp;VLOOKUP(U84,List!N$2:O$8,2,FALSE)&amp;"*"&amp;MIN(T84,V84)))&amp;IF(X84="","",IF(S84="","","+")&amp;VLOOKUP(X84,List!P$2:Q$15,2,FALSE)&amp;"*"&amp;Y84&amp;IF(Z84="","","+"&amp;VLOOKUP(Z84,List!P$2:Q$14,2,FALSE)))</f>
        <v/>
      </c>
    </row>
    <row r="85" spans="1:42" s="3" customFormat="1" ht="27.6" customHeight="1">
      <c r="A85" s="79" t="s">
        <v>149</v>
      </c>
      <c r="B85" s="6" t="s">
        <v>150</v>
      </c>
      <c r="C85" s="3">
        <v>5</v>
      </c>
      <c r="D85" s="3" t="s">
        <v>39</v>
      </c>
      <c r="E85" s="6"/>
      <c r="F85" s="15" t="s">
        <v>42</v>
      </c>
      <c r="G85" s="8" t="s">
        <v>68</v>
      </c>
      <c r="H85" s="8"/>
      <c r="I85" s="4">
        <f t="shared" si="9"/>
        <v>80</v>
      </c>
      <c r="J85" s="2">
        <v>40</v>
      </c>
      <c r="K85" s="2">
        <v>50</v>
      </c>
      <c r="L85" s="2"/>
      <c r="M85" s="2">
        <f t="shared" si="10"/>
        <v>50</v>
      </c>
      <c r="N85" s="2">
        <v>25</v>
      </c>
      <c r="O85" s="2">
        <v>25</v>
      </c>
      <c r="P85" s="2"/>
      <c r="Q85" s="2"/>
      <c r="R85" s="7"/>
      <c r="W85" s="3">
        <f t="shared" si="6"/>
        <v>0</v>
      </c>
      <c r="Y85" s="8"/>
      <c r="AA85" s="4"/>
      <c r="AB85" s="5"/>
      <c r="AC85" s="3">
        <v>30</v>
      </c>
      <c r="AH85" s="3">
        <v>30</v>
      </c>
      <c r="AJ85" s="4">
        <f t="shared" si="11"/>
        <v>30</v>
      </c>
      <c r="AL85" s="21"/>
      <c r="AM85" s="29" t="str">
        <f>"&lt;tr class='mmt"&amp;IF(D85="活動"," ev",IF(D85="限定"," ltd",""))&amp;IF(G85=""," groupless'","'")&amp;"&gt;&lt;td headers='icon'&gt;&lt;a href='https://www.alchemistcodedb.com/jp/card/"&amp;SUBSTITUTE(SUBSTITUTE(LOWER(A85),"_","-"),".png","")&amp;"'&gt;&lt;img src='../res/mmt/"&amp;A85&amp;"' title='"&amp;B85&amp;"' /&gt;&lt;/a&gt;&lt;/td&gt;&lt;td headers='name'&gt;"&amp;B85&amp;"&lt;/td&gt;&lt;td headers='rank'&gt;"&amp;C85&amp;"&lt;/td&gt;&lt;td headers='remark'&gt;"&amp;IF(D85="活動","&lt;span class='event'&gt;活動&lt;/span&gt;",IF(D85="限定","&lt;span class='limited'&gt;限定&lt;/span&gt;",""))&amp;"&lt;/td&gt;&lt;td headers='origin'&gt;&lt;span class='originName'&gt;"&amp;SUBSTITUTE(F85,CHAR(10),"&lt;br /&gt;")&amp;"&lt;/span&gt;&lt;img class='originLogo' src='../res/mmt/ui/"&amp;VLOOKUP(F85,List!F:H,2,FALSE)&amp;"'title='"&amp;SUBSTITUTE(F85,CHAR(10)," ")&amp;"' /&gt;&lt;/td&gt;&lt;td headers='group'&gt;"&amp;IF(G85="","","&lt;span class='groupName'&gt;"&amp;SUBSTITUTE(G85,CHAR(10)," ")&amp;IF(H85="","","&lt;br /&gt;"&amp;SUBSTITUTE(H85,CHAR(10)," "))&amp;"&lt;/span&gt;&lt;img class='groupLogo' src='../res/mmt/ui/"&amp;VLOOKUP(G85,List!K:L,2,FALSE)&amp;"' title='"&amp;SUBSTITUTE(G85,CHAR(10)," ")&amp;"' /&gt;")&amp;IF(H85="","","&lt;img class='groupLogo' src='../res/mmt/ui/"&amp;VLOOKUP(H85,List!K:L,2,FALSE)&amp;"' title='"&amp;SUBSTITUTE(H85,CHAR(10)," ")&amp;"' /&gt;")&amp;"&lt;/td&gt;&lt;td headers='score' id='"&amp;AO85&amp;"'&gt;"&amp;I85&amp;"&lt;/td&gt;&lt;td headers='HP'&gt;"&amp;J85&amp;"&lt;/td&gt;&lt;td headers='patk'&gt;"&amp;K85&amp;"&lt;/td&gt;&lt;td headers='matk'&gt;"&amp;L85&amp;"&lt;/td&gt;&lt;td headers='pdef'&gt;"&amp;N85&amp;"&lt;/td&gt;&lt;td headers='mdef'&gt;"&amp;O85&amp;"&lt;/td&gt;&lt;td headers='dex'&gt;"&amp;P85&amp;"&lt;/td&gt;&lt;td headers='agi'&gt;"&amp;Q85&amp;"&lt;/td&gt;&lt;td headers='luck'&gt;"&amp;R85&amp;"&lt;/td&gt;&lt;td headers='aType'&gt;"&amp;S85&amp;IF(U85="","","&lt;br /&gt;"&amp;U85)&amp; "&lt;/td&gt;&lt;td headers='a.bonus'&gt;"&amp;T85&amp;IF(V85="","","&lt;br /&gt;"&amp;V85)&amp;"&lt;/td&gt;&lt;td headers='special'&gt;"&amp;X85&amp;IF(Z85="","","&lt;br /&gt;"&amp;Z85)&amp;"&lt;/td&gt;&lt;td headers='sp.bonus'&gt;"&amp;Y85&amp;IF(AA85="","","&lt;br /&gt;"&amp;AA85)&amp;"&lt;/td&gt;&lt;td headers='others'&gt;"&amp;AB85&amp;"&lt;/td&gt;&lt;td headers='sinA'&gt;"&amp;AC85&amp;"&lt;/td&gt;&lt;td headers='sinB'&gt;"&amp;AD85&amp;"&lt;/td&gt;&lt;td headers='sinC'&gt;"&amp;AE85&amp;"&lt;/td&gt;&lt;td headers='sinD'&gt;"&amp;AF85&amp;"&lt;/td&gt;&lt;td headers='sinE'&gt;"&amp;AG85&amp;"&lt;/td&gt;&lt;td headers='sinF'&gt;"&amp;AH85&amp;"&lt;/td&gt;&lt;td headers='sinG'&gt;"&amp;AI85&amp;"&lt;/td&gt;&lt;/tr&gt;"</f>
        <v>&lt;tr class='mmt ltd'&gt;&lt;td headers='icon'&gt;&lt;a href='https://www.alchemistcodedb.com/jp/card/ts-envyria-zayin-02'&gt;&lt;img src='../res/mmt/TS_ENVYRIA_ZAYIN_02.png' title='笑顔の先に望む世界' /&gt;&lt;/a&gt;&lt;/td&gt;&lt;td headers='name'&gt;笑顔の先に望む世界&lt;/td&gt;&lt;td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id='m083'&gt;80&lt;/td&gt;&lt;td headers='HP'&gt;40&lt;/td&gt;&lt;td headers='patk'&gt;50&lt;/td&gt;&lt;td headers='matk'&gt;&lt;/td&gt;&lt;td headers='pdef'&gt;25&lt;/td&gt;&lt;td headers='mdef'&gt;25&lt;/td&gt;&lt;td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85" s="29" t="str">
        <f t="shared" si="7"/>
        <v>document.getElementById('m083').innerHTML = (b0*50+b1*50) + (s0*30+s1*30+s6*30);</v>
      </c>
      <c r="AO85" s="33" t="str">
        <f t="shared" si="8"/>
        <v>m083</v>
      </c>
      <c r="AP85" s="6" t="str">
        <f>IF(S85="","",VLOOKUP(S85,List!N$2:O$8,2,FALSE)&amp;"*"&amp;T85&amp;IF(U85="","","+"&amp;VLOOKUP(U85,List!N$2:O$8,2,FALSE)&amp;"*"&amp;V85&amp;"-"&amp;VLOOKUP(S85,List!N$2:O$8,2,FALSE)&amp;"*"&amp;VLOOKUP(U85,List!N$2:O$8,2,FALSE)&amp;"*"&amp;MIN(T85,V85)))&amp;IF(X85="","",IF(S85="","","+")&amp;VLOOKUP(X85,List!P$2:Q$15,2,FALSE)&amp;"*"&amp;Y85&amp;IF(Z85="","","+"&amp;VLOOKUP(Z85,List!P$2:Q$14,2,FALSE)))</f>
        <v/>
      </c>
    </row>
    <row r="86" spans="1:42" s="3" customFormat="1" ht="27.6" customHeight="1">
      <c r="A86" s="79" t="s">
        <v>642</v>
      </c>
      <c r="B86" s="6" t="s">
        <v>643</v>
      </c>
      <c r="C86" s="3">
        <v>5</v>
      </c>
      <c r="D86" s="3" t="s">
        <v>39</v>
      </c>
      <c r="E86" s="6"/>
      <c r="F86" s="15" t="s">
        <v>42</v>
      </c>
      <c r="G86" s="8" t="s">
        <v>68</v>
      </c>
      <c r="H86" s="8"/>
      <c r="I86" s="4">
        <f t="shared" si="9"/>
        <v>80</v>
      </c>
      <c r="J86" s="2">
        <v>50</v>
      </c>
      <c r="K86" s="2"/>
      <c r="L86" s="2"/>
      <c r="M86" s="2">
        <f t="shared" si="10"/>
        <v>0</v>
      </c>
      <c r="N86" s="2"/>
      <c r="O86" s="2"/>
      <c r="P86" s="2"/>
      <c r="Q86" s="2"/>
      <c r="R86" s="7"/>
      <c r="S86" s="3" t="s">
        <v>14</v>
      </c>
      <c r="T86" s="3">
        <v>30</v>
      </c>
      <c r="W86" s="3">
        <f t="shared" si="6"/>
        <v>30</v>
      </c>
      <c r="X86" s="3" t="s">
        <v>474</v>
      </c>
      <c r="Y86" s="8">
        <v>20</v>
      </c>
      <c r="AA86" s="4"/>
      <c r="AB86" s="5"/>
      <c r="AC86" s="3">
        <v>30</v>
      </c>
      <c r="AH86" s="3">
        <v>30</v>
      </c>
      <c r="AJ86" s="4">
        <f t="shared" si="11"/>
        <v>30</v>
      </c>
      <c r="AL86" s="21"/>
      <c r="AM86" s="29" t="str">
        <f>"&lt;tr class='mmt"&amp;IF(D86="活動"," ev",IF(D86="限定"," ltd",""))&amp;IF(G86=""," groupless'","'")&amp;"&gt;&lt;td headers='icon'&gt;&lt;a href='https://www.alchemistcodedb.com/jp/card/"&amp;SUBSTITUTE(SUBSTITUTE(LOWER(A86),"_","-"),".png","")&amp;"'&gt;&lt;img src='../res/mmt/"&amp;A86&amp;"' title='"&amp;B86&amp;"' /&gt;&lt;/a&gt;&lt;/td&gt;&lt;td headers='name'&gt;"&amp;B86&amp;"&lt;/td&gt;&lt;td headers='rank'&gt;"&amp;C86&amp;"&lt;/td&gt;&lt;td headers='remark'&gt;"&amp;IF(D86="活動","&lt;span class='event'&gt;活動&lt;/span&gt;",IF(D86="限定","&lt;span class='limited'&gt;限定&lt;/span&gt;",""))&amp;"&lt;/td&gt;&lt;td headers='origin'&gt;&lt;span class='originName'&gt;"&amp;SUBSTITUTE(F86,CHAR(10),"&lt;br /&gt;")&amp;"&lt;/span&gt;&lt;img class='originLogo' src='../res/mmt/ui/"&amp;VLOOKUP(F86,List!F:H,2,FALSE)&amp;"'title='"&amp;SUBSTITUTE(F86,CHAR(10)," ")&amp;"' /&gt;&lt;/td&gt;&lt;td headers='group'&gt;"&amp;IF(G86="","","&lt;span class='groupName'&gt;"&amp;SUBSTITUTE(G86,CHAR(10)," ")&amp;IF(H86="","","&lt;br /&gt;"&amp;SUBSTITUTE(H86,CHAR(10)," "))&amp;"&lt;/span&gt;&lt;img class='groupLogo' src='../res/mmt/ui/"&amp;VLOOKUP(G86,List!K:L,2,FALSE)&amp;"' title='"&amp;SUBSTITUTE(G86,CHAR(10)," ")&amp;"' /&gt;")&amp;IF(H86="","","&lt;img class='groupLogo' src='../res/mmt/ui/"&amp;VLOOKUP(H86,List!K:L,2,FALSE)&amp;"' title='"&amp;SUBSTITUTE(H86,CHAR(10)," ")&amp;"' /&gt;")&amp;"&lt;/td&gt;&lt;td headers='score' id='"&amp;AO86&amp;"'&gt;"&amp;I86&amp;"&lt;/td&gt;&lt;td headers='HP'&gt;"&amp;J86&amp;"&lt;/td&gt;&lt;td headers='patk'&gt;"&amp;K86&amp;"&lt;/td&gt;&lt;td headers='matk'&gt;"&amp;L86&amp;"&lt;/td&gt;&lt;td headers='pdef'&gt;"&amp;N86&amp;"&lt;/td&gt;&lt;td headers='mdef'&gt;"&amp;O86&amp;"&lt;/td&gt;&lt;td headers='dex'&gt;"&amp;P86&amp;"&lt;/td&gt;&lt;td headers='agi'&gt;"&amp;Q86&amp;"&lt;/td&gt;&lt;td headers='luck'&gt;"&amp;R86&amp;"&lt;/td&gt;&lt;td headers='aType'&gt;"&amp;S86&amp;IF(U86="","","&lt;br /&gt;"&amp;U86)&amp; "&lt;/td&gt;&lt;td headers='a.bonus'&gt;"&amp;T86&amp;IF(V86="","","&lt;br /&gt;"&amp;V86)&amp;"&lt;/td&gt;&lt;td headers='special'&gt;"&amp;X86&amp;IF(Z86="","","&lt;br /&gt;"&amp;Z86)&amp;"&lt;/td&gt;&lt;td headers='sp.bonus'&gt;"&amp;Y86&amp;IF(AA86="","","&lt;br /&gt;"&amp;AA86)&amp;"&lt;/td&gt;&lt;td headers='others'&gt;"&amp;AB86&amp;"&lt;/td&gt;&lt;td headers='sinA'&gt;"&amp;AC86&amp;"&lt;/td&gt;&lt;td headers='sinB'&gt;"&amp;AD86&amp;"&lt;/td&gt;&lt;td headers='sinC'&gt;"&amp;AE86&amp;"&lt;/td&gt;&lt;td headers='sinD'&gt;"&amp;AF86&amp;"&lt;/td&gt;&lt;td headers='sinE'&gt;"&amp;AG86&amp;"&lt;/td&gt;&lt;td headers='sinF'&gt;"&amp;AH86&amp;"&lt;/td&gt;&lt;td headers='sinG'&gt;"&amp;AI86&amp;"&lt;/td&gt;&lt;/tr&gt;"</f>
        <v>&lt;tr class='mmt ltd'&gt;&lt;td headers='icon'&gt;&lt;a href='https://www.alchemistcodedb.com/jp/card/ts-envyria-zayin-03'&gt;&lt;img src='../res/mmt/TS_ENVYRIA_ZAYIN_03.png' title='絶対正義の再臨' /&gt;&lt;/a&gt;&lt;/td&gt;&lt;td headers='name'&gt;絶対正義の再臨&lt;/td&gt;&lt;td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id='m084'&gt;80&lt;/td&gt;&lt;td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headers='special'&gt;闇属性&lt;/td&gt;&lt;td headers='sp.bonus'&gt;20&lt;/td&gt;&lt;td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86" s="29" t="str">
        <f t="shared" si="7"/>
        <v>document.getElementById('m084').innerHTML = (b0*0) + (s0*30+s1*30+s6*30)+ (ex01*30+ex13*20);</v>
      </c>
      <c r="AO86" s="33" t="str">
        <f t="shared" si="8"/>
        <v>m084</v>
      </c>
      <c r="AP86" s="6" t="str">
        <f>IF(S86="","",VLOOKUP(S86,List!N$2:O$8,2,FALSE)&amp;"*"&amp;T86&amp;IF(U86="","","+"&amp;VLOOKUP(U86,List!N$2:O$8,2,FALSE)&amp;"*"&amp;V86&amp;"-"&amp;VLOOKUP(S86,List!N$2:O$8,2,FALSE)&amp;"*"&amp;VLOOKUP(U86,List!N$2:O$8,2,FALSE)&amp;"*"&amp;MIN(T86,V86)))&amp;IF(X86="","",IF(S86="","","+")&amp;VLOOKUP(X86,List!P$2:Q$15,2,FALSE)&amp;"*"&amp;Y86&amp;IF(Z86="","","+"&amp;VLOOKUP(Z86,List!P$2:Q$14,2,FALSE)))</f>
        <v>ex01*30+ex13*20</v>
      </c>
    </row>
    <row r="87" spans="1:42" s="3" customFormat="1" ht="27.6" customHeight="1">
      <c r="A87" s="79" t="s">
        <v>151</v>
      </c>
      <c r="B87" s="6" t="s">
        <v>454</v>
      </c>
      <c r="C87" s="3">
        <v>5</v>
      </c>
      <c r="D87" s="3" t="s">
        <v>35</v>
      </c>
      <c r="E87" s="6"/>
      <c r="F87" s="14" t="s">
        <v>36</v>
      </c>
      <c r="G87" s="8"/>
      <c r="H87" s="8"/>
      <c r="I87" s="4">
        <f t="shared" si="9"/>
        <v>0</v>
      </c>
      <c r="J87" s="2"/>
      <c r="K87" s="2"/>
      <c r="L87" s="2"/>
      <c r="M87" s="2">
        <f t="shared" si="10"/>
        <v>0</v>
      </c>
      <c r="N87" s="2"/>
      <c r="O87" s="2"/>
      <c r="P87" s="2"/>
      <c r="Q87" s="2"/>
      <c r="R87" s="7"/>
      <c r="W87" s="3">
        <f t="shared" si="6"/>
        <v>0</v>
      </c>
      <c r="Y87" s="8"/>
      <c r="AA87" s="4"/>
      <c r="AB87" s="5"/>
      <c r="AJ87" s="4">
        <f t="shared" si="11"/>
        <v>0</v>
      </c>
      <c r="AL87" s="21"/>
      <c r="AM87" s="29" t="str">
        <f>"&lt;tr class='mmt"&amp;IF(D87="活動"," ev",IF(D87="限定"," ltd",""))&amp;IF(G87=""," groupless'","'")&amp;"&gt;&lt;td headers='icon'&gt;&lt;a href='https://www.alchemistcodedb.com/jp/card/"&amp;SUBSTITUTE(SUBSTITUTE(LOWER(A87),"_","-"),".png","")&amp;"'&gt;&lt;img src='../res/mmt/"&amp;A87&amp;"' title='"&amp;B87&amp;"' /&gt;&lt;/a&gt;&lt;/td&gt;&lt;td headers='name'&gt;"&amp;B87&amp;"&lt;/td&gt;&lt;td headers='rank'&gt;"&amp;C87&amp;"&lt;/td&gt;&lt;td headers='remark'&gt;"&amp;IF(D87="活動","&lt;span class='event'&gt;活動&lt;/span&gt;",IF(D87="限定","&lt;span class='limited'&gt;限定&lt;/span&gt;",""))&amp;"&lt;/td&gt;&lt;td headers='origin'&gt;&lt;span class='originName'&gt;"&amp;SUBSTITUTE(F87,CHAR(10),"&lt;br /&gt;")&amp;"&lt;/span&gt;&lt;img class='originLogo' src='../res/mmt/ui/"&amp;VLOOKUP(F87,List!F:H,2,FALSE)&amp;"'title='"&amp;SUBSTITUTE(F87,CHAR(10)," ")&amp;"' /&gt;&lt;/td&gt;&lt;td headers='group'&gt;"&amp;IF(G87="","","&lt;span class='groupName'&gt;"&amp;SUBSTITUTE(G87,CHAR(10)," ")&amp;IF(H87="","","&lt;br /&gt;"&amp;SUBSTITUTE(H87,CHAR(10)," "))&amp;"&lt;/span&gt;&lt;img class='groupLogo' src='../res/mmt/ui/"&amp;VLOOKUP(G87,List!K:L,2,FALSE)&amp;"' title='"&amp;SUBSTITUTE(G87,CHAR(10)," ")&amp;"' /&gt;")&amp;IF(H87="","","&lt;img class='groupLogo' src='../res/mmt/ui/"&amp;VLOOKUP(H87,List!K:L,2,FALSE)&amp;"' title='"&amp;SUBSTITUTE(H87,CHAR(10)," ")&amp;"' /&gt;")&amp;"&lt;/td&gt;&lt;td headers='score' id='"&amp;AO87&amp;"'&gt;"&amp;I87&amp;"&lt;/td&gt;&lt;td headers='HP'&gt;"&amp;J87&amp;"&lt;/td&gt;&lt;td headers='patk'&gt;"&amp;K87&amp;"&lt;/td&gt;&lt;td headers='matk'&gt;"&amp;L87&amp;"&lt;/td&gt;&lt;td headers='pdef'&gt;"&amp;N87&amp;"&lt;/td&gt;&lt;td headers='mdef'&gt;"&amp;O87&amp;"&lt;/td&gt;&lt;td headers='dex'&gt;"&amp;P87&amp;"&lt;/td&gt;&lt;td headers='agi'&gt;"&amp;Q87&amp;"&lt;/td&gt;&lt;td headers='luck'&gt;"&amp;R87&amp;"&lt;/td&gt;&lt;td headers='aType'&gt;"&amp;S87&amp;IF(U87="","","&lt;br /&gt;"&amp;U87)&amp; "&lt;/td&gt;&lt;td headers='a.bonus'&gt;"&amp;T87&amp;IF(V87="","","&lt;br /&gt;"&amp;V87)&amp;"&lt;/td&gt;&lt;td headers='special'&gt;"&amp;X87&amp;IF(Z87="","","&lt;br /&gt;"&amp;Z87)&amp;"&lt;/td&gt;&lt;td headers='sp.bonus'&gt;"&amp;Y87&amp;IF(AA87="","","&lt;br /&gt;"&amp;AA87)&amp;"&lt;/td&gt;&lt;td headers='others'&gt;"&amp;AB87&amp;"&lt;/td&gt;&lt;td headers='sinA'&gt;"&amp;AC87&amp;"&lt;/td&gt;&lt;td headers='sinB'&gt;"&amp;AD87&amp;"&lt;/td&gt;&lt;td headers='sinC'&gt;"&amp;AE87&amp;"&lt;/td&gt;&lt;td headers='sinD'&gt;"&amp;AF87&amp;"&lt;/td&gt;&lt;td headers='sinE'&gt;"&amp;AG87&amp;"&lt;/td&gt;&lt;td headers='sinF'&gt;"&amp;AH87&amp;"&lt;/td&gt;&lt;td headers='sinG'&gt;"&amp;AI87&amp;"&lt;/td&gt;&lt;/tr&gt;"</f>
        <v>&lt;tr class='mmt ev groupless'&gt;&lt;td headers='icon'&gt;&lt;a href='https://www.alchemistcodedb.com/jp/card/ts-fa-01'&gt;&lt;img src='../res/mmt/TS_FA_01.png' title='迫り来る約束の日' /&gt;&lt;/a&gt;&lt;/td&gt;&lt;td headers='name'&gt;迫り来る約束の日&lt;/td&gt;&lt;td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id='m085'&gt;0&lt;/td&gt;&lt;td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87" s="29" t="str">
        <f t="shared" si="7"/>
        <v>document.getElementById('m085').innerHTML = (b0*0);</v>
      </c>
      <c r="AO87" s="33" t="str">
        <f t="shared" si="8"/>
        <v>m085</v>
      </c>
      <c r="AP87" s="6" t="str">
        <f>IF(S87="","",VLOOKUP(S87,List!N$2:O$8,2,FALSE)&amp;"*"&amp;T87&amp;IF(U87="","","+"&amp;VLOOKUP(U87,List!N$2:O$8,2,FALSE)&amp;"*"&amp;V87&amp;"-"&amp;VLOOKUP(S87,List!N$2:O$8,2,FALSE)&amp;"*"&amp;VLOOKUP(U87,List!N$2:O$8,2,FALSE)&amp;"*"&amp;MIN(T87,V87)))&amp;IF(X87="","",IF(S87="","","+")&amp;VLOOKUP(X87,List!P$2:Q$15,2,FALSE)&amp;"*"&amp;Y87&amp;IF(Z87="","","+"&amp;VLOOKUP(Z87,List!P$2:Q$14,2,FALSE)))</f>
        <v/>
      </c>
    </row>
    <row r="88" spans="1:42" s="3" customFormat="1" ht="27.6" customHeight="1">
      <c r="A88" s="79" t="s">
        <v>152</v>
      </c>
      <c r="B88" s="6" t="s">
        <v>455</v>
      </c>
      <c r="C88" s="3">
        <v>5</v>
      </c>
      <c r="D88" s="3" t="s">
        <v>39</v>
      </c>
      <c r="E88" s="6"/>
      <c r="F88" s="14" t="s">
        <v>36</v>
      </c>
      <c r="G88" s="8"/>
      <c r="H88" s="8"/>
      <c r="I88" s="4">
        <f t="shared" si="9"/>
        <v>0</v>
      </c>
      <c r="J88" s="2"/>
      <c r="K88" s="2"/>
      <c r="L88" s="2"/>
      <c r="M88" s="2">
        <f t="shared" si="10"/>
        <v>0</v>
      </c>
      <c r="N88" s="2"/>
      <c r="O88" s="2"/>
      <c r="P88" s="2"/>
      <c r="Q88" s="2"/>
      <c r="R88" s="7"/>
      <c r="W88" s="3">
        <f t="shared" si="6"/>
        <v>0</v>
      </c>
      <c r="Y88" s="8"/>
      <c r="AA88" s="4"/>
      <c r="AB88" s="5"/>
      <c r="AJ88" s="4">
        <f t="shared" si="11"/>
        <v>0</v>
      </c>
      <c r="AL88" s="21"/>
      <c r="AM88" s="29" t="str">
        <f>"&lt;tr class='mmt"&amp;IF(D88="活動"," ev",IF(D88="限定"," ltd",""))&amp;IF(G88=""," groupless'","'")&amp;"&gt;&lt;td headers='icon'&gt;&lt;a href='https://www.alchemistcodedb.com/jp/card/"&amp;SUBSTITUTE(SUBSTITUTE(LOWER(A88),"_","-"),".png","")&amp;"'&gt;&lt;img src='../res/mmt/"&amp;A88&amp;"' title='"&amp;B88&amp;"' /&gt;&lt;/a&gt;&lt;/td&gt;&lt;td headers='name'&gt;"&amp;B88&amp;"&lt;/td&gt;&lt;td headers='rank'&gt;"&amp;C88&amp;"&lt;/td&gt;&lt;td headers='remark'&gt;"&amp;IF(D88="活動","&lt;span class='event'&gt;活動&lt;/span&gt;",IF(D88="限定","&lt;span class='limited'&gt;限定&lt;/span&gt;",""))&amp;"&lt;/td&gt;&lt;td headers='origin'&gt;&lt;span class='originName'&gt;"&amp;SUBSTITUTE(F88,CHAR(10),"&lt;br /&gt;")&amp;"&lt;/span&gt;&lt;img class='originLogo' src='../res/mmt/ui/"&amp;VLOOKUP(F88,List!F:H,2,FALSE)&amp;"'title='"&amp;SUBSTITUTE(F88,CHAR(10)," ")&amp;"' /&gt;&lt;/td&gt;&lt;td headers='group'&gt;"&amp;IF(G88="","","&lt;span class='groupName'&gt;"&amp;SUBSTITUTE(G88,CHAR(10)," ")&amp;IF(H88="","","&lt;br /&gt;"&amp;SUBSTITUTE(H88,CHAR(10)," "))&amp;"&lt;/span&gt;&lt;img class='groupLogo' src='../res/mmt/ui/"&amp;VLOOKUP(G88,List!K:L,2,FALSE)&amp;"' title='"&amp;SUBSTITUTE(G88,CHAR(10)," ")&amp;"' /&gt;")&amp;IF(H88="","","&lt;img class='groupLogo' src='../res/mmt/ui/"&amp;VLOOKUP(H88,List!K:L,2,FALSE)&amp;"' title='"&amp;SUBSTITUTE(H88,CHAR(10)," ")&amp;"' /&gt;")&amp;"&lt;/td&gt;&lt;td headers='score' id='"&amp;AO88&amp;"'&gt;"&amp;I88&amp;"&lt;/td&gt;&lt;td headers='HP'&gt;"&amp;J88&amp;"&lt;/td&gt;&lt;td headers='patk'&gt;"&amp;K88&amp;"&lt;/td&gt;&lt;td headers='matk'&gt;"&amp;L88&amp;"&lt;/td&gt;&lt;td headers='pdef'&gt;"&amp;N88&amp;"&lt;/td&gt;&lt;td headers='mdef'&gt;"&amp;O88&amp;"&lt;/td&gt;&lt;td headers='dex'&gt;"&amp;P88&amp;"&lt;/td&gt;&lt;td headers='agi'&gt;"&amp;Q88&amp;"&lt;/td&gt;&lt;td headers='luck'&gt;"&amp;R88&amp;"&lt;/td&gt;&lt;td headers='aType'&gt;"&amp;S88&amp;IF(U88="","","&lt;br /&gt;"&amp;U88)&amp; "&lt;/td&gt;&lt;td headers='a.bonus'&gt;"&amp;T88&amp;IF(V88="","","&lt;br /&gt;"&amp;V88)&amp;"&lt;/td&gt;&lt;td headers='special'&gt;"&amp;X88&amp;IF(Z88="","","&lt;br /&gt;"&amp;Z88)&amp;"&lt;/td&gt;&lt;td headers='sp.bonus'&gt;"&amp;Y88&amp;IF(AA88="","","&lt;br /&gt;"&amp;AA88)&amp;"&lt;/td&gt;&lt;td headers='others'&gt;"&amp;AB88&amp;"&lt;/td&gt;&lt;td headers='sinA'&gt;"&amp;AC88&amp;"&lt;/td&gt;&lt;td headers='sinB'&gt;"&amp;AD88&amp;"&lt;/td&gt;&lt;td headers='sinC'&gt;"&amp;AE88&amp;"&lt;/td&gt;&lt;td headers='sinD'&gt;"&amp;AF88&amp;"&lt;/td&gt;&lt;td headers='sinE'&gt;"&amp;AG88&amp;"&lt;/td&gt;&lt;td headers='sinF'&gt;"&amp;AH88&amp;"&lt;/td&gt;&lt;td headers='sinG'&gt;"&amp;AI88&amp;"&lt;/td&gt;&lt;/tr&gt;"</f>
        <v>&lt;tr class='mmt ltd groupless'&gt;&lt;td headers='icon'&gt;&lt;a href='https://www.alchemistcodedb.com/jp/card/ts-fa-02'&gt;&lt;img src='../res/mmt/TS_FA_02.png' title='真理を追い求めて' /&gt;&lt;/a&gt;&lt;/td&gt;&lt;td headers='name'&gt;真理を追い求めて&lt;/td&gt;&lt;td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id='m086'&gt;0&lt;/td&gt;&lt;td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88" s="29" t="str">
        <f t="shared" si="7"/>
        <v>document.getElementById('m086').innerHTML = (b0*0);</v>
      </c>
      <c r="AO88" s="33" t="str">
        <f t="shared" si="8"/>
        <v>m086</v>
      </c>
      <c r="AP88" s="6" t="str">
        <f>IF(S88="","",VLOOKUP(S88,List!N$2:O$8,2,FALSE)&amp;"*"&amp;T88&amp;IF(U88="","","+"&amp;VLOOKUP(U88,List!N$2:O$8,2,FALSE)&amp;"*"&amp;V88&amp;"-"&amp;VLOOKUP(S88,List!N$2:O$8,2,FALSE)&amp;"*"&amp;VLOOKUP(U88,List!N$2:O$8,2,FALSE)&amp;"*"&amp;MIN(T88,V88)))&amp;IF(X88="","",IF(S88="","","+")&amp;VLOOKUP(X88,List!P$2:Q$15,2,FALSE)&amp;"*"&amp;Y88&amp;IF(Z88="","","+"&amp;VLOOKUP(Z88,List!P$2:Q$14,2,FALSE)))</f>
        <v/>
      </c>
    </row>
    <row r="89" spans="1:42" s="3" customFormat="1" ht="27.6" customHeight="1">
      <c r="A89" s="79" t="s">
        <v>754</v>
      </c>
      <c r="B89" s="6" t="s">
        <v>773</v>
      </c>
      <c r="C89" s="3">
        <v>5</v>
      </c>
      <c r="D89" s="3" t="s">
        <v>35</v>
      </c>
      <c r="E89" s="6"/>
      <c r="F89" s="14" t="s">
        <v>263</v>
      </c>
      <c r="G89" s="8" t="s">
        <v>824</v>
      </c>
      <c r="H89" s="8"/>
      <c r="I89" s="4">
        <f t="shared" si="9"/>
        <v>70</v>
      </c>
      <c r="J89" s="2">
        <v>20</v>
      </c>
      <c r="K89" s="2">
        <v>20</v>
      </c>
      <c r="L89" s="2">
        <v>20</v>
      </c>
      <c r="M89" s="2">
        <f t="shared" si="10"/>
        <v>20</v>
      </c>
      <c r="N89" s="2"/>
      <c r="O89" s="2"/>
      <c r="P89" s="2"/>
      <c r="Q89" s="2"/>
      <c r="R89" s="7"/>
      <c r="S89" s="3" t="s">
        <v>14</v>
      </c>
      <c r="T89" s="3">
        <v>20</v>
      </c>
      <c r="W89" s="3">
        <f t="shared" si="6"/>
        <v>20</v>
      </c>
      <c r="Y89" s="8"/>
      <c r="AA89" s="4"/>
      <c r="AB89" s="5"/>
      <c r="AH89" s="3">
        <v>30</v>
      </c>
      <c r="AJ89" s="4">
        <f t="shared" si="11"/>
        <v>30</v>
      </c>
      <c r="AL89" s="21"/>
      <c r="AM89" s="29" t="str">
        <f>"&lt;tr class='mmt"&amp;IF(D89="活動"," ev",IF(D89="限定"," ltd",""))&amp;IF(G89=""," groupless'","'")&amp;"&gt;&lt;td headers='icon'&gt;&lt;a href='https://www.alchemistcodedb.com/jp/card/"&amp;SUBSTITUTE(SUBSTITUTE(LOWER(A89),"_","-"),".png","")&amp;"'&gt;&lt;img src='../res/mmt/"&amp;A89&amp;"' title='"&amp;B89&amp;"' /&gt;&lt;/a&gt;&lt;/td&gt;&lt;td headers='name'&gt;"&amp;B89&amp;"&lt;/td&gt;&lt;td headers='rank'&gt;"&amp;C89&amp;"&lt;/td&gt;&lt;td headers='remark'&gt;"&amp;IF(D89="活動","&lt;span class='event'&gt;活動&lt;/span&gt;",IF(D89="限定","&lt;span class='limited'&gt;限定&lt;/span&gt;",""))&amp;"&lt;/td&gt;&lt;td headers='origin'&gt;&lt;span class='originName'&gt;"&amp;SUBSTITUTE(F89,CHAR(10),"&lt;br /&gt;")&amp;"&lt;/span&gt;&lt;img class='originLogo' src='../res/mmt/ui/"&amp;VLOOKUP(F89,List!F:H,2,FALSE)&amp;"'title='"&amp;SUBSTITUTE(F89,CHAR(10)," ")&amp;"' /&gt;&lt;/td&gt;&lt;td headers='group'&gt;"&amp;IF(G89="","","&lt;span class='groupName'&gt;"&amp;SUBSTITUTE(G89,CHAR(10)," ")&amp;IF(H89="","","&lt;br /&gt;"&amp;SUBSTITUTE(H89,CHAR(10)," "))&amp;"&lt;/span&gt;&lt;img class='groupLogo' src='../res/mmt/ui/"&amp;VLOOKUP(G89,List!K:L,2,FALSE)&amp;"' title='"&amp;SUBSTITUTE(G89,CHAR(10)," ")&amp;"' /&gt;")&amp;IF(H89="","","&lt;img class='groupLogo' src='../res/mmt/ui/"&amp;VLOOKUP(H89,List!K:L,2,FALSE)&amp;"' title='"&amp;SUBSTITUTE(H89,CHAR(10)," ")&amp;"' /&gt;")&amp;"&lt;/td&gt;&lt;td headers='score' id='"&amp;AO89&amp;"'&gt;"&amp;I89&amp;"&lt;/td&gt;&lt;td headers='HP'&gt;"&amp;J89&amp;"&lt;/td&gt;&lt;td headers='patk'&gt;"&amp;K89&amp;"&lt;/td&gt;&lt;td headers='matk'&gt;"&amp;L89&amp;"&lt;/td&gt;&lt;td headers='pdef'&gt;"&amp;N89&amp;"&lt;/td&gt;&lt;td headers='mdef'&gt;"&amp;O89&amp;"&lt;/td&gt;&lt;td headers='dex'&gt;"&amp;P89&amp;"&lt;/td&gt;&lt;td headers='agi'&gt;"&amp;Q89&amp;"&lt;/td&gt;&lt;td headers='luck'&gt;"&amp;R89&amp;"&lt;/td&gt;&lt;td headers='aType'&gt;"&amp;S89&amp;IF(U89="","","&lt;br /&gt;"&amp;U89)&amp; "&lt;/td&gt;&lt;td headers='a.bonus'&gt;"&amp;T89&amp;IF(V89="","","&lt;br /&gt;"&amp;V89)&amp;"&lt;/td&gt;&lt;td headers='special'&gt;"&amp;X89&amp;IF(Z89="","","&lt;br /&gt;"&amp;Z89)&amp;"&lt;/td&gt;&lt;td headers='sp.bonus'&gt;"&amp;Y89&amp;IF(AA89="","","&lt;br /&gt;"&amp;AA89)&amp;"&lt;/td&gt;&lt;td headers='others'&gt;"&amp;AB89&amp;"&lt;/td&gt;&lt;td headers='sinA'&gt;"&amp;AC89&amp;"&lt;/td&gt;&lt;td headers='sinB'&gt;"&amp;AD89&amp;"&lt;/td&gt;&lt;td headers='sinC'&gt;"&amp;AE89&amp;"&lt;/td&gt;&lt;td headers='sinD'&gt;"&amp;AF89&amp;"&lt;/td&gt;&lt;td headers='sinE'&gt;"&amp;AG89&amp;"&lt;/td&gt;&lt;td headers='sinF'&gt;"&amp;AH89&amp;"&lt;/td&gt;&lt;td headers='sinG'&gt;"&amp;AI89&amp;"&lt;/td&gt;&lt;/tr&gt;"</f>
        <v>&lt;tr class='mmt ev'&gt;&lt;td headers='icon'&gt;&lt;a href='https://www.alchemistcodedb.com/jp/card/ts-gl-2020anniv-01'&gt;&lt;img src='../res/mmt/TS_GL_2020ANNIV_01.png' title='Tribulations of Youth' /&gt;&lt;/a&gt;&lt;/td&gt;&lt;td headers='name'&gt;Tribulations of Youth&lt;/td&gt;&lt;td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class='groupName'&gt;Global Original&lt;/span&gt;&lt;img class='groupLogo' src='../res/mmt/ui/subgroup_gl_original.png' title='Global Original' /&gt;&lt;/td&gt;&lt;td headers='score' id='m087'&gt;70&lt;/td&gt;&lt;td headers='HP'&gt;20&lt;/td&gt;&lt;td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headers='sinG'&gt;&lt;/td&gt;&lt;/tr&gt;</v>
      </c>
      <c r="AN89" s="29" t="str">
        <f t="shared" si="7"/>
        <v>document.getElementById('m087').innerHTML = (b0*20+b1*20+b2*20) + (s0*30+s6*30)+ (ex01*20);</v>
      </c>
      <c r="AO89" s="33" t="str">
        <f t="shared" si="8"/>
        <v>m087</v>
      </c>
      <c r="AP89" s="6" t="str">
        <f>IF(S89="","",VLOOKUP(S89,List!N$2:O$8,2,FALSE)&amp;"*"&amp;T89&amp;IF(U89="","","+"&amp;VLOOKUP(U89,List!N$2:O$8,2,FALSE)&amp;"*"&amp;V89&amp;"-"&amp;VLOOKUP(S89,List!N$2:O$8,2,FALSE)&amp;"*"&amp;VLOOKUP(U89,List!N$2:O$8,2,FALSE)&amp;"*"&amp;MIN(T89,V89)))&amp;IF(X89="","",IF(S89="","","+")&amp;VLOOKUP(X89,List!P$2:Q$15,2,FALSE)&amp;"*"&amp;Y89&amp;IF(Z89="","","+"&amp;VLOOKUP(Z89,List!P$2:Q$14,2,FALSE)))</f>
        <v>ex01*20</v>
      </c>
    </row>
    <row r="90" spans="1:42" s="3" customFormat="1" ht="27.6" customHeight="1">
      <c r="A90" s="79" t="s">
        <v>755</v>
      </c>
      <c r="B90" s="6" t="s">
        <v>788</v>
      </c>
      <c r="C90" s="3">
        <v>5</v>
      </c>
      <c r="D90" s="3" t="s">
        <v>39</v>
      </c>
      <c r="E90" s="6"/>
      <c r="F90" s="14" t="s">
        <v>48</v>
      </c>
      <c r="G90" s="8" t="s">
        <v>824</v>
      </c>
      <c r="H90" s="8"/>
      <c r="I90" s="4">
        <f t="shared" si="9"/>
        <v>40</v>
      </c>
      <c r="J90" s="2">
        <v>30</v>
      </c>
      <c r="K90" s="2">
        <v>20</v>
      </c>
      <c r="L90" s="2">
        <v>20</v>
      </c>
      <c r="M90" s="2">
        <f t="shared" si="10"/>
        <v>20</v>
      </c>
      <c r="N90" s="2"/>
      <c r="O90" s="2"/>
      <c r="P90" s="2">
        <v>20</v>
      </c>
      <c r="Q90" s="2"/>
      <c r="R90" s="7"/>
      <c r="W90" s="3">
        <f t="shared" si="6"/>
        <v>0</v>
      </c>
      <c r="Y90" s="8"/>
      <c r="AA90" s="4"/>
      <c r="AB90" s="5"/>
      <c r="AC90" s="3">
        <v>20</v>
      </c>
      <c r="AF90" s="3">
        <v>20</v>
      </c>
      <c r="AG90" s="3">
        <v>20</v>
      </c>
      <c r="AJ90" s="4">
        <f t="shared" si="11"/>
        <v>20</v>
      </c>
      <c r="AL90" s="21"/>
      <c r="AM90" s="29" t="str">
        <f>"&lt;tr class='mmt"&amp;IF(D90="活動"," ev",IF(D90="限定"," ltd",""))&amp;IF(G90=""," groupless'","'")&amp;"&gt;&lt;td headers='icon'&gt;&lt;a href='https://www.alchemistcodedb.com/jp/card/"&amp;SUBSTITUTE(SUBSTITUTE(LOWER(A90),"_","-"),".png","")&amp;"'&gt;&lt;img src='../res/mmt/"&amp;A90&amp;"' title='"&amp;B90&amp;"' /&gt;&lt;/a&gt;&lt;/td&gt;&lt;td headers='name'&gt;"&amp;B90&amp;"&lt;/td&gt;&lt;td headers='rank'&gt;"&amp;C90&amp;"&lt;/td&gt;&lt;td headers='remark'&gt;"&amp;IF(D90="活動","&lt;span class='event'&gt;活動&lt;/span&gt;",IF(D90="限定","&lt;span class='limited'&gt;限定&lt;/span&gt;",""))&amp;"&lt;/td&gt;&lt;td headers='origin'&gt;&lt;span class='originName'&gt;"&amp;SUBSTITUTE(F90,CHAR(10),"&lt;br /&gt;")&amp;"&lt;/span&gt;&lt;img class='originLogo' src='../res/mmt/ui/"&amp;VLOOKUP(F90,List!F:H,2,FALSE)&amp;"'title='"&amp;SUBSTITUTE(F90,CHAR(10)," ")&amp;"' /&gt;&lt;/td&gt;&lt;td headers='group'&gt;"&amp;IF(G90="","","&lt;span class='groupName'&gt;"&amp;SUBSTITUTE(G90,CHAR(10)," ")&amp;IF(H90="","","&lt;br /&gt;"&amp;SUBSTITUTE(H90,CHAR(10)," "))&amp;"&lt;/span&gt;&lt;img class='groupLogo' src='../res/mmt/ui/"&amp;VLOOKUP(G90,List!K:L,2,FALSE)&amp;"' title='"&amp;SUBSTITUTE(G90,CHAR(10)," ")&amp;"' /&gt;")&amp;IF(H90="","","&lt;img class='groupLogo' src='../res/mmt/ui/"&amp;VLOOKUP(H90,List!K:L,2,FALSE)&amp;"' title='"&amp;SUBSTITUTE(H90,CHAR(10)," ")&amp;"' /&gt;")&amp;"&lt;/td&gt;&lt;td headers='score' id='"&amp;AO90&amp;"'&gt;"&amp;I90&amp;"&lt;/td&gt;&lt;td headers='HP'&gt;"&amp;J90&amp;"&lt;/td&gt;&lt;td headers='patk'&gt;"&amp;K90&amp;"&lt;/td&gt;&lt;td headers='matk'&gt;"&amp;L90&amp;"&lt;/td&gt;&lt;td headers='pdef'&gt;"&amp;N90&amp;"&lt;/td&gt;&lt;td headers='mdef'&gt;"&amp;O90&amp;"&lt;/td&gt;&lt;td headers='dex'&gt;"&amp;P90&amp;"&lt;/td&gt;&lt;td headers='agi'&gt;"&amp;Q90&amp;"&lt;/td&gt;&lt;td headers='luck'&gt;"&amp;R90&amp;"&lt;/td&gt;&lt;td headers='aType'&gt;"&amp;S90&amp;IF(U90="","","&lt;br /&gt;"&amp;U90)&amp; "&lt;/td&gt;&lt;td headers='a.bonus'&gt;"&amp;T90&amp;IF(V90="","","&lt;br /&gt;"&amp;V90)&amp;"&lt;/td&gt;&lt;td headers='special'&gt;"&amp;X90&amp;IF(Z90="","","&lt;br /&gt;"&amp;Z90)&amp;"&lt;/td&gt;&lt;td headers='sp.bonus'&gt;"&amp;Y90&amp;IF(AA90="","","&lt;br /&gt;"&amp;AA90)&amp;"&lt;/td&gt;&lt;td headers='others'&gt;"&amp;AB90&amp;"&lt;/td&gt;&lt;td headers='sinA'&gt;"&amp;AC90&amp;"&lt;/td&gt;&lt;td headers='sinB'&gt;"&amp;AD90&amp;"&lt;/td&gt;&lt;td headers='sinC'&gt;"&amp;AE90&amp;"&lt;/td&gt;&lt;td headers='sinD'&gt;"&amp;AF90&amp;"&lt;/td&gt;&lt;td headers='sinE'&gt;"&amp;AG90&amp;"&lt;/td&gt;&lt;td headers='sinF'&gt;"&amp;AH90&amp;"&lt;/td&gt;&lt;td headers='sinG'&gt;"&amp;AI90&amp;"&lt;/td&gt;&lt;/tr&gt;"</f>
        <v>&lt;tr class='mmt ltd'&gt;&lt;td headers='icon'&gt;&lt;a href='https://www.alchemistcodedb.com/jp/card/ts-gl-2020anniv-02'&gt;&lt;img src='../res/mmt/TS_GL_2020ANNIV_02.png' title='Challengers of Fate' /&gt;&lt;/a&gt;&lt;/td&gt;&lt;td headers='name'&gt;Challengers of Fate&lt;/td&gt;&lt;td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id='m088'&gt;40&lt;/td&gt;&lt;td headers='HP'&gt;30&lt;/td&gt;&lt;td headers='patk'&gt;20&lt;/td&gt;&lt;td headers='matk'&gt;20&lt;/td&gt;&lt;td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headers='sinD'&gt;20&lt;/td&gt;&lt;td headers='sinE'&gt;20&lt;/td&gt;&lt;td headers='sinF'&gt;&lt;/td&gt;&lt;td headers='sinG'&gt;&lt;/td&gt;&lt;/tr&gt;</v>
      </c>
      <c r="AN90" s="29" t="str">
        <f t="shared" si="7"/>
        <v>document.getElementById('m088').innerHTML = (b0*20+b1*20+b2*20) + (s0*20+s1*20+s4*20+s5*20);</v>
      </c>
      <c r="AO90" s="33" t="str">
        <f t="shared" si="8"/>
        <v>m088</v>
      </c>
      <c r="AP90" s="6" t="str">
        <f>IF(S90="","",VLOOKUP(S90,List!N$2:O$8,2,FALSE)&amp;"*"&amp;T90&amp;IF(U90="","","+"&amp;VLOOKUP(U90,List!N$2:O$8,2,FALSE)&amp;"*"&amp;V90&amp;"-"&amp;VLOOKUP(S90,List!N$2:O$8,2,FALSE)&amp;"*"&amp;VLOOKUP(U90,List!N$2:O$8,2,FALSE)&amp;"*"&amp;MIN(T90,V90)))&amp;IF(X90="","",IF(S90="","","+")&amp;VLOOKUP(X90,List!P$2:Q$15,2,FALSE)&amp;"*"&amp;Y90&amp;IF(Z90="","","+"&amp;VLOOKUP(Z90,List!P$2:Q$14,2,FALSE)))</f>
        <v/>
      </c>
    </row>
    <row r="91" spans="1:42" s="3" customFormat="1" ht="27.6" customHeight="1">
      <c r="A91" s="79" t="s">
        <v>756</v>
      </c>
      <c r="B91" s="6" t="s">
        <v>789</v>
      </c>
      <c r="C91" s="3">
        <v>5</v>
      </c>
      <c r="D91" s="3" t="s">
        <v>39</v>
      </c>
      <c r="E91" s="6"/>
      <c r="F91" s="14" t="s">
        <v>325</v>
      </c>
      <c r="G91" s="8" t="s">
        <v>824</v>
      </c>
      <c r="H91" s="8"/>
      <c r="I91" s="4">
        <f t="shared" si="9"/>
        <v>30</v>
      </c>
      <c r="J91" s="2">
        <v>50</v>
      </c>
      <c r="K91" s="2"/>
      <c r="L91" s="2"/>
      <c r="M91" s="2">
        <f t="shared" si="10"/>
        <v>0</v>
      </c>
      <c r="N91" s="2">
        <v>50</v>
      </c>
      <c r="O91" s="2"/>
      <c r="P91" s="2"/>
      <c r="Q91" s="2"/>
      <c r="R91" s="7"/>
      <c r="W91" s="3">
        <f t="shared" si="6"/>
        <v>0</v>
      </c>
      <c r="Y91" s="8"/>
      <c r="AA91" s="4"/>
      <c r="AB91" s="5"/>
      <c r="AF91" s="3">
        <v>30</v>
      </c>
      <c r="AH91" s="3">
        <v>30</v>
      </c>
      <c r="AJ91" s="4">
        <f t="shared" si="11"/>
        <v>30</v>
      </c>
      <c r="AL91" s="21"/>
      <c r="AM91" s="29" t="str">
        <f>"&lt;tr class='mmt"&amp;IF(D91="活動"," ev",IF(D91="限定"," ltd",""))&amp;IF(G91=""," groupless'","'")&amp;"&gt;&lt;td headers='icon'&gt;&lt;a href='https://www.alchemistcodedb.com/jp/card/"&amp;SUBSTITUTE(SUBSTITUTE(LOWER(A91),"_","-"),".png","")&amp;"'&gt;&lt;img src='../res/mmt/"&amp;A91&amp;"' title='"&amp;B91&amp;"' /&gt;&lt;/a&gt;&lt;/td&gt;&lt;td headers='name'&gt;"&amp;B91&amp;"&lt;/td&gt;&lt;td headers='rank'&gt;"&amp;C91&amp;"&lt;/td&gt;&lt;td headers='remark'&gt;"&amp;IF(D91="活動","&lt;span class='event'&gt;活動&lt;/span&gt;",IF(D91="限定","&lt;span class='limited'&gt;限定&lt;/span&gt;",""))&amp;"&lt;/td&gt;&lt;td headers='origin'&gt;&lt;span class='originName'&gt;"&amp;SUBSTITUTE(F91,CHAR(10),"&lt;br /&gt;")&amp;"&lt;/span&gt;&lt;img class='originLogo' src='../res/mmt/ui/"&amp;VLOOKUP(F91,List!F:H,2,FALSE)&amp;"'title='"&amp;SUBSTITUTE(F91,CHAR(10)," ")&amp;"' /&gt;&lt;/td&gt;&lt;td headers='group'&gt;"&amp;IF(G91="","","&lt;span class='groupName'&gt;"&amp;SUBSTITUTE(G91,CHAR(10)," ")&amp;IF(H91="","","&lt;br /&gt;"&amp;SUBSTITUTE(H91,CHAR(10)," "))&amp;"&lt;/span&gt;&lt;img class='groupLogo' src='../res/mmt/ui/"&amp;VLOOKUP(G91,List!K:L,2,FALSE)&amp;"' title='"&amp;SUBSTITUTE(G91,CHAR(10)," ")&amp;"' /&gt;")&amp;IF(H91="","","&lt;img class='groupLogo' src='../res/mmt/ui/"&amp;VLOOKUP(H91,List!K:L,2,FALSE)&amp;"' title='"&amp;SUBSTITUTE(H91,CHAR(10)," ")&amp;"' /&gt;")&amp;"&lt;/td&gt;&lt;td headers='score' id='"&amp;AO91&amp;"'&gt;"&amp;I91&amp;"&lt;/td&gt;&lt;td headers='HP'&gt;"&amp;J91&amp;"&lt;/td&gt;&lt;td headers='patk'&gt;"&amp;K91&amp;"&lt;/td&gt;&lt;td headers='matk'&gt;"&amp;L91&amp;"&lt;/td&gt;&lt;td headers='pdef'&gt;"&amp;N91&amp;"&lt;/td&gt;&lt;td headers='mdef'&gt;"&amp;O91&amp;"&lt;/td&gt;&lt;td headers='dex'&gt;"&amp;P91&amp;"&lt;/td&gt;&lt;td headers='agi'&gt;"&amp;Q91&amp;"&lt;/td&gt;&lt;td headers='luck'&gt;"&amp;R91&amp;"&lt;/td&gt;&lt;td headers='aType'&gt;"&amp;S91&amp;IF(U91="","","&lt;br /&gt;"&amp;U91)&amp; "&lt;/td&gt;&lt;td headers='a.bonus'&gt;"&amp;T91&amp;IF(V91="","","&lt;br /&gt;"&amp;V91)&amp;"&lt;/td&gt;&lt;td headers='special'&gt;"&amp;X91&amp;IF(Z91="","","&lt;br /&gt;"&amp;Z91)&amp;"&lt;/td&gt;&lt;td headers='sp.bonus'&gt;"&amp;Y91&amp;IF(AA91="","","&lt;br /&gt;"&amp;AA91)&amp;"&lt;/td&gt;&lt;td headers='others'&gt;"&amp;AB91&amp;"&lt;/td&gt;&lt;td headers='sinA'&gt;"&amp;AC91&amp;"&lt;/td&gt;&lt;td headers='sinB'&gt;"&amp;AD91&amp;"&lt;/td&gt;&lt;td headers='sinC'&gt;"&amp;AE91&amp;"&lt;/td&gt;&lt;td headers='sinD'&gt;"&amp;AF91&amp;"&lt;/td&gt;&lt;td headers='sinE'&gt;"&amp;AG91&amp;"&lt;/td&gt;&lt;td headers='sinF'&gt;"&amp;AH91&amp;"&lt;/td&gt;&lt;td headers='sinG'&gt;"&amp;AI91&amp;"&lt;/td&gt;&lt;/tr&gt;"</f>
        <v>&lt;tr class='mmt ltd'&gt;&lt;td headers='icon'&gt;&lt;a href='https://www.alchemistcodedb.com/jp/card/ts-gl-asuka-01'&gt;&lt;img src='../res/mmt/TS_GL_ASUKA_01.png' title='Ascended Guardian' /&gt;&lt;/a&gt;&lt;/td&gt;&lt;td headers='name'&gt;Ascended Guardian&lt;/td&gt;&lt;td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class='groupName'&gt;Global Original&lt;/span&gt;&lt;img class='groupLogo' src='../res/mmt/ui/subgroup_gl_original.png' title='Global Original' /&gt;&lt;/td&gt;&lt;td headers='score' id='m089'&gt;30&lt;/td&gt;&lt;td headers='HP'&gt;50&lt;/td&gt;&lt;td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91" s="29" t="str">
        <f t="shared" si="7"/>
        <v>document.getElementById('m089').innerHTML = (b0*0) + (s0*30+s4*30+s6*30);</v>
      </c>
      <c r="AO91" s="33" t="str">
        <f t="shared" si="8"/>
        <v>m089</v>
      </c>
      <c r="AP91" s="6" t="str">
        <f>IF(S91="","",VLOOKUP(S91,List!N$2:O$8,2,FALSE)&amp;"*"&amp;T91&amp;IF(U91="","","+"&amp;VLOOKUP(U91,List!N$2:O$8,2,FALSE)&amp;"*"&amp;V91&amp;"-"&amp;VLOOKUP(S91,List!N$2:O$8,2,FALSE)&amp;"*"&amp;VLOOKUP(U91,List!N$2:O$8,2,FALSE)&amp;"*"&amp;MIN(T91,V91)))&amp;IF(X91="","",IF(S91="","","+")&amp;VLOOKUP(X91,List!P$2:Q$15,2,FALSE)&amp;"*"&amp;Y91&amp;IF(Z91="","","+"&amp;VLOOKUP(Z91,List!P$2:Q$14,2,FALSE)))</f>
        <v/>
      </c>
    </row>
    <row r="92" spans="1:42" s="3" customFormat="1" ht="27.6" customHeight="1">
      <c r="A92" s="79" t="s">
        <v>757</v>
      </c>
      <c r="B92" s="6" t="s">
        <v>790</v>
      </c>
      <c r="C92" s="3">
        <v>5</v>
      </c>
      <c r="D92" s="3" t="s">
        <v>39</v>
      </c>
      <c r="E92" s="6"/>
      <c r="F92" s="14" t="s">
        <v>280</v>
      </c>
      <c r="G92" s="8" t="s">
        <v>824</v>
      </c>
      <c r="H92" s="8"/>
      <c r="I92" s="4">
        <f t="shared" si="9"/>
        <v>50</v>
      </c>
      <c r="J92" s="2">
        <v>60</v>
      </c>
      <c r="K92" s="2"/>
      <c r="L92" s="2"/>
      <c r="M92" s="2">
        <f t="shared" si="10"/>
        <v>0</v>
      </c>
      <c r="N92" s="2"/>
      <c r="O92" s="2"/>
      <c r="P92" s="2"/>
      <c r="Q92" s="2"/>
      <c r="R92" s="7"/>
      <c r="S92" s="3" t="s">
        <v>17</v>
      </c>
      <c r="T92" s="3">
        <v>20</v>
      </c>
      <c r="W92" s="3">
        <f t="shared" si="6"/>
        <v>20</v>
      </c>
      <c r="Y92" s="8"/>
      <c r="AA92" s="4"/>
      <c r="AB92" s="5" t="s">
        <v>940</v>
      </c>
      <c r="AC92" s="3">
        <v>30</v>
      </c>
      <c r="AG92" s="3">
        <v>30</v>
      </c>
      <c r="AJ92" s="4">
        <f t="shared" si="11"/>
        <v>30</v>
      </c>
      <c r="AL92" s="21"/>
      <c r="AM92" s="29" t="str">
        <f>"&lt;tr class='mmt"&amp;IF(D92="活動"," ev",IF(D92="限定"," ltd",""))&amp;IF(G92=""," groupless'","'")&amp;"&gt;&lt;td headers='icon'&gt;&lt;a href='https://www.alchemistcodedb.com/jp/card/"&amp;SUBSTITUTE(SUBSTITUTE(LOWER(A92),"_","-"),".png","")&amp;"'&gt;&lt;img src='../res/mmt/"&amp;A92&amp;"' title='"&amp;B92&amp;"' /&gt;&lt;/a&gt;&lt;/td&gt;&lt;td headers='name'&gt;"&amp;B92&amp;"&lt;/td&gt;&lt;td headers='rank'&gt;"&amp;C92&amp;"&lt;/td&gt;&lt;td headers='remark'&gt;"&amp;IF(D92="活動","&lt;span class='event'&gt;活動&lt;/span&gt;",IF(D92="限定","&lt;span class='limited'&gt;限定&lt;/span&gt;",""))&amp;"&lt;/td&gt;&lt;td headers='origin'&gt;&lt;span class='originName'&gt;"&amp;SUBSTITUTE(F92,CHAR(10),"&lt;br /&gt;")&amp;"&lt;/span&gt;&lt;img class='originLogo' src='../res/mmt/ui/"&amp;VLOOKUP(F92,List!F:H,2,FALSE)&amp;"'title='"&amp;SUBSTITUTE(F92,CHAR(10)," ")&amp;"' /&gt;&lt;/td&gt;&lt;td headers='group'&gt;"&amp;IF(G92="","","&lt;span class='groupName'&gt;"&amp;SUBSTITUTE(G92,CHAR(10)," ")&amp;IF(H92="","","&lt;br /&gt;"&amp;SUBSTITUTE(H92,CHAR(10)," "))&amp;"&lt;/span&gt;&lt;img class='groupLogo' src='../res/mmt/ui/"&amp;VLOOKUP(G92,List!K:L,2,FALSE)&amp;"' title='"&amp;SUBSTITUTE(G92,CHAR(10)," ")&amp;"' /&gt;")&amp;IF(H92="","","&lt;img class='groupLogo' src='../res/mmt/ui/"&amp;VLOOKUP(H92,List!K:L,2,FALSE)&amp;"' title='"&amp;SUBSTITUTE(H92,CHAR(10)," ")&amp;"' /&gt;")&amp;"&lt;/td&gt;&lt;td headers='score' id='"&amp;AO92&amp;"'&gt;"&amp;I92&amp;"&lt;/td&gt;&lt;td headers='HP'&gt;"&amp;J92&amp;"&lt;/td&gt;&lt;td headers='patk'&gt;"&amp;K92&amp;"&lt;/td&gt;&lt;td headers='matk'&gt;"&amp;L92&amp;"&lt;/td&gt;&lt;td headers='pdef'&gt;"&amp;N92&amp;"&lt;/td&gt;&lt;td headers='mdef'&gt;"&amp;O92&amp;"&lt;/td&gt;&lt;td headers='dex'&gt;"&amp;P92&amp;"&lt;/td&gt;&lt;td headers='agi'&gt;"&amp;Q92&amp;"&lt;/td&gt;&lt;td headers='luck'&gt;"&amp;R92&amp;"&lt;/td&gt;&lt;td headers='aType'&gt;"&amp;S92&amp;IF(U92="","","&lt;br /&gt;"&amp;U92)&amp; "&lt;/td&gt;&lt;td headers='a.bonus'&gt;"&amp;T92&amp;IF(V92="","","&lt;br /&gt;"&amp;V92)&amp;"&lt;/td&gt;&lt;td headers='special'&gt;"&amp;X92&amp;IF(Z92="","","&lt;br /&gt;"&amp;Z92)&amp;"&lt;/td&gt;&lt;td headers='sp.bonus'&gt;"&amp;Y92&amp;IF(AA92="","","&lt;br /&gt;"&amp;AA92)&amp;"&lt;/td&gt;&lt;td headers='others'&gt;"&amp;AB92&amp;"&lt;/td&gt;&lt;td headers='sinA'&gt;"&amp;AC92&amp;"&lt;/td&gt;&lt;td headers='sinB'&gt;"&amp;AD92&amp;"&lt;/td&gt;&lt;td headers='sinC'&gt;"&amp;AE92&amp;"&lt;/td&gt;&lt;td headers='sinD'&gt;"&amp;AF92&amp;"&lt;/td&gt;&lt;td headers='sinE'&gt;"&amp;AG92&amp;"&lt;/td&gt;&lt;td headers='sinF'&gt;"&amp;AH92&amp;"&lt;/td&gt;&lt;td headers='sinG'&gt;"&amp;AI92&amp;"&lt;/td&gt;&lt;/tr&gt;"</f>
        <v>&lt;tr class='mmt ltd'&gt;&lt;td headers='icon'&gt;&lt;a href='https://www.alchemistcodedb.com/jp/card/ts-gl-blai-01'&gt;&lt;img src='../res/mmt/TS_GL_BLAI_01.png' title='Unexpected Popularity' /&gt;&lt;/a&gt;&lt;/td&gt;&lt;td headers='name'&gt;Unexpected Popularity&lt;/td&gt;&lt;td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class='groupName'&gt;Global Original&lt;/span&gt;&lt;img class='groupLogo' src='../res/mmt/ui/subgroup_gl_original.png' title='Global Original' /&gt;&lt;/td&gt;&lt;td headers='score' id='m090'&gt;50&lt;/td&gt;&lt;td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headers='others'&gt;MP獲得量+10&lt;/td&gt;&lt;td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92" s="29" t="str">
        <f t="shared" si="7"/>
        <v>document.getElementById('m090').innerHTML = (b0*0) + (s0*30+s1*30+s5*30)+ (ex04*20);</v>
      </c>
      <c r="AO92" s="33" t="str">
        <f t="shared" si="8"/>
        <v>m090</v>
      </c>
      <c r="AP92" s="6" t="str">
        <f>IF(S92="","",VLOOKUP(S92,List!N$2:O$8,2,FALSE)&amp;"*"&amp;T92&amp;IF(U92="","","+"&amp;VLOOKUP(U92,List!N$2:O$8,2,FALSE)&amp;"*"&amp;V92&amp;"-"&amp;VLOOKUP(S92,List!N$2:O$8,2,FALSE)&amp;"*"&amp;VLOOKUP(U92,List!N$2:O$8,2,FALSE)&amp;"*"&amp;MIN(T92,V92)))&amp;IF(X92="","",IF(S92="","","+")&amp;VLOOKUP(X92,List!P$2:Q$15,2,FALSE)&amp;"*"&amp;Y92&amp;IF(Z92="","","+"&amp;VLOOKUP(Z92,List!P$2:Q$14,2,FALSE)))</f>
        <v>ex04*20</v>
      </c>
    </row>
    <row r="93" spans="1:42" s="3" customFormat="1" ht="27.6" customHeight="1">
      <c r="A93" s="79" t="s">
        <v>758</v>
      </c>
      <c r="B93" s="6" t="s">
        <v>791</v>
      </c>
      <c r="C93" s="3">
        <v>5</v>
      </c>
      <c r="D93" s="3" t="s">
        <v>39</v>
      </c>
      <c r="E93" s="6"/>
      <c r="F93" s="14" t="s">
        <v>48</v>
      </c>
      <c r="G93" s="8" t="s">
        <v>824</v>
      </c>
      <c r="H93" s="8"/>
      <c r="I93" s="4">
        <f t="shared" si="9"/>
        <v>90</v>
      </c>
      <c r="J93" s="2"/>
      <c r="K93" s="2">
        <v>60</v>
      </c>
      <c r="L93" s="2"/>
      <c r="M93" s="2">
        <f t="shared" si="10"/>
        <v>60</v>
      </c>
      <c r="N93" s="2">
        <v>20</v>
      </c>
      <c r="O93" s="2"/>
      <c r="P93" s="2"/>
      <c r="Q93" s="2"/>
      <c r="R93" s="7"/>
      <c r="W93" s="3">
        <f t="shared" si="6"/>
        <v>0</v>
      </c>
      <c r="Y93" s="8"/>
      <c r="AA93" s="4"/>
      <c r="AB93" s="5" t="s">
        <v>479</v>
      </c>
      <c r="AC93" s="3">
        <v>30</v>
      </c>
      <c r="AE93" s="3">
        <v>30</v>
      </c>
      <c r="AJ93" s="4">
        <f t="shared" si="11"/>
        <v>30</v>
      </c>
      <c r="AL93" s="21"/>
      <c r="AM93" s="29" t="str">
        <f>"&lt;tr class='mmt"&amp;IF(D93="活動"," ev",IF(D93="限定"," ltd",""))&amp;IF(G93=""," groupless'","'")&amp;"&gt;&lt;td headers='icon'&gt;&lt;a href='https://www.alchemistcodedb.com/jp/card/"&amp;SUBSTITUTE(SUBSTITUTE(LOWER(A93),"_","-"),".png","")&amp;"'&gt;&lt;img src='../res/mmt/"&amp;A93&amp;"' title='"&amp;B93&amp;"' /&gt;&lt;/a&gt;&lt;/td&gt;&lt;td headers='name'&gt;"&amp;B93&amp;"&lt;/td&gt;&lt;td headers='rank'&gt;"&amp;C93&amp;"&lt;/td&gt;&lt;td headers='remark'&gt;"&amp;IF(D93="活動","&lt;span class='event'&gt;活動&lt;/span&gt;",IF(D93="限定","&lt;span class='limited'&gt;限定&lt;/span&gt;",""))&amp;"&lt;/td&gt;&lt;td headers='origin'&gt;&lt;span class='originName'&gt;"&amp;SUBSTITUTE(F93,CHAR(10),"&lt;br /&gt;")&amp;"&lt;/span&gt;&lt;img class='originLogo' src='../res/mmt/ui/"&amp;VLOOKUP(F93,List!F:H,2,FALSE)&amp;"'title='"&amp;SUBSTITUTE(F93,CHAR(10)," ")&amp;"' /&gt;&lt;/td&gt;&lt;td headers='group'&gt;"&amp;IF(G93="","","&lt;span class='groupName'&gt;"&amp;SUBSTITUTE(G93,CHAR(10)," ")&amp;IF(H93="","","&lt;br /&gt;"&amp;SUBSTITUTE(H93,CHAR(10)," "))&amp;"&lt;/span&gt;&lt;img class='groupLogo' src='../res/mmt/ui/"&amp;VLOOKUP(G93,List!K:L,2,FALSE)&amp;"' title='"&amp;SUBSTITUTE(G93,CHAR(10)," ")&amp;"' /&gt;")&amp;IF(H93="","","&lt;img class='groupLogo' src='../res/mmt/ui/"&amp;VLOOKUP(H93,List!K:L,2,FALSE)&amp;"' title='"&amp;SUBSTITUTE(H93,CHAR(10)," ")&amp;"' /&gt;")&amp;"&lt;/td&gt;&lt;td headers='score' id='"&amp;AO93&amp;"'&gt;"&amp;I93&amp;"&lt;/td&gt;&lt;td headers='HP'&gt;"&amp;J93&amp;"&lt;/td&gt;&lt;td headers='patk'&gt;"&amp;K93&amp;"&lt;/td&gt;&lt;td headers='matk'&gt;"&amp;L93&amp;"&lt;/td&gt;&lt;td headers='pdef'&gt;"&amp;N93&amp;"&lt;/td&gt;&lt;td headers='mdef'&gt;"&amp;O93&amp;"&lt;/td&gt;&lt;td headers='dex'&gt;"&amp;P93&amp;"&lt;/td&gt;&lt;td headers='agi'&gt;"&amp;Q93&amp;"&lt;/td&gt;&lt;td headers='luck'&gt;"&amp;R93&amp;"&lt;/td&gt;&lt;td headers='aType'&gt;"&amp;S93&amp;IF(U93="","","&lt;br /&gt;"&amp;U93)&amp; "&lt;/td&gt;&lt;td headers='a.bonus'&gt;"&amp;T93&amp;IF(V93="","","&lt;br /&gt;"&amp;V93)&amp;"&lt;/td&gt;&lt;td headers='special'&gt;"&amp;X93&amp;IF(Z93="","","&lt;br /&gt;"&amp;Z93)&amp;"&lt;/td&gt;&lt;td headers='sp.bonus'&gt;"&amp;Y93&amp;IF(AA93="","","&lt;br /&gt;"&amp;AA93)&amp;"&lt;/td&gt;&lt;td headers='others'&gt;"&amp;AB93&amp;"&lt;/td&gt;&lt;td headers='sinA'&gt;"&amp;AC93&amp;"&lt;/td&gt;&lt;td headers='sinB'&gt;"&amp;AD93&amp;"&lt;/td&gt;&lt;td headers='sinC'&gt;"&amp;AE93&amp;"&lt;/td&gt;&lt;td headers='sinD'&gt;"&amp;AF93&amp;"&lt;/td&gt;&lt;td headers='sinE'&gt;"&amp;AG93&amp;"&lt;/td&gt;&lt;td headers='sinF'&gt;"&amp;AH93&amp;"&lt;/td&gt;&lt;td headers='sinG'&gt;"&amp;AI93&amp;"&lt;/td&gt;&lt;/tr&gt;"</f>
        <v>&lt;tr class='mmt ltd'&gt;&lt;td headers='icon'&gt;&lt;a href='https://www.alchemistcodedb.com/jp/card/ts-gl-eira-01'&gt;&lt;img src='../res/mmt/TS_GL_EIRA_01.png' title='A Snowy Yearning' /&gt;&lt;/a&gt;&lt;/td&gt;&lt;td headers='name'&gt;A Snowy Yearning&lt;/td&gt;&lt;td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id='m091'&gt;90&lt;/td&gt;&lt;td headers='HP'&gt;&lt;/td&gt;&lt;td headers='patk'&gt;60&lt;/td&gt;&lt;td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93" s="29" t="str">
        <f t="shared" si="7"/>
        <v>document.getElementById('m091').innerHTML = (b0*60+b1*60) + (s0*30+s1*30+s3*30);</v>
      </c>
      <c r="AO93" s="33" t="str">
        <f t="shared" si="8"/>
        <v>m091</v>
      </c>
      <c r="AP93" s="6" t="str">
        <f>IF(S93="","",VLOOKUP(S93,List!N$2:O$8,2,FALSE)&amp;"*"&amp;T93&amp;IF(U93="","","+"&amp;VLOOKUP(U93,List!N$2:O$8,2,FALSE)&amp;"*"&amp;V93&amp;"-"&amp;VLOOKUP(S93,List!N$2:O$8,2,FALSE)&amp;"*"&amp;VLOOKUP(U93,List!N$2:O$8,2,FALSE)&amp;"*"&amp;MIN(T93,V93)))&amp;IF(X93="","",IF(S93="","","+")&amp;VLOOKUP(X93,List!P$2:Q$15,2,FALSE)&amp;"*"&amp;Y93&amp;IF(Z93="","","+"&amp;VLOOKUP(Z93,List!P$2:Q$14,2,FALSE)))</f>
        <v/>
      </c>
    </row>
    <row r="94" spans="1:42" s="3" customFormat="1" ht="27.6" customHeight="1">
      <c r="A94" s="79" t="s">
        <v>759</v>
      </c>
      <c r="B94" s="6" t="s">
        <v>792</v>
      </c>
      <c r="C94" s="3">
        <v>5</v>
      </c>
      <c r="D94" s="3" t="s">
        <v>39</v>
      </c>
      <c r="E94" s="6"/>
      <c r="F94" s="14" t="s">
        <v>173</v>
      </c>
      <c r="G94" s="8" t="s">
        <v>824</v>
      </c>
      <c r="H94" s="8"/>
      <c r="I94" s="4">
        <f t="shared" si="9"/>
        <v>60</v>
      </c>
      <c r="J94" s="2">
        <v>40</v>
      </c>
      <c r="K94" s="2">
        <v>30</v>
      </c>
      <c r="L94" s="2">
        <v>30</v>
      </c>
      <c r="M94" s="2">
        <f t="shared" si="10"/>
        <v>30</v>
      </c>
      <c r="N94" s="2"/>
      <c r="O94" s="2"/>
      <c r="P94" s="2"/>
      <c r="Q94" s="2"/>
      <c r="R94" s="7"/>
      <c r="W94" s="3">
        <f t="shared" si="6"/>
        <v>0</v>
      </c>
      <c r="Y94" s="8"/>
      <c r="AA94" s="4"/>
      <c r="AB94" s="5"/>
      <c r="AF94" s="3">
        <v>30</v>
      </c>
      <c r="AH94" s="3">
        <v>30</v>
      </c>
      <c r="AJ94" s="4">
        <f t="shared" si="11"/>
        <v>30</v>
      </c>
      <c r="AL94" s="21"/>
      <c r="AM94" s="29" t="str">
        <f>"&lt;tr class='mmt"&amp;IF(D94="活動"," ev",IF(D94="限定"," ltd",""))&amp;IF(G94=""," groupless'","'")&amp;"&gt;&lt;td headers='icon'&gt;&lt;a href='https://www.alchemistcodedb.com/jp/card/"&amp;SUBSTITUTE(SUBSTITUTE(LOWER(A94),"_","-"),".png","")&amp;"'&gt;&lt;img src='../res/mmt/"&amp;A94&amp;"' title='"&amp;B94&amp;"' /&gt;&lt;/a&gt;&lt;/td&gt;&lt;td headers='name'&gt;"&amp;B94&amp;"&lt;/td&gt;&lt;td headers='rank'&gt;"&amp;C94&amp;"&lt;/td&gt;&lt;td headers='remark'&gt;"&amp;IF(D94="活動","&lt;span class='event'&gt;活動&lt;/span&gt;",IF(D94="限定","&lt;span class='limited'&gt;限定&lt;/span&gt;",""))&amp;"&lt;/td&gt;&lt;td headers='origin'&gt;&lt;span class='originName'&gt;"&amp;SUBSTITUTE(F94,CHAR(10),"&lt;br /&gt;")&amp;"&lt;/span&gt;&lt;img class='originLogo' src='../res/mmt/ui/"&amp;VLOOKUP(F94,List!F:H,2,FALSE)&amp;"'title='"&amp;SUBSTITUTE(F94,CHAR(10)," ")&amp;"' /&gt;&lt;/td&gt;&lt;td headers='group'&gt;"&amp;IF(G94="","","&lt;span class='groupName'&gt;"&amp;SUBSTITUTE(G94,CHAR(10)," ")&amp;IF(H94="","","&lt;br /&gt;"&amp;SUBSTITUTE(H94,CHAR(10)," "))&amp;"&lt;/span&gt;&lt;img class='groupLogo' src='../res/mmt/ui/"&amp;VLOOKUP(G94,List!K:L,2,FALSE)&amp;"' title='"&amp;SUBSTITUTE(G94,CHAR(10)," ")&amp;"' /&gt;")&amp;IF(H94="","","&lt;img class='groupLogo' src='../res/mmt/ui/"&amp;VLOOKUP(H94,List!K:L,2,FALSE)&amp;"' title='"&amp;SUBSTITUTE(H94,CHAR(10)," ")&amp;"' /&gt;")&amp;"&lt;/td&gt;&lt;td headers='score' id='"&amp;AO94&amp;"'&gt;"&amp;I94&amp;"&lt;/td&gt;&lt;td headers='HP'&gt;"&amp;J94&amp;"&lt;/td&gt;&lt;td headers='patk'&gt;"&amp;K94&amp;"&lt;/td&gt;&lt;td headers='matk'&gt;"&amp;L94&amp;"&lt;/td&gt;&lt;td headers='pdef'&gt;"&amp;N94&amp;"&lt;/td&gt;&lt;td headers='mdef'&gt;"&amp;O94&amp;"&lt;/td&gt;&lt;td headers='dex'&gt;"&amp;P94&amp;"&lt;/td&gt;&lt;td headers='agi'&gt;"&amp;Q94&amp;"&lt;/td&gt;&lt;td headers='luck'&gt;"&amp;R94&amp;"&lt;/td&gt;&lt;td headers='aType'&gt;"&amp;S94&amp;IF(U94="","","&lt;br /&gt;"&amp;U94)&amp; "&lt;/td&gt;&lt;td headers='a.bonus'&gt;"&amp;T94&amp;IF(V94="","","&lt;br /&gt;"&amp;V94)&amp;"&lt;/td&gt;&lt;td headers='special'&gt;"&amp;X94&amp;IF(Z94="","","&lt;br /&gt;"&amp;Z94)&amp;"&lt;/td&gt;&lt;td headers='sp.bonus'&gt;"&amp;Y94&amp;IF(AA94="","","&lt;br /&gt;"&amp;AA94)&amp;"&lt;/td&gt;&lt;td headers='others'&gt;"&amp;AB94&amp;"&lt;/td&gt;&lt;td headers='sinA'&gt;"&amp;AC94&amp;"&lt;/td&gt;&lt;td headers='sinB'&gt;"&amp;AD94&amp;"&lt;/td&gt;&lt;td headers='sinC'&gt;"&amp;AE94&amp;"&lt;/td&gt;&lt;td headers='sinD'&gt;"&amp;AF94&amp;"&lt;/td&gt;&lt;td headers='sinE'&gt;"&amp;AG94&amp;"&lt;/td&gt;&lt;td headers='sinF'&gt;"&amp;AH94&amp;"&lt;/td&gt;&lt;td headers='sinG'&gt;"&amp;AI94&amp;"&lt;/td&gt;&lt;/tr&gt;"</f>
        <v>&lt;tr class='mmt ltd'&gt;&lt;td headers='icon'&gt;&lt;a href='https://www.alchemistcodedb.com/jp/card/ts-gl-eliza-01'&gt;&lt;img src='../res/mmt/TS_GL_ELIZA_01.png' title='Private Teatime' /&gt;&lt;/a&gt;&lt;/td&gt;&lt;td headers='name'&gt;Private Teatime&lt;/td&gt;&lt;td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id='m092'&gt;60&lt;/td&gt;&lt;td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94" s="29" t="str">
        <f t="shared" si="7"/>
        <v>document.getElementById('m092').innerHTML = (b0*30+b1*30+b2*30) + (s0*30+s4*30+s6*30);</v>
      </c>
      <c r="AO94" s="33" t="str">
        <f t="shared" si="8"/>
        <v>m092</v>
      </c>
      <c r="AP94" s="6" t="str">
        <f>IF(S94="","",VLOOKUP(S94,List!N$2:O$8,2,FALSE)&amp;"*"&amp;T94&amp;IF(U94="","","+"&amp;VLOOKUP(U94,List!N$2:O$8,2,FALSE)&amp;"*"&amp;V94&amp;"-"&amp;VLOOKUP(S94,List!N$2:O$8,2,FALSE)&amp;"*"&amp;VLOOKUP(U94,List!N$2:O$8,2,FALSE)&amp;"*"&amp;MIN(T94,V94)))&amp;IF(X94="","",IF(S94="","","+")&amp;VLOOKUP(X94,List!P$2:Q$15,2,FALSE)&amp;"*"&amp;Y94&amp;IF(Z94="","","+"&amp;VLOOKUP(Z94,List!P$2:Q$14,2,FALSE)))</f>
        <v/>
      </c>
    </row>
    <row r="95" spans="1:42" s="3" customFormat="1" ht="27.6" customHeight="1">
      <c r="A95" s="79" t="s">
        <v>760</v>
      </c>
      <c r="B95" s="6" t="s">
        <v>793</v>
      </c>
      <c r="C95" s="3">
        <v>5</v>
      </c>
      <c r="D95" s="3" t="s">
        <v>39</v>
      </c>
      <c r="E95" s="6"/>
      <c r="F95" s="14" t="s">
        <v>48</v>
      </c>
      <c r="G95" s="8" t="s">
        <v>824</v>
      </c>
      <c r="H95" s="8"/>
      <c r="I95" s="4">
        <f t="shared" si="9"/>
        <v>70</v>
      </c>
      <c r="J95" s="2">
        <v>40</v>
      </c>
      <c r="K95" s="2"/>
      <c r="L95" s="2">
        <v>30</v>
      </c>
      <c r="M95" s="2">
        <f t="shared" si="10"/>
        <v>30</v>
      </c>
      <c r="N95" s="2"/>
      <c r="O95" s="2"/>
      <c r="P95" s="2"/>
      <c r="Q95" s="2"/>
      <c r="R95" s="7"/>
      <c r="W95" s="3">
        <f t="shared" si="6"/>
        <v>0</v>
      </c>
      <c r="X95" s="3" t="s">
        <v>794</v>
      </c>
      <c r="Y95" s="8">
        <v>20</v>
      </c>
      <c r="AA95" s="4"/>
      <c r="AB95" s="5" t="s">
        <v>538</v>
      </c>
      <c r="AC95" s="3">
        <v>20</v>
      </c>
      <c r="AE95" s="3">
        <v>20</v>
      </c>
      <c r="AH95" s="3">
        <v>20</v>
      </c>
      <c r="AJ95" s="4">
        <f t="shared" si="11"/>
        <v>20</v>
      </c>
      <c r="AL95" s="21"/>
      <c r="AM95" s="29" t="str">
        <f>"&lt;tr class='mmt"&amp;IF(D95="活動"," ev",IF(D95="限定"," ltd",""))&amp;IF(G95=""," groupless'","'")&amp;"&gt;&lt;td headers='icon'&gt;&lt;a href='https://www.alchemistcodedb.com/jp/card/"&amp;SUBSTITUTE(SUBSTITUTE(LOWER(A95),"_","-"),".png","")&amp;"'&gt;&lt;img src='../res/mmt/"&amp;A95&amp;"' title='"&amp;B95&amp;"' /&gt;&lt;/a&gt;&lt;/td&gt;&lt;td headers='name'&gt;"&amp;B95&amp;"&lt;/td&gt;&lt;td headers='rank'&gt;"&amp;C95&amp;"&lt;/td&gt;&lt;td headers='remark'&gt;"&amp;IF(D95="活動","&lt;span class='event'&gt;活動&lt;/span&gt;",IF(D95="限定","&lt;span class='limited'&gt;限定&lt;/span&gt;",""))&amp;"&lt;/td&gt;&lt;td headers='origin'&gt;&lt;span class='originName'&gt;"&amp;SUBSTITUTE(F95,CHAR(10),"&lt;br /&gt;")&amp;"&lt;/span&gt;&lt;img class='originLogo' src='../res/mmt/ui/"&amp;VLOOKUP(F95,List!F:H,2,FALSE)&amp;"'title='"&amp;SUBSTITUTE(F95,CHAR(10)," ")&amp;"' /&gt;&lt;/td&gt;&lt;td headers='group'&gt;"&amp;IF(G95="","","&lt;span class='groupName'&gt;"&amp;SUBSTITUTE(G95,CHAR(10)," ")&amp;IF(H95="","","&lt;br /&gt;"&amp;SUBSTITUTE(H95,CHAR(10)," "))&amp;"&lt;/span&gt;&lt;img class='groupLogo' src='../res/mmt/ui/"&amp;VLOOKUP(G95,List!K:L,2,FALSE)&amp;"' title='"&amp;SUBSTITUTE(G95,CHAR(10)," ")&amp;"' /&gt;")&amp;IF(H95="","","&lt;img class='groupLogo' src='../res/mmt/ui/"&amp;VLOOKUP(H95,List!K:L,2,FALSE)&amp;"' title='"&amp;SUBSTITUTE(H95,CHAR(10)," ")&amp;"' /&gt;")&amp;"&lt;/td&gt;&lt;td headers='score' id='"&amp;AO95&amp;"'&gt;"&amp;I95&amp;"&lt;/td&gt;&lt;td headers='HP'&gt;"&amp;J95&amp;"&lt;/td&gt;&lt;td headers='patk'&gt;"&amp;K95&amp;"&lt;/td&gt;&lt;td headers='matk'&gt;"&amp;L95&amp;"&lt;/td&gt;&lt;td headers='pdef'&gt;"&amp;N95&amp;"&lt;/td&gt;&lt;td headers='mdef'&gt;"&amp;O95&amp;"&lt;/td&gt;&lt;td headers='dex'&gt;"&amp;P95&amp;"&lt;/td&gt;&lt;td headers='agi'&gt;"&amp;Q95&amp;"&lt;/td&gt;&lt;td headers='luck'&gt;"&amp;R95&amp;"&lt;/td&gt;&lt;td headers='aType'&gt;"&amp;S95&amp;IF(U95="","","&lt;br /&gt;"&amp;U95)&amp; "&lt;/td&gt;&lt;td headers='a.bonus'&gt;"&amp;T95&amp;IF(V95="","","&lt;br /&gt;"&amp;V95)&amp;"&lt;/td&gt;&lt;td headers='special'&gt;"&amp;X95&amp;IF(Z95="","","&lt;br /&gt;"&amp;Z95)&amp;"&lt;/td&gt;&lt;td headers='sp.bonus'&gt;"&amp;Y95&amp;IF(AA95="","","&lt;br /&gt;"&amp;AA95)&amp;"&lt;/td&gt;&lt;td headers='others'&gt;"&amp;AB95&amp;"&lt;/td&gt;&lt;td headers='sinA'&gt;"&amp;AC95&amp;"&lt;/td&gt;&lt;td headers='sinB'&gt;"&amp;AD95&amp;"&lt;/td&gt;&lt;td headers='sinC'&gt;"&amp;AE95&amp;"&lt;/td&gt;&lt;td headers='sinD'&gt;"&amp;AF95&amp;"&lt;/td&gt;&lt;td headers='sinE'&gt;"&amp;AG95&amp;"&lt;/td&gt;&lt;td headers='sinF'&gt;"&amp;AH95&amp;"&lt;/td&gt;&lt;td headers='sinG'&gt;"&amp;AI95&amp;"&lt;/td&gt;&lt;/tr&gt;"</f>
        <v>&lt;tr class='mmt ltd'&gt;&lt;td headers='icon'&gt;&lt;a href='https://www.alchemistcodedb.com/jp/card/ts-gl-emry-01'&gt;&lt;img src='../res/mmt/TS_GL_EMRY_01.png' title='Farewells' /&gt;&lt;/a&gt;&lt;/td&gt;&lt;td headers='name'&gt;Farewells&lt;/td&gt;&lt;td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id='m093'&gt;70&lt;/td&gt;&lt;td headers='HP'&gt;40&lt;/td&gt;&lt;td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headers='special'&gt;火属性&lt;/td&gt;&lt;td headers='sp.bonus'&gt;20&lt;/td&gt;&lt;td headers='others'&gt;回避率+5&lt;/td&gt;&lt;td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95" s="29" t="str">
        <f t="shared" si="7"/>
        <v>document.getElementById('m093').innerHTML = (b0*30) + (s0*20+s1*20+s3*20+s6*20)+ (ex09*20);</v>
      </c>
      <c r="AO95" s="33" t="str">
        <f t="shared" si="8"/>
        <v>m093</v>
      </c>
      <c r="AP95" s="6" t="str">
        <f>IF(S95="","",VLOOKUP(S95,List!N$2:O$8,2,FALSE)&amp;"*"&amp;T95&amp;IF(U95="","","+"&amp;VLOOKUP(U95,List!N$2:O$8,2,FALSE)&amp;"*"&amp;V95&amp;"-"&amp;VLOOKUP(S95,List!N$2:O$8,2,FALSE)&amp;"*"&amp;VLOOKUP(U95,List!N$2:O$8,2,FALSE)&amp;"*"&amp;MIN(T95,V95)))&amp;IF(X95="","",IF(S95="","","+")&amp;VLOOKUP(X95,List!P$2:Q$15,2,FALSE)&amp;"*"&amp;Y95&amp;IF(Z95="","","+"&amp;VLOOKUP(Z95,List!P$2:Q$14,2,FALSE)))</f>
        <v>ex09*20</v>
      </c>
    </row>
    <row r="96" spans="1:42" s="3" customFormat="1" ht="27.6" customHeight="1">
      <c r="A96" s="79" t="s">
        <v>761</v>
      </c>
      <c r="B96" s="6" t="s">
        <v>814</v>
      </c>
      <c r="C96" s="3">
        <v>5</v>
      </c>
      <c r="D96" s="3" t="s">
        <v>39</v>
      </c>
      <c r="E96" s="6"/>
      <c r="F96" s="14" t="s">
        <v>173</v>
      </c>
      <c r="G96" s="8" t="s">
        <v>824</v>
      </c>
      <c r="H96" s="8"/>
      <c r="I96" s="4">
        <f t="shared" si="9"/>
        <v>100</v>
      </c>
      <c r="J96" s="2"/>
      <c r="K96" s="2"/>
      <c r="L96" s="2"/>
      <c r="M96" s="2">
        <f t="shared" si="10"/>
        <v>0</v>
      </c>
      <c r="N96" s="2"/>
      <c r="O96" s="2"/>
      <c r="P96" s="2">
        <v>30</v>
      </c>
      <c r="Q96" s="2">
        <v>10</v>
      </c>
      <c r="R96" s="7"/>
      <c r="S96" s="3" t="s">
        <v>17</v>
      </c>
      <c r="T96" s="3">
        <v>40</v>
      </c>
      <c r="W96" s="3">
        <f t="shared" si="6"/>
        <v>40</v>
      </c>
      <c r="Y96" s="8"/>
      <c r="AA96" s="4"/>
      <c r="AB96" s="5" t="s">
        <v>613</v>
      </c>
      <c r="AC96" s="3">
        <v>60</v>
      </c>
      <c r="AJ96" s="4">
        <f t="shared" si="11"/>
        <v>60</v>
      </c>
      <c r="AL96" s="21"/>
      <c r="AM96" s="29" t="str">
        <f>"&lt;tr class='mmt"&amp;IF(D96="活動"," ev",IF(D96="限定"," ltd",""))&amp;IF(G96=""," groupless'","'")&amp;"&gt;&lt;td headers='icon'&gt;&lt;a href='https://www.alchemistcodedb.com/jp/card/"&amp;SUBSTITUTE(SUBSTITUTE(LOWER(A96),"_","-"),".png","")&amp;"'&gt;&lt;img src='../res/mmt/"&amp;A96&amp;"' title='"&amp;B96&amp;"' /&gt;&lt;/a&gt;&lt;/td&gt;&lt;td headers='name'&gt;"&amp;B96&amp;"&lt;/td&gt;&lt;td headers='rank'&gt;"&amp;C96&amp;"&lt;/td&gt;&lt;td headers='remark'&gt;"&amp;IF(D96="活動","&lt;span class='event'&gt;活動&lt;/span&gt;",IF(D96="限定","&lt;span class='limited'&gt;限定&lt;/span&gt;",""))&amp;"&lt;/td&gt;&lt;td headers='origin'&gt;&lt;span class='originName'&gt;"&amp;SUBSTITUTE(F96,CHAR(10),"&lt;br /&gt;")&amp;"&lt;/span&gt;&lt;img class='originLogo' src='../res/mmt/ui/"&amp;VLOOKUP(F96,List!F:H,2,FALSE)&amp;"'title='"&amp;SUBSTITUTE(F96,CHAR(10)," ")&amp;"' /&gt;&lt;/td&gt;&lt;td headers='group'&gt;"&amp;IF(G96="","","&lt;span class='groupName'&gt;"&amp;SUBSTITUTE(G96,CHAR(10)," ")&amp;IF(H96="","","&lt;br /&gt;"&amp;SUBSTITUTE(H96,CHAR(10)," "))&amp;"&lt;/span&gt;&lt;img class='groupLogo' src='../res/mmt/ui/"&amp;VLOOKUP(G96,List!K:L,2,FALSE)&amp;"' title='"&amp;SUBSTITUTE(G96,CHAR(10)," ")&amp;"' /&gt;")&amp;IF(H96="","","&lt;img class='groupLogo' src='../res/mmt/ui/"&amp;VLOOKUP(H96,List!K:L,2,FALSE)&amp;"' title='"&amp;SUBSTITUTE(H96,CHAR(10)," ")&amp;"' /&gt;")&amp;"&lt;/td&gt;&lt;td headers='score' id='"&amp;AO96&amp;"'&gt;"&amp;I96&amp;"&lt;/td&gt;&lt;td headers='HP'&gt;"&amp;J96&amp;"&lt;/td&gt;&lt;td headers='patk'&gt;"&amp;K96&amp;"&lt;/td&gt;&lt;td headers='matk'&gt;"&amp;L96&amp;"&lt;/td&gt;&lt;td headers='pdef'&gt;"&amp;N96&amp;"&lt;/td&gt;&lt;td headers='mdef'&gt;"&amp;O96&amp;"&lt;/td&gt;&lt;td headers='dex'&gt;"&amp;P96&amp;"&lt;/td&gt;&lt;td headers='agi'&gt;"&amp;Q96&amp;"&lt;/td&gt;&lt;td headers='luck'&gt;"&amp;R96&amp;"&lt;/td&gt;&lt;td headers='aType'&gt;"&amp;S96&amp;IF(U96="","","&lt;br /&gt;"&amp;U96)&amp; "&lt;/td&gt;&lt;td headers='a.bonus'&gt;"&amp;T96&amp;IF(V96="","","&lt;br /&gt;"&amp;V96)&amp;"&lt;/td&gt;&lt;td headers='special'&gt;"&amp;X96&amp;IF(Z96="","","&lt;br /&gt;"&amp;Z96)&amp;"&lt;/td&gt;&lt;td headers='sp.bonus'&gt;"&amp;Y96&amp;IF(AA96="","","&lt;br /&gt;"&amp;AA96)&amp;"&lt;/td&gt;&lt;td headers='others'&gt;"&amp;AB96&amp;"&lt;/td&gt;&lt;td headers='sinA'&gt;"&amp;AC96&amp;"&lt;/td&gt;&lt;td headers='sinB'&gt;"&amp;AD96&amp;"&lt;/td&gt;&lt;td headers='sinC'&gt;"&amp;AE96&amp;"&lt;/td&gt;&lt;td headers='sinD'&gt;"&amp;AF96&amp;"&lt;/td&gt;&lt;td headers='sinE'&gt;"&amp;AG96&amp;"&lt;/td&gt;&lt;td headers='sinF'&gt;"&amp;AH96&amp;"&lt;/td&gt;&lt;td headers='sinG'&gt;"&amp;AI96&amp;"&lt;/td&gt;&lt;/tr&gt;"</f>
        <v>&lt;tr class='mmt ltd'&gt;&lt;td headers='icon'&gt;&lt;a href='https://www.alchemistcodedb.com/jp/card/ts-gl-lilith-01'&gt;&lt;img src='../res/mmt/TS_GL_LILITH_01.png' title='Melancholy Under The Moonlight' /&gt;&lt;/a&gt;&lt;/td&gt;&lt;td headers='name'&gt;Melancholy Under The Moonlight&lt;/td&gt;&lt;td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id='m094'&gt;100&lt;/td&gt;&lt;td headers='HP'&gt;&lt;/td&gt;&lt;td headers='patk'&gt;&lt;/td&gt;&lt;td headers='matk'&gt;&lt;/td&gt;&lt;td headers='pdef'&gt;&lt;/td&gt;&lt;td headers='mdef'&gt;&lt;/td&gt;&lt;td headers='dex'&gt;30&lt;/td&gt;&lt;td headers='agi'&gt;10&lt;/td&gt;&lt;td headers='luck'&gt;&lt;/td&gt;&lt;td headers='aType'&gt;射撃&lt;/td&gt;&lt;td headers='a.bonus'&gt;40&lt;/td&gt;&lt;td headers='special'&gt;&lt;/td&gt;&lt;td headers='sp.bonus'&gt;&lt;/td&gt;&lt;td headers='others'&gt;MP上限+20%&lt;/td&gt;&lt;td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96" s="29" t="str">
        <f t="shared" si="7"/>
        <v>document.getElementById('m094').innerHTML = (b0*0) + (s0*60+s1*60)+ (ex04*40);</v>
      </c>
      <c r="AO96" s="33" t="str">
        <f t="shared" si="8"/>
        <v>m094</v>
      </c>
      <c r="AP96" s="6" t="str">
        <f>IF(S96="","",VLOOKUP(S96,List!N$2:O$8,2,FALSE)&amp;"*"&amp;T96&amp;IF(U96="","","+"&amp;VLOOKUP(U96,List!N$2:O$8,2,FALSE)&amp;"*"&amp;V96&amp;"-"&amp;VLOOKUP(S96,List!N$2:O$8,2,FALSE)&amp;"*"&amp;VLOOKUP(U96,List!N$2:O$8,2,FALSE)&amp;"*"&amp;MIN(T96,V96)))&amp;IF(X96="","",IF(S96="","","+")&amp;VLOOKUP(X96,List!P$2:Q$15,2,FALSE)&amp;"*"&amp;Y96&amp;IF(Z96="","","+"&amp;VLOOKUP(Z96,List!P$2:Q$14,2,FALSE)))</f>
        <v>ex04*40</v>
      </c>
    </row>
    <row r="97" spans="1:42" s="3" customFormat="1" ht="27.6" customHeight="1">
      <c r="A97" s="79" t="s">
        <v>952</v>
      </c>
      <c r="B97" s="6" t="s">
        <v>959</v>
      </c>
      <c r="C97" s="3">
        <v>5</v>
      </c>
      <c r="D97" s="3" t="s">
        <v>39</v>
      </c>
      <c r="E97" s="6"/>
      <c r="F97" s="14" t="s">
        <v>161</v>
      </c>
      <c r="G97" s="8" t="s">
        <v>824</v>
      </c>
      <c r="H97" s="8"/>
      <c r="I97" s="4">
        <f t="shared" si="9"/>
        <v>0</v>
      </c>
      <c r="J97" s="2"/>
      <c r="K97" s="2"/>
      <c r="L97" s="2"/>
      <c r="M97" s="2">
        <f t="shared" si="10"/>
        <v>0</v>
      </c>
      <c r="N97" s="2"/>
      <c r="O97" s="2"/>
      <c r="P97" s="2"/>
      <c r="Q97" s="2"/>
      <c r="R97" s="7"/>
      <c r="W97" s="3">
        <f t="shared" si="6"/>
        <v>0</v>
      </c>
      <c r="Y97" s="8"/>
      <c r="AA97" s="4"/>
      <c r="AB97" s="5"/>
      <c r="AJ97" s="4">
        <f t="shared" si="11"/>
        <v>0</v>
      </c>
      <c r="AL97" s="21"/>
      <c r="AM97" s="29" t="str">
        <f>"&lt;tr class='mmt"&amp;IF(D97="活動"," ev",IF(D97="限定"," ltd",""))&amp;IF(G97=""," groupless'","'")&amp;"&gt;&lt;td headers='icon'&gt;&lt;a href='https://www.alchemistcodedb.com/jp/card/"&amp;SUBSTITUTE(SUBSTITUTE(LOWER(A97),"_","-"),".png","")&amp;"'&gt;&lt;img src='../res/mmt/"&amp;A97&amp;"' title='"&amp;B97&amp;"' /&gt;&lt;/a&gt;&lt;/td&gt;&lt;td headers='name'&gt;"&amp;B97&amp;"&lt;/td&gt;&lt;td headers='rank'&gt;"&amp;C97&amp;"&lt;/td&gt;&lt;td headers='remark'&gt;"&amp;IF(D97="活動","&lt;span class='event'&gt;活動&lt;/span&gt;",IF(D97="限定","&lt;span class='limited'&gt;限定&lt;/span&gt;",""))&amp;"&lt;/td&gt;&lt;td headers='origin'&gt;&lt;span class='originName'&gt;"&amp;SUBSTITUTE(F97,CHAR(10),"&lt;br /&gt;")&amp;"&lt;/span&gt;&lt;img class='originLogo' src='../res/mmt/ui/"&amp;VLOOKUP(F97,List!F:H,2,FALSE)&amp;"'title='"&amp;SUBSTITUTE(F97,CHAR(10)," ")&amp;"' /&gt;&lt;/td&gt;&lt;td headers='group'&gt;"&amp;IF(G97="","","&lt;span class='groupName'&gt;"&amp;SUBSTITUTE(G97,CHAR(10)," ")&amp;IF(H97="","","&lt;br /&gt;"&amp;SUBSTITUTE(H97,CHAR(10)," "))&amp;"&lt;/span&gt;&lt;img class='groupLogo' src='../res/mmt/ui/"&amp;VLOOKUP(G97,List!K:L,2,FALSE)&amp;"' title='"&amp;SUBSTITUTE(G97,CHAR(10)," ")&amp;"' /&gt;")&amp;IF(H97="","","&lt;img class='groupLogo' src='../res/mmt/ui/"&amp;VLOOKUP(H97,List!K:L,2,FALSE)&amp;"' title='"&amp;SUBSTITUTE(H97,CHAR(10)," ")&amp;"' /&gt;")&amp;"&lt;/td&gt;&lt;td headers='score' id='"&amp;AO97&amp;"'&gt;"&amp;I97&amp;"&lt;/td&gt;&lt;td headers='HP'&gt;"&amp;J97&amp;"&lt;/td&gt;&lt;td headers='patk'&gt;"&amp;K97&amp;"&lt;/td&gt;&lt;td headers='matk'&gt;"&amp;L97&amp;"&lt;/td&gt;&lt;td headers='pdef'&gt;"&amp;N97&amp;"&lt;/td&gt;&lt;td headers='mdef'&gt;"&amp;O97&amp;"&lt;/td&gt;&lt;td headers='dex'&gt;"&amp;P97&amp;"&lt;/td&gt;&lt;td headers='agi'&gt;"&amp;Q97&amp;"&lt;/td&gt;&lt;td headers='luck'&gt;"&amp;R97&amp;"&lt;/td&gt;&lt;td headers='aType'&gt;"&amp;S97&amp;IF(U97="","","&lt;br /&gt;"&amp;U97)&amp; "&lt;/td&gt;&lt;td headers='a.bonus'&gt;"&amp;T97&amp;IF(V97="","","&lt;br /&gt;"&amp;V97)&amp;"&lt;/td&gt;&lt;td headers='special'&gt;"&amp;X97&amp;IF(Z97="","","&lt;br /&gt;"&amp;Z97)&amp;"&lt;/td&gt;&lt;td headers='sp.bonus'&gt;"&amp;Y97&amp;IF(AA97="","","&lt;br /&gt;"&amp;AA97)&amp;"&lt;/td&gt;&lt;td headers='others'&gt;"&amp;AB97&amp;"&lt;/td&gt;&lt;td headers='sinA'&gt;"&amp;AC97&amp;"&lt;/td&gt;&lt;td headers='sinB'&gt;"&amp;AD97&amp;"&lt;/td&gt;&lt;td headers='sinC'&gt;"&amp;AE97&amp;"&lt;/td&gt;&lt;td headers='sinD'&gt;"&amp;AF97&amp;"&lt;/td&gt;&lt;td headers='sinE'&gt;"&amp;AG97&amp;"&lt;/td&gt;&lt;td headers='sinF'&gt;"&amp;AH97&amp;"&lt;/td&gt;&lt;td headers='sinG'&gt;"&amp;AI97&amp;"&lt;/td&gt;&lt;/tr&gt;"</f>
        <v>&lt;tr class='mmt ltd'&gt;&lt;td headers='icon'&gt;&lt;a href='https://www.alchemistcodedb.com/jp/card/ts-gl-liwang-01'&gt;&lt;img src='../res/mmt/TS_GL_LIWANG_01.png' title='Payment's Due' /&gt;&lt;/a&gt;&lt;/td&gt;&lt;td headers='name'&gt;Payment's Due&lt;/td&gt;&lt;td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class='groupName'&gt;Global Original&lt;/span&gt;&lt;img class='groupLogo' src='../res/mmt/ui/subgroup_gl_original.png' title='Global Original' /&gt;&lt;/td&gt;&lt;td headers='score' id='m095'&gt;0&lt;/td&gt;&lt;td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97" s="29" t="str">
        <f t="shared" si="7"/>
        <v>document.getElementById('m095').innerHTML = (b0*0);</v>
      </c>
      <c r="AO97" s="33" t="str">
        <f t="shared" si="8"/>
        <v>m095</v>
      </c>
      <c r="AP97" s="6" t="str">
        <f>IF(S97="","",VLOOKUP(S97,List!N$2:O$8,2,FALSE)&amp;"*"&amp;T97&amp;IF(U97="","","+"&amp;VLOOKUP(U97,List!N$2:O$8,2,FALSE)&amp;"*"&amp;V97&amp;"-"&amp;VLOOKUP(S97,List!N$2:O$8,2,FALSE)&amp;"*"&amp;VLOOKUP(U97,List!N$2:O$8,2,FALSE)&amp;"*"&amp;MIN(T97,V97)))&amp;IF(X97="","",IF(S97="","","+")&amp;VLOOKUP(X97,List!P$2:Q$15,2,FALSE)&amp;"*"&amp;Y97&amp;IF(Z97="","","+"&amp;VLOOKUP(Z97,List!P$2:Q$14,2,FALSE)))</f>
        <v/>
      </c>
    </row>
    <row r="98" spans="1:42" s="3" customFormat="1" ht="27.6" customHeight="1">
      <c r="A98" s="79" t="s">
        <v>762</v>
      </c>
      <c r="B98" s="6" t="s">
        <v>815</v>
      </c>
      <c r="C98" s="3">
        <v>5</v>
      </c>
      <c r="D98" s="3" t="s">
        <v>39</v>
      </c>
      <c r="E98" s="6"/>
      <c r="F98" s="14" t="s">
        <v>48</v>
      </c>
      <c r="G98" s="8" t="s">
        <v>824</v>
      </c>
      <c r="H98" s="8"/>
      <c r="I98" s="4">
        <f t="shared" si="9"/>
        <v>80</v>
      </c>
      <c r="J98" s="2">
        <v>40</v>
      </c>
      <c r="K98" s="2"/>
      <c r="L98" s="2">
        <v>20</v>
      </c>
      <c r="M98" s="2">
        <f t="shared" si="10"/>
        <v>20</v>
      </c>
      <c r="N98" s="2"/>
      <c r="O98" s="2"/>
      <c r="P98" s="2"/>
      <c r="Q98" s="2"/>
      <c r="R98" s="7"/>
      <c r="S98" s="3" t="s">
        <v>18</v>
      </c>
      <c r="T98" s="3">
        <v>20</v>
      </c>
      <c r="W98" s="3">
        <f t="shared" si="6"/>
        <v>20</v>
      </c>
      <c r="Y98" s="8"/>
      <c r="AA98" s="4"/>
      <c r="AB98" s="5" t="s">
        <v>478</v>
      </c>
      <c r="AC98" s="3">
        <v>40</v>
      </c>
      <c r="AI98" s="3">
        <v>20</v>
      </c>
      <c r="AJ98" s="4">
        <f t="shared" si="11"/>
        <v>40</v>
      </c>
      <c r="AL98" s="21"/>
      <c r="AM98" s="29" t="str">
        <f>"&lt;tr class='mmt"&amp;IF(D98="活動"," ev",IF(D98="限定"," ltd",""))&amp;IF(G98=""," groupless'","'")&amp;"&gt;&lt;td headers='icon'&gt;&lt;a href='https://www.alchemistcodedb.com/jp/card/"&amp;SUBSTITUTE(SUBSTITUTE(LOWER(A98),"_","-"),".png","")&amp;"'&gt;&lt;img src='../res/mmt/"&amp;A98&amp;"' title='"&amp;B98&amp;"' /&gt;&lt;/a&gt;&lt;/td&gt;&lt;td headers='name'&gt;"&amp;B98&amp;"&lt;/td&gt;&lt;td headers='rank'&gt;"&amp;C98&amp;"&lt;/td&gt;&lt;td headers='remark'&gt;"&amp;IF(D98="活動","&lt;span class='event'&gt;活動&lt;/span&gt;",IF(D98="限定","&lt;span class='limited'&gt;限定&lt;/span&gt;",""))&amp;"&lt;/td&gt;&lt;td headers='origin'&gt;&lt;span class='originName'&gt;"&amp;SUBSTITUTE(F98,CHAR(10),"&lt;br /&gt;")&amp;"&lt;/span&gt;&lt;img class='originLogo' src='../res/mmt/ui/"&amp;VLOOKUP(F98,List!F:H,2,FALSE)&amp;"'title='"&amp;SUBSTITUTE(F98,CHAR(10)," ")&amp;"' /&gt;&lt;/td&gt;&lt;td headers='group'&gt;"&amp;IF(G98="","","&lt;span class='groupName'&gt;"&amp;SUBSTITUTE(G98,CHAR(10)," ")&amp;IF(H98="","","&lt;br /&gt;"&amp;SUBSTITUTE(H98,CHAR(10)," "))&amp;"&lt;/span&gt;&lt;img class='groupLogo' src='../res/mmt/ui/"&amp;VLOOKUP(G98,List!K:L,2,FALSE)&amp;"' title='"&amp;SUBSTITUTE(G98,CHAR(10)," ")&amp;"' /&gt;")&amp;IF(H98="","","&lt;img class='groupLogo' src='../res/mmt/ui/"&amp;VLOOKUP(H98,List!K:L,2,FALSE)&amp;"' title='"&amp;SUBSTITUTE(H98,CHAR(10)," ")&amp;"' /&gt;")&amp;"&lt;/td&gt;&lt;td headers='score' id='"&amp;AO98&amp;"'&gt;"&amp;I98&amp;"&lt;/td&gt;&lt;td headers='HP'&gt;"&amp;J98&amp;"&lt;/td&gt;&lt;td headers='patk'&gt;"&amp;K98&amp;"&lt;/td&gt;&lt;td headers='matk'&gt;"&amp;L98&amp;"&lt;/td&gt;&lt;td headers='pdef'&gt;"&amp;N98&amp;"&lt;/td&gt;&lt;td headers='mdef'&gt;"&amp;O98&amp;"&lt;/td&gt;&lt;td headers='dex'&gt;"&amp;P98&amp;"&lt;/td&gt;&lt;td headers='agi'&gt;"&amp;Q98&amp;"&lt;/td&gt;&lt;td headers='luck'&gt;"&amp;R98&amp;"&lt;/td&gt;&lt;td headers='aType'&gt;"&amp;S98&amp;IF(U98="","","&lt;br /&gt;"&amp;U98)&amp; "&lt;/td&gt;&lt;td headers='a.bonus'&gt;"&amp;T98&amp;IF(V98="","","&lt;br /&gt;"&amp;V98)&amp;"&lt;/td&gt;&lt;td headers='special'&gt;"&amp;X98&amp;IF(Z98="","","&lt;br /&gt;"&amp;Z98)&amp;"&lt;/td&gt;&lt;td headers='sp.bonus'&gt;"&amp;Y98&amp;IF(AA98="","","&lt;br /&gt;"&amp;AA98)&amp;"&lt;/td&gt;&lt;td headers='others'&gt;"&amp;AB98&amp;"&lt;/td&gt;&lt;td headers='sinA'&gt;"&amp;AC98&amp;"&lt;/td&gt;&lt;td headers='sinB'&gt;"&amp;AD98&amp;"&lt;/td&gt;&lt;td headers='sinC'&gt;"&amp;AE98&amp;"&lt;/td&gt;&lt;td headers='sinD'&gt;"&amp;AF98&amp;"&lt;/td&gt;&lt;td headers='sinE'&gt;"&amp;AG98&amp;"&lt;/td&gt;&lt;td headers='sinF'&gt;"&amp;AH98&amp;"&lt;/td&gt;&lt;td headers='sinG'&gt;"&amp;AI98&amp;"&lt;/td&gt;&lt;/tr&gt;"</f>
        <v>&lt;tr class='mmt ltd'&gt;&lt;td headers='icon'&gt;&lt;a href='https://www.alchemistcodedb.com/jp/card/ts-gl-magni-mine-01'&gt;&lt;img src='../res/mmt/TS_GL_MAGNI_MINE_01.png' title='An Eggstraordinary Discovery' /&gt;&lt;/a&gt;&lt;/td&gt;&lt;td headers='name'&gt;An Eggstraordinary Discovery&lt;/td&gt;&lt;td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id='m096'&gt;80&lt;/td&gt;&lt;td headers='HP'&gt;40&lt;/td&gt;&lt;td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headers='others'&gt;命中率+10&lt;/td&gt;&lt;td headers='sinA'&gt;40&lt;/td&gt;&lt;td headers='sinB'&gt;&lt;/td&gt;&lt;td headers='sinC'&gt;&lt;/td&gt;&lt;td headers='sinD'&gt;&lt;/td&gt;&lt;td headers='sinE'&gt;&lt;/td&gt;&lt;td headers='sinF'&gt;&lt;/td&gt;&lt;td headers='sinG'&gt;20&lt;/td&gt;&lt;/tr&gt;</v>
      </c>
      <c r="AN98" s="29" t="str">
        <f t="shared" si="7"/>
        <v>document.getElementById('m096').innerHTML = (b0*20) + (s0*40+s1*40+s7*20)+ (ex05*20);</v>
      </c>
      <c r="AO98" s="33" t="str">
        <f t="shared" si="8"/>
        <v>m096</v>
      </c>
      <c r="AP98" s="6" t="str">
        <f>IF(S98="","",VLOOKUP(S98,List!N$2:O$8,2,FALSE)&amp;"*"&amp;T98&amp;IF(U98="","","+"&amp;VLOOKUP(U98,List!N$2:O$8,2,FALSE)&amp;"*"&amp;V98&amp;"-"&amp;VLOOKUP(S98,List!N$2:O$8,2,FALSE)&amp;"*"&amp;VLOOKUP(U98,List!N$2:O$8,2,FALSE)&amp;"*"&amp;MIN(T98,V98)))&amp;IF(X98="","",IF(S98="","","+")&amp;VLOOKUP(X98,List!P$2:Q$15,2,FALSE)&amp;"*"&amp;Y98&amp;IF(Z98="","","+"&amp;VLOOKUP(Z98,List!P$2:Q$14,2,FALSE)))</f>
        <v>ex05*20</v>
      </c>
    </row>
    <row r="99" spans="1:42" s="3" customFormat="1" ht="27.6" customHeight="1">
      <c r="A99" s="79" t="s">
        <v>763</v>
      </c>
      <c r="B99" s="6" t="s">
        <v>816</v>
      </c>
      <c r="C99" s="3">
        <v>5</v>
      </c>
      <c r="D99" s="3" t="s">
        <v>39</v>
      </c>
      <c r="E99" s="6"/>
      <c r="F99" s="14" t="s">
        <v>42</v>
      </c>
      <c r="G99" s="8" t="s">
        <v>824</v>
      </c>
      <c r="H99" s="8"/>
      <c r="I99" s="4">
        <f t="shared" si="9"/>
        <v>90</v>
      </c>
      <c r="J99" s="2"/>
      <c r="K99" s="2">
        <v>40</v>
      </c>
      <c r="L99" s="2"/>
      <c r="M99" s="2">
        <f t="shared" si="10"/>
        <v>40</v>
      </c>
      <c r="N99" s="2"/>
      <c r="O99" s="2"/>
      <c r="P99" s="2"/>
      <c r="Q99" s="2">
        <v>10</v>
      </c>
      <c r="R99" s="7"/>
      <c r="S99" s="3" t="s">
        <v>14</v>
      </c>
      <c r="T99" s="3">
        <v>30</v>
      </c>
      <c r="W99" s="3">
        <f t="shared" si="6"/>
        <v>30</v>
      </c>
      <c r="Y99" s="8"/>
      <c r="AA99" s="4"/>
      <c r="AB99" s="5" t="s">
        <v>537</v>
      </c>
      <c r="AC99" s="3">
        <v>20</v>
      </c>
      <c r="AE99" s="3">
        <v>20</v>
      </c>
      <c r="AH99" s="3">
        <v>20</v>
      </c>
      <c r="AJ99" s="4">
        <f t="shared" si="11"/>
        <v>20</v>
      </c>
      <c r="AL99" s="21"/>
      <c r="AM99" s="29" t="str">
        <f>"&lt;tr class='mmt"&amp;IF(D99="活動"," ev",IF(D99="限定"," ltd",""))&amp;IF(G99=""," groupless'","'")&amp;"&gt;&lt;td headers='icon'&gt;&lt;a href='https://www.alchemistcodedb.com/jp/card/"&amp;SUBSTITUTE(SUBSTITUTE(LOWER(A99),"_","-"),".png","")&amp;"'&gt;&lt;img src='../res/mmt/"&amp;A99&amp;"' title='"&amp;B99&amp;"' /&gt;&lt;/a&gt;&lt;/td&gt;&lt;td headers='name'&gt;"&amp;B99&amp;"&lt;/td&gt;&lt;td headers='rank'&gt;"&amp;C99&amp;"&lt;/td&gt;&lt;td headers='remark'&gt;"&amp;IF(D99="活動","&lt;span class='event'&gt;活動&lt;/span&gt;",IF(D99="限定","&lt;span class='limited'&gt;限定&lt;/span&gt;",""))&amp;"&lt;/td&gt;&lt;td headers='origin'&gt;&lt;span class='originName'&gt;"&amp;SUBSTITUTE(F99,CHAR(10),"&lt;br /&gt;")&amp;"&lt;/span&gt;&lt;img class='originLogo' src='../res/mmt/ui/"&amp;VLOOKUP(F99,List!F:H,2,FALSE)&amp;"'title='"&amp;SUBSTITUTE(F99,CHAR(10)," ")&amp;"' /&gt;&lt;/td&gt;&lt;td headers='group'&gt;"&amp;IF(G99="","","&lt;span class='groupName'&gt;"&amp;SUBSTITUTE(G99,CHAR(10)," ")&amp;IF(H99="","","&lt;br /&gt;"&amp;SUBSTITUTE(H99,CHAR(10)," "))&amp;"&lt;/span&gt;&lt;img class='groupLogo' src='../res/mmt/ui/"&amp;VLOOKUP(G99,List!K:L,2,FALSE)&amp;"' title='"&amp;SUBSTITUTE(G99,CHAR(10)," ")&amp;"' /&gt;")&amp;IF(H99="","","&lt;img class='groupLogo' src='../res/mmt/ui/"&amp;VLOOKUP(H99,List!K:L,2,FALSE)&amp;"' title='"&amp;SUBSTITUTE(H99,CHAR(10)," ")&amp;"' /&gt;")&amp;"&lt;/td&gt;&lt;td headers='score' id='"&amp;AO99&amp;"'&gt;"&amp;I99&amp;"&lt;/td&gt;&lt;td headers='HP'&gt;"&amp;J99&amp;"&lt;/td&gt;&lt;td headers='patk'&gt;"&amp;K99&amp;"&lt;/td&gt;&lt;td headers='matk'&gt;"&amp;L99&amp;"&lt;/td&gt;&lt;td headers='pdef'&gt;"&amp;N99&amp;"&lt;/td&gt;&lt;td headers='mdef'&gt;"&amp;O99&amp;"&lt;/td&gt;&lt;td headers='dex'&gt;"&amp;P99&amp;"&lt;/td&gt;&lt;td headers='agi'&gt;"&amp;Q99&amp;"&lt;/td&gt;&lt;td headers='luck'&gt;"&amp;R99&amp;"&lt;/td&gt;&lt;td headers='aType'&gt;"&amp;S99&amp;IF(U99="","","&lt;br /&gt;"&amp;U99)&amp; "&lt;/td&gt;&lt;td headers='a.bonus'&gt;"&amp;T99&amp;IF(V99="","","&lt;br /&gt;"&amp;V99)&amp;"&lt;/td&gt;&lt;td headers='special'&gt;"&amp;X99&amp;IF(Z99="","","&lt;br /&gt;"&amp;Z99)&amp;"&lt;/td&gt;&lt;td headers='sp.bonus'&gt;"&amp;Y99&amp;IF(AA99="","","&lt;br /&gt;"&amp;AA99)&amp;"&lt;/td&gt;&lt;td headers='others'&gt;"&amp;AB99&amp;"&lt;/td&gt;&lt;td headers='sinA'&gt;"&amp;AC99&amp;"&lt;/td&gt;&lt;td headers='sinB'&gt;"&amp;AD99&amp;"&lt;/td&gt;&lt;td headers='sinC'&gt;"&amp;AE99&amp;"&lt;/td&gt;&lt;td headers='sinD'&gt;"&amp;AF99&amp;"&lt;/td&gt;&lt;td headers='sinE'&gt;"&amp;AG99&amp;"&lt;/td&gt;&lt;td headers='sinF'&gt;"&amp;AH99&amp;"&lt;/td&gt;&lt;td headers='sinG'&gt;"&amp;AI99&amp;"&lt;/td&gt;&lt;/tr&gt;"</f>
        <v>&lt;tr class='mmt ltd'&gt;&lt;td headers='icon'&gt;&lt;a href='https://www.alchemistcodedb.com/jp/card/ts-gl-magni-sieg-01'&gt;&lt;img src='../res/mmt/TS_GL_MAGNI_SIEG_01.png' title='Arduous Adventures' /&gt;&lt;/a&gt;&lt;/td&gt;&lt;td headers='name'&gt;Arduous Adventures&lt;/td&gt;&lt;td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class='groupName'&gt;Global Original&lt;/span&gt;&lt;img class='groupLogo' src='../res/mmt/ui/subgroup_gl_original.png' title='Global Original' /&gt;&lt;/td&gt;&lt;td headers='score' id='m097'&gt;90&lt;/td&gt;&lt;td headers='HP'&gt;&lt;/td&gt;&lt;td headers='patk'&gt;40&lt;/td&gt;&lt;td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headers='a.bonus'&gt;30&lt;/td&gt;&lt;td headers='special'&gt;&lt;/td&gt;&lt;td headers='sp.bonus'&gt;&lt;/td&gt;&lt;td headers='others'&gt;回避率+10&lt;/td&gt;&lt;td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99" s="29" t="str">
        <f t="shared" si="7"/>
        <v>document.getElementById('m097').innerHTML = (b0*40+b1*40) + (s0*20+s1*20+s3*20+s6*20)+ (ex01*30);</v>
      </c>
      <c r="AO99" s="33" t="str">
        <f t="shared" si="8"/>
        <v>m097</v>
      </c>
      <c r="AP99" s="6" t="str">
        <f>IF(S99="","",VLOOKUP(S99,List!N$2:O$8,2,FALSE)&amp;"*"&amp;T99&amp;IF(U99="","","+"&amp;VLOOKUP(U99,List!N$2:O$8,2,FALSE)&amp;"*"&amp;V99&amp;"-"&amp;VLOOKUP(S99,List!N$2:O$8,2,FALSE)&amp;"*"&amp;VLOOKUP(U99,List!N$2:O$8,2,FALSE)&amp;"*"&amp;MIN(T99,V99)))&amp;IF(X99="","",IF(S99="","","+")&amp;VLOOKUP(X99,List!P$2:Q$15,2,FALSE)&amp;"*"&amp;Y99&amp;IF(Z99="","","+"&amp;VLOOKUP(Z99,List!P$2:Q$14,2,FALSE)))</f>
        <v>ex01*30</v>
      </c>
    </row>
    <row r="100" spans="1:42" s="3" customFormat="1" ht="27.6" customHeight="1">
      <c r="A100" s="79" t="s">
        <v>764</v>
      </c>
      <c r="B100" s="6" t="s">
        <v>817</v>
      </c>
      <c r="C100" s="3">
        <v>5</v>
      </c>
      <c r="D100" s="3" t="s">
        <v>39</v>
      </c>
      <c r="E100" s="6"/>
      <c r="F100" s="14" t="s">
        <v>48</v>
      </c>
      <c r="G100" s="8" t="s">
        <v>824</v>
      </c>
      <c r="H100" s="8"/>
      <c r="I100" s="4">
        <f t="shared" si="9"/>
        <v>70</v>
      </c>
      <c r="J100" s="2">
        <v>30</v>
      </c>
      <c r="K100" s="2"/>
      <c r="L100" s="2">
        <v>40</v>
      </c>
      <c r="M100" s="2">
        <f t="shared" si="10"/>
        <v>40</v>
      </c>
      <c r="N100" s="2"/>
      <c r="O100" s="2"/>
      <c r="P100" s="2"/>
      <c r="Q100" s="2"/>
      <c r="R100" s="7"/>
      <c r="W100" s="3">
        <f t="shared" si="6"/>
        <v>0</v>
      </c>
      <c r="Y100" s="8"/>
      <c r="AA100" s="4"/>
      <c r="AB100" s="5" t="s">
        <v>818</v>
      </c>
      <c r="AC100" s="3">
        <v>30</v>
      </c>
      <c r="AI100" s="3">
        <v>30</v>
      </c>
      <c r="AJ100" s="4">
        <f t="shared" si="11"/>
        <v>30</v>
      </c>
      <c r="AL100" s="21"/>
      <c r="AM100" s="29" t="str">
        <f>"&lt;tr class='mmt"&amp;IF(D100="活動"," ev",IF(D100="限定"," ltd",""))&amp;IF(G100=""," groupless'","'")&amp;"&gt;&lt;td headers='icon'&gt;&lt;a href='https://www.alchemistcodedb.com/jp/card/"&amp;SUBSTITUTE(SUBSTITUTE(LOWER(A100),"_","-"),".png","")&amp;"'&gt;&lt;img src='../res/mmt/"&amp;A100&amp;"' title='"&amp;B100&amp;"' /&gt;&lt;/a&gt;&lt;/td&gt;&lt;td headers='name'&gt;"&amp;B100&amp;"&lt;/td&gt;&lt;td headers='rank'&gt;"&amp;C100&amp;"&lt;/td&gt;&lt;td headers='remark'&gt;"&amp;IF(D100="活動","&lt;span class='event'&gt;活動&lt;/span&gt;",IF(D100="限定","&lt;span class='limited'&gt;限定&lt;/span&gt;",""))&amp;"&lt;/td&gt;&lt;td headers='origin'&gt;&lt;span class='originName'&gt;"&amp;SUBSTITUTE(F100,CHAR(10),"&lt;br /&gt;")&amp;"&lt;/span&gt;&lt;img class='originLogo' src='../res/mmt/ui/"&amp;VLOOKUP(F100,List!F:H,2,FALSE)&amp;"'title='"&amp;SUBSTITUTE(F100,CHAR(10)," ")&amp;"' /&gt;&lt;/td&gt;&lt;td headers='group'&gt;"&amp;IF(G100="","","&lt;span class='groupName'&gt;"&amp;SUBSTITUTE(G100,CHAR(10)," ")&amp;IF(H100="","","&lt;br /&gt;"&amp;SUBSTITUTE(H100,CHAR(10)," "))&amp;"&lt;/span&gt;&lt;img class='groupLogo' src='../res/mmt/ui/"&amp;VLOOKUP(G100,List!K:L,2,FALSE)&amp;"' title='"&amp;SUBSTITUTE(G100,CHAR(10)," ")&amp;"' /&gt;")&amp;IF(H100="","","&lt;img class='groupLogo' src='../res/mmt/ui/"&amp;VLOOKUP(H100,List!K:L,2,FALSE)&amp;"' title='"&amp;SUBSTITUTE(H100,CHAR(10)," ")&amp;"' /&gt;")&amp;"&lt;/td&gt;&lt;td headers='score' id='"&amp;AO100&amp;"'&gt;"&amp;I100&amp;"&lt;/td&gt;&lt;td headers='HP'&gt;"&amp;J100&amp;"&lt;/td&gt;&lt;td headers='patk'&gt;"&amp;K100&amp;"&lt;/td&gt;&lt;td headers='matk'&gt;"&amp;L100&amp;"&lt;/td&gt;&lt;td headers='pdef'&gt;"&amp;N100&amp;"&lt;/td&gt;&lt;td headers='mdef'&gt;"&amp;O100&amp;"&lt;/td&gt;&lt;td headers='dex'&gt;"&amp;P100&amp;"&lt;/td&gt;&lt;td headers='agi'&gt;"&amp;Q100&amp;"&lt;/td&gt;&lt;td headers='luck'&gt;"&amp;R100&amp;"&lt;/td&gt;&lt;td headers='aType'&gt;"&amp;S100&amp;IF(U100="","","&lt;br /&gt;"&amp;U100)&amp; "&lt;/td&gt;&lt;td headers='a.bonus'&gt;"&amp;T100&amp;IF(V100="","","&lt;br /&gt;"&amp;V100)&amp;"&lt;/td&gt;&lt;td headers='special'&gt;"&amp;X100&amp;IF(Z100="","","&lt;br /&gt;"&amp;Z100)&amp;"&lt;/td&gt;&lt;td headers='sp.bonus'&gt;"&amp;Y100&amp;IF(AA100="","","&lt;br /&gt;"&amp;AA100)&amp;"&lt;/td&gt;&lt;td headers='others'&gt;"&amp;AB100&amp;"&lt;/td&gt;&lt;td headers='sinA'&gt;"&amp;AC100&amp;"&lt;/td&gt;&lt;td headers='sinB'&gt;"&amp;AD100&amp;"&lt;/td&gt;&lt;td headers='sinC'&gt;"&amp;AE100&amp;"&lt;/td&gt;&lt;td headers='sinD'&gt;"&amp;AF100&amp;"&lt;/td&gt;&lt;td headers='sinE'&gt;"&amp;AG100&amp;"&lt;/td&gt;&lt;td headers='sinF'&gt;"&amp;AH100&amp;"&lt;/td&gt;&lt;td headers='sinG'&gt;"&amp;AI100&amp;"&lt;/td&gt;&lt;/tr&gt;"</f>
        <v>&lt;tr class='mmt ltd'&gt;&lt;td headers='icon'&gt;&lt;a href='https://www.alchemistcodedb.com/jp/card/ts-gl-morr-01'&gt;&lt;img src='../res/mmt/TS_GL_MORR_01.png' title='Awaken to Power' /&gt;&lt;/a&gt;&lt;/td&gt;&lt;td headers='name'&gt;Awaken to Power&lt;/td&gt;&lt;td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id='m098'&gt;70&lt;/td&gt;&lt;td headers='HP'&gt;30&lt;/td&gt;&lt;td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headers='others'&gt;範囲耐性+10,
MP上限+20%&lt;/td&gt;&lt;td headers='sinA'&gt;30&lt;/td&gt;&lt;td headers='sinB'&gt;&lt;/td&gt;&lt;td headers='sinC'&gt;&lt;/td&gt;&lt;td headers='sinD'&gt;&lt;/td&gt;&lt;td headers='sinE'&gt;&lt;/td&gt;&lt;td headers='sinF'&gt;&lt;/td&gt;&lt;td headers='sinG'&gt;30&lt;/td&gt;&lt;/tr&gt;</v>
      </c>
      <c r="AN100" s="29" t="str">
        <f t="shared" si="7"/>
        <v>document.getElementById('m098').innerHTML = (b0*40) + (s0*30+s1*30+s7*30);</v>
      </c>
      <c r="AO100" s="33" t="str">
        <f t="shared" si="8"/>
        <v>m098</v>
      </c>
      <c r="AP100" s="6" t="str">
        <f>IF(S100="","",VLOOKUP(S100,List!N$2:O$8,2,FALSE)&amp;"*"&amp;T100&amp;IF(U100="","","+"&amp;VLOOKUP(U100,List!N$2:O$8,2,FALSE)&amp;"*"&amp;V100&amp;"-"&amp;VLOOKUP(S100,List!N$2:O$8,2,FALSE)&amp;"*"&amp;VLOOKUP(U100,List!N$2:O$8,2,FALSE)&amp;"*"&amp;MIN(T100,V100)))&amp;IF(X100="","",IF(S100="","","+")&amp;VLOOKUP(X100,List!P$2:Q$15,2,FALSE)&amp;"*"&amp;Y100&amp;IF(Z100="","","+"&amp;VLOOKUP(Z100,List!P$2:Q$14,2,FALSE)))</f>
        <v/>
      </c>
    </row>
    <row r="101" spans="1:42" s="3" customFormat="1" ht="27.6" customHeight="1">
      <c r="A101" s="79" t="s">
        <v>953</v>
      </c>
      <c r="B101" s="6" t="s">
        <v>960</v>
      </c>
      <c r="C101" s="3">
        <v>5</v>
      </c>
      <c r="D101" s="3" t="s">
        <v>39</v>
      </c>
      <c r="E101" s="6"/>
      <c r="F101" s="14" t="s">
        <v>48</v>
      </c>
      <c r="G101" s="8" t="s">
        <v>824</v>
      </c>
      <c r="H101" s="8"/>
      <c r="I101" s="4">
        <f t="shared" si="9"/>
        <v>0</v>
      </c>
      <c r="J101" s="2"/>
      <c r="K101" s="2"/>
      <c r="L101" s="2"/>
      <c r="M101" s="2">
        <f t="shared" si="10"/>
        <v>0</v>
      </c>
      <c r="N101" s="2"/>
      <c r="O101" s="2"/>
      <c r="P101" s="2"/>
      <c r="Q101" s="2"/>
      <c r="R101" s="7"/>
      <c r="W101" s="3">
        <f t="shared" si="6"/>
        <v>0</v>
      </c>
      <c r="Y101" s="8"/>
      <c r="AA101" s="4"/>
      <c r="AB101" s="5"/>
      <c r="AJ101" s="4">
        <f t="shared" si="11"/>
        <v>0</v>
      </c>
      <c r="AL101" s="21"/>
      <c r="AM101" s="29" t="str">
        <f>"&lt;tr class='mmt"&amp;IF(D101="活動"," ev",IF(D101="限定"," ltd",""))&amp;IF(G101=""," groupless'","'")&amp;"&gt;&lt;td headers='icon'&gt;&lt;a href='https://www.alchemistcodedb.com/jp/card/"&amp;SUBSTITUTE(SUBSTITUTE(LOWER(A101),"_","-"),".png","")&amp;"'&gt;&lt;img src='../res/mmt/"&amp;A101&amp;"' title='"&amp;B101&amp;"' /&gt;&lt;/a&gt;&lt;/td&gt;&lt;td headers='name'&gt;"&amp;B101&amp;"&lt;/td&gt;&lt;td headers='rank'&gt;"&amp;C101&amp;"&lt;/td&gt;&lt;td headers='remark'&gt;"&amp;IF(D101="活動","&lt;span class='event'&gt;活動&lt;/span&gt;",IF(D101="限定","&lt;span class='limited'&gt;限定&lt;/span&gt;",""))&amp;"&lt;/td&gt;&lt;td headers='origin'&gt;&lt;span class='originName'&gt;"&amp;SUBSTITUTE(F101,CHAR(10),"&lt;br /&gt;")&amp;"&lt;/span&gt;&lt;img class='originLogo' src='../res/mmt/ui/"&amp;VLOOKUP(F101,List!F:H,2,FALSE)&amp;"'title='"&amp;SUBSTITUTE(F101,CHAR(10)," ")&amp;"' /&gt;&lt;/td&gt;&lt;td headers='group'&gt;"&amp;IF(G101="","","&lt;span class='groupName'&gt;"&amp;SUBSTITUTE(G101,CHAR(10)," ")&amp;IF(H101="","","&lt;br /&gt;"&amp;SUBSTITUTE(H101,CHAR(10)," "))&amp;"&lt;/span&gt;&lt;img class='groupLogo' src='../res/mmt/ui/"&amp;VLOOKUP(G101,List!K:L,2,FALSE)&amp;"' title='"&amp;SUBSTITUTE(G101,CHAR(10)," ")&amp;"' /&gt;")&amp;IF(H101="","","&lt;img class='groupLogo' src='../res/mmt/ui/"&amp;VLOOKUP(H101,List!K:L,2,FALSE)&amp;"' title='"&amp;SUBSTITUTE(H101,CHAR(10)," ")&amp;"' /&gt;")&amp;"&lt;/td&gt;&lt;td headers='score' id='"&amp;AO101&amp;"'&gt;"&amp;I101&amp;"&lt;/td&gt;&lt;td headers='HP'&gt;"&amp;J101&amp;"&lt;/td&gt;&lt;td headers='patk'&gt;"&amp;K101&amp;"&lt;/td&gt;&lt;td headers='matk'&gt;"&amp;L101&amp;"&lt;/td&gt;&lt;td headers='pdef'&gt;"&amp;N101&amp;"&lt;/td&gt;&lt;td headers='mdef'&gt;"&amp;O101&amp;"&lt;/td&gt;&lt;td headers='dex'&gt;"&amp;P101&amp;"&lt;/td&gt;&lt;td headers='agi'&gt;"&amp;Q101&amp;"&lt;/td&gt;&lt;td headers='luck'&gt;"&amp;R101&amp;"&lt;/td&gt;&lt;td headers='aType'&gt;"&amp;S101&amp;IF(U101="","","&lt;br /&gt;"&amp;U101)&amp; "&lt;/td&gt;&lt;td headers='a.bonus'&gt;"&amp;T101&amp;IF(V101="","","&lt;br /&gt;"&amp;V101)&amp;"&lt;/td&gt;&lt;td headers='special'&gt;"&amp;X101&amp;IF(Z101="","","&lt;br /&gt;"&amp;Z101)&amp;"&lt;/td&gt;&lt;td headers='sp.bonus'&gt;"&amp;Y101&amp;IF(AA101="","","&lt;br /&gt;"&amp;AA101)&amp;"&lt;/td&gt;&lt;td headers='others'&gt;"&amp;AB101&amp;"&lt;/td&gt;&lt;td headers='sinA'&gt;"&amp;AC101&amp;"&lt;/td&gt;&lt;td headers='sinB'&gt;"&amp;AD101&amp;"&lt;/td&gt;&lt;td headers='sinC'&gt;"&amp;AE101&amp;"&lt;/td&gt;&lt;td headers='sinD'&gt;"&amp;AF101&amp;"&lt;/td&gt;&lt;td headers='sinE'&gt;"&amp;AG101&amp;"&lt;/td&gt;&lt;td headers='sinF'&gt;"&amp;AH101&amp;"&lt;/td&gt;&lt;td headers='sinG'&gt;"&amp;AI101&amp;"&lt;/td&gt;&lt;/tr&gt;"</f>
        <v>&lt;tr class='mmt ltd'&gt;&lt;td headers='icon'&gt;&lt;a href='https://www.alchemistcodedb.com/jp/card/ts-gl-nesha-01'&gt;&lt;img src='../res/mmt/TS_GL_NESHA_01.png' title='Basic Information' /&gt;&lt;/a&gt;&lt;/td&gt;&lt;td headers='name'&gt;Basic Information&lt;/td&gt;&lt;td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1" s="29" t="str">
        <f t="shared" si="7"/>
        <v>document.getElementById('m099').innerHTML = (b0*0);</v>
      </c>
      <c r="AO101" s="33" t="str">
        <f t="shared" si="8"/>
        <v>m099</v>
      </c>
      <c r="AP101" s="6" t="str">
        <f>IF(S101="","",VLOOKUP(S101,List!N$2:O$8,2,FALSE)&amp;"*"&amp;T101&amp;IF(U101="","","+"&amp;VLOOKUP(U101,List!N$2:O$8,2,FALSE)&amp;"*"&amp;V101&amp;"-"&amp;VLOOKUP(S101,List!N$2:O$8,2,FALSE)&amp;"*"&amp;VLOOKUP(U101,List!N$2:O$8,2,FALSE)&amp;"*"&amp;MIN(T101,V101)))&amp;IF(X101="","",IF(S101="","","+")&amp;VLOOKUP(X101,List!P$2:Q$15,2,FALSE)&amp;"*"&amp;Y101&amp;IF(Z101="","","+"&amp;VLOOKUP(Z101,List!P$2:Q$14,2,FALSE)))</f>
        <v/>
      </c>
    </row>
    <row r="102" spans="1:42" s="3" customFormat="1" ht="27.6" customHeight="1">
      <c r="A102" s="79" t="s">
        <v>765</v>
      </c>
      <c r="B102" s="6" t="s">
        <v>819</v>
      </c>
      <c r="C102" s="3">
        <v>5</v>
      </c>
      <c r="D102" s="3" t="s">
        <v>39</v>
      </c>
      <c r="E102" s="6"/>
      <c r="F102" s="14" t="s">
        <v>173</v>
      </c>
      <c r="G102" s="8" t="s">
        <v>824</v>
      </c>
      <c r="H102" s="8"/>
      <c r="I102" s="4">
        <f t="shared" si="9"/>
        <v>60</v>
      </c>
      <c r="J102" s="2">
        <v>50</v>
      </c>
      <c r="K102" s="2">
        <v>30</v>
      </c>
      <c r="L102" s="2"/>
      <c r="M102" s="2">
        <f t="shared" si="10"/>
        <v>30</v>
      </c>
      <c r="N102" s="2"/>
      <c r="O102" s="2"/>
      <c r="P102" s="2"/>
      <c r="Q102" s="2"/>
      <c r="R102" s="7"/>
      <c r="W102" s="3">
        <f t="shared" si="6"/>
        <v>0</v>
      </c>
      <c r="Y102" s="8"/>
      <c r="AA102" s="4"/>
      <c r="AB102" s="5" t="s">
        <v>507</v>
      </c>
      <c r="AC102" s="3">
        <v>30</v>
      </c>
      <c r="AG102" s="3">
        <v>30</v>
      </c>
      <c r="AJ102" s="4">
        <f t="shared" si="11"/>
        <v>30</v>
      </c>
      <c r="AL102" s="21"/>
      <c r="AM102" s="29" t="str">
        <f>"&lt;tr class='mmt"&amp;IF(D102="活動"," ev",IF(D102="限定"," ltd",""))&amp;IF(G102=""," groupless'","'")&amp;"&gt;&lt;td headers='icon'&gt;&lt;a href='https://www.alchemistcodedb.com/jp/card/"&amp;SUBSTITUTE(SUBSTITUTE(LOWER(A102),"_","-"),".png","")&amp;"'&gt;&lt;img src='../res/mmt/"&amp;A102&amp;"' title='"&amp;B102&amp;"' /&gt;&lt;/a&gt;&lt;/td&gt;&lt;td headers='name'&gt;"&amp;B102&amp;"&lt;/td&gt;&lt;td headers='rank'&gt;"&amp;C102&amp;"&lt;/td&gt;&lt;td headers='remark'&gt;"&amp;IF(D102="活動","&lt;span class='event'&gt;活動&lt;/span&gt;",IF(D102="限定","&lt;span class='limited'&gt;限定&lt;/span&gt;",""))&amp;"&lt;/td&gt;&lt;td headers='origin'&gt;&lt;span class='originName'&gt;"&amp;SUBSTITUTE(F102,CHAR(10),"&lt;br /&gt;")&amp;"&lt;/span&gt;&lt;img class='originLogo' src='../res/mmt/ui/"&amp;VLOOKUP(F102,List!F:H,2,FALSE)&amp;"'title='"&amp;SUBSTITUTE(F102,CHAR(10)," ")&amp;"' /&gt;&lt;/td&gt;&lt;td headers='group'&gt;"&amp;IF(G102="","","&lt;span class='groupName'&gt;"&amp;SUBSTITUTE(G102,CHAR(10)," ")&amp;IF(H102="","","&lt;br /&gt;"&amp;SUBSTITUTE(H102,CHAR(10)," "))&amp;"&lt;/span&gt;&lt;img class='groupLogo' src='../res/mmt/ui/"&amp;VLOOKUP(G102,List!K:L,2,FALSE)&amp;"' title='"&amp;SUBSTITUTE(G102,CHAR(10)," ")&amp;"' /&gt;")&amp;IF(H102="","","&lt;img class='groupLogo' src='../res/mmt/ui/"&amp;VLOOKUP(H102,List!K:L,2,FALSE)&amp;"' title='"&amp;SUBSTITUTE(H102,CHAR(10)," ")&amp;"' /&gt;")&amp;"&lt;/td&gt;&lt;td headers='score' id='"&amp;AO102&amp;"'&gt;"&amp;I102&amp;"&lt;/td&gt;&lt;td headers='HP'&gt;"&amp;J102&amp;"&lt;/td&gt;&lt;td headers='patk'&gt;"&amp;K102&amp;"&lt;/td&gt;&lt;td headers='matk'&gt;"&amp;L102&amp;"&lt;/td&gt;&lt;td headers='pdef'&gt;"&amp;N102&amp;"&lt;/td&gt;&lt;td headers='mdef'&gt;"&amp;O102&amp;"&lt;/td&gt;&lt;td headers='dex'&gt;"&amp;P102&amp;"&lt;/td&gt;&lt;td headers='agi'&gt;"&amp;Q102&amp;"&lt;/td&gt;&lt;td headers='luck'&gt;"&amp;R102&amp;"&lt;/td&gt;&lt;td headers='aType'&gt;"&amp;S102&amp;IF(U102="","","&lt;br /&gt;"&amp;U102)&amp; "&lt;/td&gt;&lt;td headers='a.bonus'&gt;"&amp;T102&amp;IF(V102="","","&lt;br /&gt;"&amp;V102)&amp;"&lt;/td&gt;&lt;td headers='special'&gt;"&amp;X102&amp;IF(Z102="","","&lt;br /&gt;"&amp;Z102)&amp;"&lt;/td&gt;&lt;td headers='sp.bonus'&gt;"&amp;Y102&amp;IF(AA102="","","&lt;br /&gt;"&amp;AA102)&amp;"&lt;/td&gt;&lt;td headers='others'&gt;"&amp;AB102&amp;"&lt;/td&gt;&lt;td headers='sinA'&gt;"&amp;AC102&amp;"&lt;/td&gt;&lt;td headers='sinB'&gt;"&amp;AD102&amp;"&lt;/td&gt;&lt;td headers='sinC'&gt;"&amp;AE102&amp;"&lt;/td&gt;&lt;td headers='sinD'&gt;"&amp;AF102&amp;"&lt;/td&gt;&lt;td headers='sinE'&gt;"&amp;AG102&amp;"&lt;/td&gt;&lt;td headers='sinF'&gt;"&amp;AH102&amp;"&lt;/td&gt;&lt;td headers='sinG'&gt;"&amp;AI102&amp;"&lt;/td&gt;&lt;/tr&gt;"</f>
        <v>&lt;tr class='mmt ltd'&gt;&lt;td headers='icon'&gt;&lt;a href='https://www.alchemistcodedb.com/jp/card/ts-gl-red6-01'&gt;&lt;img src='../res/mmt/TS_GL_RED6_01.png' title='A Slumbering Beast' /&gt;&lt;/a&gt;&lt;/td&gt;&lt;td headers='name'&gt;A Slumbering Beast&lt;/td&gt;&lt;td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id='m100'&gt;60&lt;/td&gt;&lt;td headers='HP'&gt;50&lt;/td&gt;&lt;td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headers='others'&gt;単体耐性+20&lt;/td&gt;&lt;td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102" s="29" t="str">
        <f t="shared" si="7"/>
        <v>document.getElementById('m100').innerHTML = (b0*30+b1*30) + (s0*30+s1*30+s5*30);</v>
      </c>
      <c r="AO102" s="33" t="str">
        <f t="shared" si="8"/>
        <v>m100</v>
      </c>
      <c r="AP102" s="6" t="str">
        <f>IF(S102="","",VLOOKUP(S102,List!N$2:O$8,2,FALSE)&amp;"*"&amp;T102&amp;IF(U102="","","+"&amp;VLOOKUP(U102,List!N$2:O$8,2,FALSE)&amp;"*"&amp;V102&amp;"-"&amp;VLOOKUP(S102,List!N$2:O$8,2,FALSE)&amp;"*"&amp;VLOOKUP(U102,List!N$2:O$8,2,FALSE)&amp;"*"&amp;MIN(T102,V102)))&amp;IF(X102="","",IF(S102="","","+")&amp;VLOOKUP(X102,List!P$2:Q$15,2,FALSE)&amp;"*"&amp;Y102&amp;IF(Z102="","","+"&amp;VLOOKUP(Z102,List!P$2:Q$14,2,FALSE)))</f>
        <v/>
      </c>
    </row>
    <row r="103" spans="1:42" s="3" customFormat="1" ht="27.6" customHeight="1">
      <c r="A103" s="79" t="s">
        <v>766</v>
      </c>
      <c r="B103" s="6" t="s">
        <v>820</v>
      </c>
      <c r="C103" s="3">
        <v>5</v>
      </c>
      <c r="D103" s="3" t="s">
        <v>39</v>
      </c>
      <c r="E103" s="6"/>
      <c r="F103" s="14" t="s">
        <v>325</v>
      </c>
      <c r="G103" s="8" t="s">
        <v>824</v>
      </c>
      <c r="H103" s="8"/>
      <c r="I103" s="4">
        <f t="shared" si="9"/>
        <v>60</v>
      </c>
      <c r="J103" s="2">
        <v>70</v>
      </c>
      <c r="K103" s="2"/>
      <c r="L103" s="2"/>
      <c r="M103" s="2">
        <f t="shared" si="10"/>
        <v>0</v>
      </c>
      <c r="N103" s="2"/>
      <c r="O103" s="2"/>
      <c r="P103" s="2"/>
      <c r="Q103" s="2"/>
      <c r="R103" s="7"/>
      <c r="S103" s="3" t="s">
        <v>14</v>
      </c>
      <c r="T103" s="3">
        <v>20</v>
      </c>
      <c r="W103" s="3">
        <f t="shared" si="6"/>
        <v>20</v>
      </c>
      <c r="Y103" s="8"/>
      <c r="AA103" s="4"/>
      <c r="AB103" s="5" t="s">
        <v>589</v>
      </c>
      <c r="AC103" s="3">
        <v>40</v>
      </c>
      <c r="AH103" s="3">
        <v>20</v>
      </c>
      <c r="AJ103" s="4">
        <f t="shared" si="11"/>
        <v>40</v>
      </c>
      <c r="AL103" s="21"/>
      <c r="AM103" s="29" t="str">
        <f>"&lt;tr class='mmt"&amp;IF(D103="活動"," ev",IF(D103="限定"," ltd",""))&amp;IF(G103=""," groupless'","'")&amp;"&gt;&lt;td headers='icon'&gt;&lt;a href='https://www.alchemistcodedb.com/jp/card/"&amp;SUBSTITUTE(SUBSTITUTE(LOWER(A103),"_","-"),".png","")&amp;"'&gt;&lt;img src='../res/mmt/"&amp;A103&amp;"' title='"&amp;B103&amp;"' /&gt;&lt;/a&gt;&lt;/td&gt;&lt;td headers='name'&gt;"&amp;B103&amp;"&lt;/td&gt;&lt;td headers='rank'&gt;"&amp;C103&amp;"&lt;/td&gt;&lt;td headers='remark'&gt;"&amp;IF(D103="活動","&lt;span class='event'&gt;活動&lt;/span&gt;",IF(D103="限定","&lt;span class='limited'&gt;限定&lt;/span&gt;",""))&amp;"&lt;/td&gt;&lt;td headers='origin'&gt;&lt;span class='originName'&gt;"&amp;SUBSTITUTE(F103,CHAR(10),"&lt;br /&gt;")&amp;"&lt;/span&gt;&lt;img class='originLogo' src='../res/mmt/ui/"&amp;VLOOKUP(F103,List!F:H,2,FALSE)&amp;"'title='"&amp;SUBSTITUTE(F103,CHAR(10)," ")&amp;"' /&gt;&lt;/td&gt;&lt;td headers='group'&gt;"&amp;IF(G103="","","&lt;span class='groupName'&gt;"&amp;SUBSTITUTE(G103,CHAR(10)," ")&amp;IF(H103="","","&lt;br /&gt;"&amp;SUBSTITUTE(H103,CHAR(10)," "))&amp;"&lt;/span&gt;&lt;img class='groupLogo' src='../res/mmt/ui/"&amp;VLOOKUP(G103,List!K:L,2,FALSE)&amp;"' title='"&amp;SUBSTITUTE(G103,CHAR(10)," ")&amp;"' /&gt;")&amp;IF(H103="","","&lt;img class='groupLogo' src='../res/mmt/ui/"&amp;VLOOKUP(H103,List!K:L,2,FALSE)&amp;"' title='"&amp;SUBSTITUTE(H103,CHAR(10)," ")&amp;"' /&gt;")&amp;"&lt;/td&gt;&lt;td headers='score' id='"&amp;AO103&amp;"'&gt;"&amp;I103&amp;"&lt;/td&gt;&lt;td headers='HP'&gt;"&amp;J103&amp;"&lt;/td&gt;&lt;td headers='patk'&gt;"&amp;K103&amp;"&lt;/td&gt;&lt;td headers='matk'&gt;"&amp;L103&amp;"&lt;/td&gt;&lt;td headers='pdef'&gt;"&amp;N103&amp;"&lt;/td&gt;&lt;td headers='mdef'&gt;"&amp;O103&amp;"&lt;/td&gt;&lt;td headers='dex'&gt;"&amp;P103&amp;"&lt;/td&gt;&lt;td headers='agi'&gt;"&amp;Q103&amp;"&lt;/td&gt;&lt;td headers='luck'&gt;"&amp;R103&amp;"&lt;/td&gt;&lt;td headers='aType'&gt;"&amp;S103&amp;IF(U103="","","&lt;br /&gt;"&amp;U103)&amp; "&lt;/td&gt;&lt;td headers='a.bonus'&gt;"&amp;T103&amp;IF(V103="","","&lt;br /&gt;"&amp;V103)&amp;"&lt;/td&gt;&lt;td headers='special'&gt;"&amp;X103&amp;IF(Z103="","","&lt;br /&gt;"&amp;Z103)&amp;"&lt;/td&gt;&lt;td headers='sp.bonus'&gt;"&amp;Y103&amp;IF(AA103="","","&lt;br /&gt;"&amp;AA103)&amp;"&lt;/td&gt;&lt;td headers='others'&gt;"&amp;AB103&amp;"&lt;/td&gt;&lt;td headers='sinA'&gt;"&amp;AC103&amp;"&lt;/td&gt;&lt;td headers='sinB'&gt;"&amp;AD103&amp;"&lt;/td&gt;&lt;td headers='sinC'&gt;"&amp;AE103&amp;"&lt;/td&gt;&lt;td headers='sinD'&gt;"&amp;AF103&amp;"&lt;/td&gt;&lt;td headers='sinE'&gt;"&amp;AG103&amp;"&lt;/td&gt;&lt;td headers='sinF'&gt;"&amp;AH103&amp;"&lt;/td&gt;&lt;td headers='sinG'&gt;"&amp;AI103&amp;"&lt;/td&gt;&lt;/tr&gt;"</f>
        <v>&lt;tr class='mmt ltd'&gt;&lt;td headers='icon'&gt;&lt;a href='https://www.alchemistcodedb.com/jp/card/ts-gl-siblings-01'&gt;&lt;img src='../res/mmt/TS_GL_SIBLINGS_01.png' title='Halcyon Days' /&gt;&lt;/a&gt;&lt;/td&gt;&lt;td headers='name'&gt;Halcyon Days&lt;/td&gt;&lt;td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class='groupName'&gt;Global Original&lt;/span&gt;&lt;img class='groupLogo' src='../res/mmt/ui/subgroup_gl_original.png' title='Global Original' /&gt;&lt;/td&gt;&lt;td headers='score' id='m101'&gt;60&lt;/td&gt;&lt;td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headers='others'&gt;命中率+5&lt;/td&gt;&lt;td headers='sinA'&gt;40&lt;/td&gt;&lt;td headers='sinB'&gt;&lt;/td&gt;&lt;td headers='sinC'&gt;&lt;/td&gt;&lt;td headers='sinD'&gt;&lt;/td&gt;&lt;td headers='sinE'&gt;&lt;/td&gt;&lt;td headers='sinF'&gt;20&lt;/td&gt;&lt;td headers='sinG'&gt;&lt;/td&gt;&lt;/tr&gt;</v>
      </c>
      <c r="AN103" s="29" t="str">
        <f t="shared" si="7"/>
        <v>document.getElementById('m101').innerHTML = (b0*0) + (s0*40+s1*40+s6*20)+ (ex01*20);</v>
      </c>
      <c r="AO103" s="33" t="str">
        <f t="shared" si="8"/>
        <v>m101</v>
      </c>
      <c r="AP103" s="6" t="str">
        <f>IF(S103="","",VLOOKUP(S103,List!N$2:O$8,2,FALSE)&amp;"*"&amp;T103&amp;IF(U103="","","+"&amp;VLOOKUP(U103,List!N$2:O$8,2,FALSE)&amp;"*"&amp;V103&amp;"-"&amp;VLOOKUP(S103,List!N$2:O$8,2,FALSE)&amp;"*"&amp;VLOOKUP(U103,List!N$2:O$8,2,FALSE)&amp;"*"&amp;MIN(T103,V103)))&amp;IF(X103="","",IF(S103="","","+")&amp;VLOOKUP(X103,List!P$2:Q$15,2,FALSE)&amp;"*"&amp;Y103&amp;IF(Z103="","","+"&amp;VLOOKUP(Z103,List!P$2:Q$14,2,FALSE)))</f>
        <v>ex01*20</v>
      </c>
    </row>
    <row r="104" spans="1:42" s="3" customFormat="1" ht="27.6" customHeight="1">
      <c r="A104" s="79" t="s">
        <v>767</v>
      </c>
      <c r="B104" s="6" t="s">
        <v>821</v>
      </c>
      <c r="C104" s="3">
        <v>5</v>
      </c>
      <c r="D104" s="3" t="s">
        <v>39</v>
      </c>
      <c r="E104" s="6"/>
      <c r="F104" s="14" t="s">
        <v>280</v>
      </c>
      <c r="G104" s="8" t="s">
        <v>824</v>
      </c>
      <c r="H104" s="8"/>
      <c r="I104" s="4">
        <f t="shared" si="9"/>
        <v>70</v>
      </c>
      <c r="J104" s="2">
        <v>40</v>
      </c>
      <c r="K104" s="2"/>
      <c r="L104" s="2"/>
      <c r="M104" s="2">
        <f t="shared" si="10"/>
        <v>0</v>
      </c>
      <c r="N104" s="2"/>
      <c r="O104" s="2"/>
      <c r="P104" s="2">
        <v>30</v>
      </c>
      <c r="Q104" s="2"/>
      <c r="R104" s="7"/>
      <c r="S104" s="3" t="s">
        <v>17</v>
      </c>
      <c r="T104" s="3">
        <v>30</v>
      </c>
      <c r="W104" s="3">
        <f t="shared" si="6"/>
        <v>30</v>
      </c>
      <c r="Y104" s="8"/>
      <c r="AA104" s="4"/>
      <c r="AB104" s="5" t="s">
        <v>478</v>
      </c>
      <c r="AF104" s="3">
        <v>20</v>
      </c>
      <c r="AH104" s="3">
        <v>40</v>
      </c>
      <c r="AJ104" s="4">
        <f t="shared" si="11"/>
        <v>40</v>
      </c>
      <c r="AL104" s="21"/>
      <c r="AM104" s="29" t="str">
        <f>"&lt;tr class='mmt"&amp;IF(D104="活動"," ev",IF(D104="限定"," ltd",""))&amp;IF(G104=""," groupless'","'")&amp;"&gt;&lt;td headers='icon'&gt;&lt;a href='https://www.alchemistcodedb.com/jp/card/"&amp;SUBSTITUTE(SUBSTITUTE(LOWER(A104),"_","-"),".png","")&amp;"'&gt;&lt;img src='../res/mmt/"&amp;A104&amp;"' title='"&amp;B104&amp;"' /&gt;&lt;/a&gt;&lt;/td&gt;&lt;td headers='name'&gt;"&amp;B104&amp;"&lt;/td&gt;&lt;td headers='rank'&gt;"&amp;C104&amp;"&lt;/td&gt;&lt;td headers='remark'&gt;"&amp;IF(D104="活動","&lt;span class='event'&gt;活動&lt;/span&gt;",IF(D104="限定","&lt;span class='limited'&gt;限定&lt;/span&gt;",""))&amp;"&lt;/td&gt;&lt;td headers='origin'&gt;&lt;span class='originName'&gt;"&amp;SUBSTITUTE(F104,CHAR(10),"&lt;br /&gt;")&amp;"&lt;/span&gt;&lt;img class='originLogo' src='../res/mmt/ui/"&amp;VLOOKUP(F104,List!F:H,2,FALSE)&amp;"'title='"&amp;SUBSTITUTE(F104,CHAR(10)," ")&amp;"' /&gt;&lt;/td&gt;&lt;td headers='group'&gt;"&amp;IF(G104="","","&lt;span class='groupName'&gt;"&amp;SUBSTITUTE(G104,CHAR(10)," ")&amp;IF(H104="","","&lt;br /&gt;"&amp;SUBSTITUTE(H104,CHAR(10)," "))&amp;"&lt;/span&gt;&lt;img class='groupLogo' src='../res/mmt/ui/"&amp;VLOOKUP(G104,List!K:L,2,FALSE)&amp;"' title='"&amp;SUBSTITUTE(G104,CHAR(10)," ")&amp;"' /&gt;")&amp;IF(H104="","","&lt;img class='groupLogo' src='../res/mmt/ui/"&amp;VLOOKUP(H104,List!K:L,2,FALSE)&amp;"' title='"&amp;SUBSTITUTE(H104,CHAR(10)," ")&amp;"' /&gt;")&amp;"&lt;/td&gt;&lt;td headers='score' id='"&amp;AO104&amp;"'&gt;"&amp;I104&amp;"&lt;/td&gt;&lt;td headers='HP'&gt;"&amp;J104&amp;"&lt;/td&gt;&lt;td headers='patk'&gt;"&amp;K104&amp;"&lt;/td&gt;&lt;td headers='matk'&gt;"&amp;L104&amp;"&lt;/td&gt;&lt;td headers='pdef'&gt;"&amp;N104&amp;"&lt;/td&gt;&lt;td headers='mdef'&gt;"&amp;O104&amp;"&lt;/td&gt;&lt;td headers='dex'&gt;"&amp;P104&amp;"&lt;/td&gt;&lt;td headers='agi'&gt;"&amp;Q104&amp;"&lt;/td&gt;&lt;td headers='luck'&gt;"&amp;R104&amp;"&lt;/td&gt;&lt;td headers='aType'&gt;"&amp;S104&amp;IF(U104="","","&lt;br /&gt;"&amp;U104)&amp; "&lt;/td&gt;&lt;td headers='a.bonus'&gt;"&amp;T104&amp;IF(V104="","","&lt;br /&gt;"&amp;V104)&amp;"&lt;/td&gt;&lt;td headers='special'&gt;"&amp;X104&amp;IF(Z104="","","&lt;br /&gt;"&amp;Z104)&amp;"&lt;/td&gt;&lt;td headers='sp.bonus'&gt;"&amp;Y104&amp;IF(AA104="","","&lt;br /&gt;"&amp;AA104)&amp;"&lt;/td&gt;&lt;td headers='others'&gt;"&amp;AB104&amp;"&lt;/td&gt;&lt;td headers='sinA'&gt;"&amp;AC104&amp;"&lt;/td&gt;&lt;td headers='sinB'&gt;"&amp;AD104&amp;"&lt;/td&gt;&lt;td headers='sinC'&gt;"&amp;AE104&amp;"&lt;/td&gt;&lt;td headers='sinD'&gt;"&amp;AF104&amp;"&lt;/td&gt;&lt;td headers='sinE'&gt;"&amp;AG104&amp;"&lt;/td&gt;&lt;td headers='sinF'&gt;"&amp;AH104&amp;"&lt;/td&gt;&lt;td headers='sinG'&gt;"&amp;AI104&amp;"&lt;/td&gt;&lt;/tr&gt;"</f>
        <v>&lt;tr class='mmt ltd'&gt;&lt;td headers='icon'&gt;&lt;a href='https://www.alchemistcodedb.com/jp/card/ts-gl-summer-01'&gt;&lt;img src='../res/mmt/TS_GL_SUMMER_01.png' title='Summer Showdown' /&gt;&lt;/a&gt;&lt;/td&gt;&lt;td headers='name'&gt;Summer Showdown&lt;/td&gt;&lt;td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class='groupName'&gt;Global Original&lt;/span&gt;&lt;img class='groupLogo' src='../res/mmt/ui/subgroup_gl_original.png' title='Global Original' /&gt;&lt;/td&gt;&lt;td headers='score' id='m102'&gt;70&lt;/td&gt;&lt;td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headers='others'&gt;命中率+10&lt;/td&gt;&lt;td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104" s="29" t="str">
        <f t="shared" si="7"/>
        <v>document.getElementById('m102').innerHTML = (b0*0) + (s0*40+s4*20+s6*40)+ (ex04*30);</v>
      </c>
      <c r="AO104" s="33" t="str">
        <f t="shared" si="8"/>
        <v>m102</v>
      </c>
      <c r="AP104" s="6" t="str">
        <f>IF(S104="","",VLOOKUP(S104,List!N$2:O$8,2,FALSE)&amp;"*"&amp;T104&amp;IF(U104="","","+"&amp;VLOOKUP(U104,List!N$2:O$8,2,FALSE)&amp;"*"&amp;V104&amp;"-"&amp;VLOOKUP(S104,List!N$2:O$8,2,FALSE)&amp;"*"&amp;VLOOKUP(U104,List!N$2:O$8,2,FALSE)&amp;"*"&amp;MIN(T104,V104)))&amp;IF(X104="","",IF(S104="","","+")&amp;VLOOKUP(X104,List!P$2:Q$15,2,FALSE)&amp;"*"&amp;Y104&amp;IF(Z104="","","+"&amp;VLOOKUP(Z104,List!P$2:Q$14,2,FALSE)))</f>
        <v>ex04*30</v>
      </c>
    </row>
    <row r="105" spans="1:42" s="3" customFormat="1" ht="27.6" customHeight="1">
      <c r="A105" s="79" t="s">
        <v>954</v>
      </c>
      <c r="B105" s="6" t="s">
        <v>961</v>
      </c>
      <c r="C105" s="3">
        <v>5</v>
      </c>
      <c r="D105" s="3" t="s">
        <v>39</v>
      </c>
      <c r="E105" s="6"/>
      <c r="F105" s="14" t="s">
        <v>173</v>
      </c>
      <c r="G105" s="8" t="s">
        <v>824</v>
      </c>
      <c r="H105" s="8"/>
      <c r="I105" s="4">
        <f t="shared" si="9"/>
        <v>0</v>
      </c>
      <c r="J105" s="2"/>
      <c r="K105" s="2"/>
      <c r="L105" s="2"/>
      <c r="M105" s="2">
        <f t="shared" si="10"/>
        <v>0</v>
      </c>
      <c r="N105" s="2"/>
      <c r="O105" s="2"/>
      <c r="P105" s="2"/>
      <c r="Q105" s="2"/>
      <c r="R105" s="7"/>
      <c r="W105" s="3">
        <f t="shared" si="6"/>
        <v>0</v>
      </c>
      <c r="Y105" s="8"/>
      <c r="AA105" s="4"/>
      <c r="AB105" s="5"/>
      <c r="AJ105" s="4">
        <f t="shared" si="11"/>
        <v>0</v>
      </c>
      <c r="AL105" s="21"/>
      <c r="AM105" s="29" t="str">
        <f>"&lt;tr class='mmt"&amp;IF(D105="活動"," ev",IF(D105="限定"," ltd",""))&amp;IF(G105=""," groupless'","'")&amp;"&gt;&lt;td headers='icon'&gt;&lt;a href='https://www.alchemistcodedb.com/jp/card/"&amp;SUBSTITUTE(SUBSTITUTE(LOWER(A105),"_","-"),".png","")&amp;"'&gt;&lt;img src='../res/mmt/"&amp;A105&amp;"' title='"&amp;B105&amp;"' /&gt;&lt;/a&gt;&lt;/td&gt;&lt;td headers='name'&gt;"&amp;B105&amp;"&lt;/td&gt;&lt;td headers='rank'&gt;"&amp;C105&amp;"&lt;/td&gt;&lt;td headers='remark'&gt;"&amp;IF(D105="活動","&lt;span class='event'&gt;活動&lt;/span&gt;",IF(D105="限定","&lt;span class='limited'&gt;限定&lt;/span&gt;",""))&amp;"&lt;/td&gt;&lt;td headers='origin'&gt;&lt;span class='originName'&gt;"&amp;SUBSTITUTE(F105,CHAR(10),"&lt;br /&gt;")&amp;"&lt;/span&gt;&lt;img class='originLogo' src='../res/mmt/ui/"&amp;VLOOKUP(F105,List!F:H,2,FALSE)&amp;"'title='"&amp;SUBSTITUTE(F105,CHAR(10)," ")&amp;"' /&gt;&lt;/td&gt;&lt;td headers='group'&gt;"&amp;IF(G105="","","&lt;span class='groupName'&gt;"&amp;SUBSTITUTE(G105,CHAR(10)," ")&amp;IF(H105="","","&lt;br /&gt;"&amp;SUBSTITUTE(H105,CHAR(10)," "))&amp;"&lt;/span&gt;&lt;img class='groupLogo' src='../res/mmt/ui/"&amp;VLOOKUP(G105,List!K:L,2,FALSE)&amp;"' title='"&amp;SUBSTITUTE(G105,CHAR(10)," ")&amp;"' /&gt;")&amp;IF(H105="","","&lt;img class='groupLogo' src='../res/mmt/ui/"&amp;VLOOKUP(H105,List!K:L,2,FALSE)&amp;"' title='"&amp;SUBSTITUTE(H105,CHAR(10)," ")&amp;"' /&gt;")&amp;"&lt;/td&gt;&lt;td headers='score' id='"&amp;AO105&amp;"'&gt;"&amp;I105&amp;"&lt;/td&gt;&lt;td headers='HP'&gt;"&amp;J105&amp;"&lt;/td&gt;&lt;td headers='patk'&gt;"&amp;K105&amp;"&lt;/td&gt;&lt;td headers='matk'&gt;"&amp;L105&amp;"&lt;/td&gt;&lt;td headers='pdef'&gt;"&amp;N105&amp;"&lt;/td&gt;&lt;td headers='mdef'&gt;"&amp;O105&amp;"&lt;/td&gt;&lt;td headers='dex'&gt;"&amp;P105&amp;"&lt;/td&gt;&lt;td headers='agi'&gt;"&amp;Q105&amp;"&lt;/td&gt;&lt;td headers='luck'&gt;"&amp;R105&amp;"&lt;/td&gt;&lt;td headers='aType'&gt;"&amp;S105&amp;IF(U105="","","&lt;br /&gt;"&amp;U105)&amp; "&lt;/td&gt;&lt;td headers='a.bonus'&gt;"&amp;T105&amp;IF(V105="","","&lt;br /&gt;"&amp;V105)&amp;"&lt;/td&gt;&lt;td headers='special'&gt;"&amp;X105&amp;IF(Z105="","","&lt;br /&gt;"&amp;Z105)&amp;"&lt;/td&gt;&lt;td headers='sp.bonus'&gt;"&amp;Y105&amp;IF(AA105="","","&lt;br /&gt;"&amp;AA105)&amp;"&lt;/td&gt;&lt;td headers='others'&gt;"&amp;AB105&amp;"&lt;/td&gt;&lt;td headers='sinA'&gt;"&amp;AC105&amp;"&lt;/td&gt;&lt;td headers='sinB'&gt;"&amp;AD105&amp;"&lt;/td&gt;&lt;td headers='sinC'&gt;"&amp;AE105&amp;"&lt;/td&gt;&lt;td headers='sinD'&gt;"&amp;AF105&amp;"&lt;/td&gt;&lt;td headers='sinE'&gt;"&amp;AG105&amp;"&lt;/td&gt;&lt;td headers='sinF'&gt;"&amp;AH105&amp;"&lt;/td&gt;&lt;td headers='sinG'&gt;"&amp;AI105&amp;"&lt;/td&gt;&lt;/tr&gt;"</f>
        <v>&lt;tr class='mmt ltd'&gt;&lt;td headers='icon'&gt;&lt;a href='https://www.alchemistcodedb.com/jp/card/ts-gl-summer-02'&gt;&lt;img src='../res/mmt/TS_GL_SUMMER_02.png' title='Scorching by the Shore' /&gt;&lt;/a&gt;&lt;/td&gt;&lt;td headers='name'&gt;Scorching by the Shore&lt;/td&gt;&lt;td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id='m103'&gt;0&lt;/td&gt;&lt;td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5" s="29" t="str">
        <f t="shared" si="7"/>
        <v>document.getElementById('m103').innerHTML = (b0*0);</v>
      </c>
      <c r="AO105" s="33" t="str">
        <f t="shared" si="8"/>
        <v>m103</v>
      </c>
      <c r="AP105" s="6" t="str">
        <f>IF(S105="","",VLOOKUP(S105,List!N$2:O$8,2,FALSE)&amp;"*"&amp;T105&amp;IF(U105="","","+"&amp;VLOOKUP(U105,List!N$2:O$8,2,FALSE)&amp;"*"&amp;V105&amp;"-"&amp;VLOOKUP(S105,List!N$2:O$8,2,FALSE)&amp;"*"&amp;VLOOKUP(U105,List!N$2:O$8,2,FALSE)&amp;"*"&amp;MIN(T105,V105)))&amp;IF(X105="","",IF(S105="","","+")&amp;VLOOKUP(X105,List!P$2:Q$15,2,FALSE)&amp;"*"&amp;Y105&amp;IF(Z105="","","+"&amp;VLOOKUP(Z105,List!P$2:Q$14,2,FALSE)))</f>
        <v/>
      </c>
    </row>
    <row r="106" spans="1:42" s="3" customFormat="1" ht="27.6" customHeight="1">
      <c r="A106" s="79" t="s">
        <v>768</v>
      </c>
      <c r="B106" s="6" t="s">
        <v>823</v>
      </c>
      <c r="C106" s="3">
        <v>5</v>
      </c>
      <c r="D106" s="3" t="s">
        <v>39</v>
      </c>
      <c r="E106" s="6"/>
      <c r="F106" s="14" t="s">
        <v>173</v>
      </c>
      <c r="G106" s="8" t="s">
        <v>824</v>
      </c>
      <c r="H106" s="8"/>
      <c r="I106" s="4">
        <f t="shared" si="9"/>
        <v>50</v>
      </c>
      <c r="J106" s="2">
        <v>40</v>
      </c>
      <c r="K106" s="2">
        <v>30</v>
      </c>
      <c r="L106" s="2">
        <v>30</v>
      </c>
      <c r="M106" s="2">
        <f t="shared" si="10"/>
        <v>30</v>
      </c>
      <c r="N106" s="2"/>
      <c r="O106" s="2"/>
      <c r="P106" s="2"/>
      <c r="Q106" s="2"/>
      <c r="R106" s="7"/>
      <c r="W106" s="3">
        <f t="shared" si="6"/>
        <v>0</v>
      </c>
      <c r="Y106" s="8"/>
      <c r="AA106" s="4"/>
      <c r="AB106" s="5"/>
      <c r="AC106" s="3">
        <v>20</v>
      </c>
      <c r="AG106" s="3">
        <v>20</v>
      </c>
      <c r="AI106" s="3">
        <v>20</v>
      </c>
      <c r="AJ106" s="4">
        <f t="shared" si="11"/>
        <v>20</v>
      </c>
      <c r="AL106" s="21"/>
      <c r="AM106" s="29" t="str">
        <f>"&lt;tr class='mmt"&amp;IF(D106="活動"," ev",IF(D106="限定"," ltd",""))&amp;IF(G106=""," groupless'","'")&amp;"&gt;&lt;td headers='icon'&gt;&lt;a href='https://www.alchemistcodedb.com/jp/card/"&amp;SUBSTITUTE(SUBSTITUTE(LOWER(A106),"_","-"),".png","")&amp;"'&gt;&lt;img src='../res/mmt/"&amp;A106&amp;"' title='"&amp;B106&amp;"' /&gt;&lt;/a&gt;&lt;/td&gt;&lt;td headers='name'&gt;"&amp;B106&amp;"&lt;/td&gt;&lt;td headers='rank'&gt;"&amp;C106&amp;"&lt;/td&gt;&lt;td headers='remark'&gt;"&amp;IF(D106="活動","&lt;span class='event'&gt;活動&lt;/span&gt;",IF(D106="限定","&lt;span class='limited'&gt;限定&lt;/span&gt;",""))&amp;"&lt;/td&gt;&lt;td headers='origin'&gt;&lt;span class='originName'&gt;"&amp;SUBSTITUTE(F106,CHAR(10),"&lt;br /&gt;")&amp;"&lt;/span&gt;&lt;img class='originLogo' src='../res/mmt/ui/"&amp;VLOOKUP(F106,List!F:H,2,FALSE)&amp;"'title='"&amp;SUBSTITUTE(F106,CHAR(10)," ")&amp;"' /&gt;&lt;/td&gt;&lt;td headers='group'&gt;"&amp;IF(G106="","","&lt;span class='groupName'&gt;"&amp;SUBSTITUTE(G106,CHAR(10)," ")&amp;IF(H106="","","&lt;br /&gt;"&amp;SUBSTITUTE(H106,CHAR(10)," "))&amp;"&lt;/span&gt;&lt;img class='groupLogo' src='../res/mmt/ui/"&amp;VLOOKUP(G106,List!K:L,2,FALSE)&amp;"' title='"&amp;SUBSTITUTE(G106,CHAR(10)," ")&amp;"' /&gt;")&amp;IF(H106="","","&lt;img class='groupLogo' src='../res/mmt/ui/"&amp;VLOOKUP(H106,List!K:L,2,FALSE)&amp;"' title='"&amp;SUBSTITUTE(H106,CHAR(10)," ")&amp;"' /&gt;")&amp;"&lt;/td&gt;&lt;td headers='score' id='"&amp;AO106&amp;"'&gt;"&amp;I106&amp;"&lt;/td&gt;&lt;td headers='HP'&gt;"&amp;J106&amp;"&lt;/td&gt;&lt;td headers='patk'&gt;"&amp;K106&amp;"&lt;/td&gt;&lt;td headers='matk'&gt;"&amp;L106&amp;"&lt;/td&gt;&lt;td headers='pdef'&gt;"&amp;N106&amp;"&lt;/td&gt;&lt;td headers='mdef'&gt;"&amp;O106&amp;"&lt;/td&gt;&lt;td headers='dex'&gt;"&amp;P106&amp;"&lt;/td&gt;&lt;td headers='agi'&gt;"&amp;Q106&amp;"&lt;/td&gt;&lt;td headers='luck'&gt;"&amp;R106&amp;"&lt;/td&gt;&lt;td headers='aType'&gt;"&amp;S106&amp;IF(U106="","","&lt;br /&gt;"&amp;U106)&amp; "&lt;/td&gt;&lt;td headers='a.bonus'&gt;"&amp;T106&amp;IF(V106="","","&lt;br /&gt;"&amp;V106)&amp;"&lt;/td&gt;&lt;td headers='special'&gt;"&amp;X106&amp;IF(Z106="","","&lt;br /&gt;"&amp;Z106)&amp;"&lt;/td&gt;&lt;td headers='sp.bonus'&gt;"&amp;Y106&amp;IF(AA106="","","&lt;br /&gt;"&amp;AA106)&amp;"&lt;/td&gt;&lt;td headers='others'&gt;"&amp;AB106&amp;"&lt;/td&gt;&lt;td headers='sinA'&gt;"&amp;AC106&amp;"&lt;/td&gt;&lt;td headers='sinB'&gt;"&amp;AD106&amp;"&lt;/td&gt;&lt;td headers='sinC'&gt;"&amp;AE106&amp;"&lt;/td&gt;&lt;td headers='sinD'&gt;"&amp;AF106&amp;"&lt;/td&gt;&lt;td headers='sinE'&gt;"&amp;AG106&amp;"&lt;/td&gt;&lt;td headers='sinF'&gt;"&amp;AH106&amp;"&lt;/td&gt;&lt;td headers='sinG'&gt;"&amp;AI106&amp;"&lt;/td&gt;&lt;/tr&gt;"</f>
        <v>&lt;tr class='mmt ltd'&gt;&lt;td headers='icon'&gt;&lt;a href='https://www.alchemistcodedb.com/jp/card/ts-gl-winter-01'&gt;&lt;img src='../res/mmt/TS_GL_WINTER_01.png' title='Respite After a Day&amp;#39;s Hard Work' /&gt;&lt;/a&gt;&lt;/td&gt;&lt;td headers='name'&gt;Respite After a Day&amp;#39;s Hard Work&lt;/td&gt;&lt;td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id='m104'&gt;50&lt;/td&gt;&lt;td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headers='sinE'&gt;20&lt;/td&gt;&lt;td headers='sinF'&gt;&lt;/td&gt;&lt;td headers='sinG'&gt;20&lt;/td&gt;&lt;/tr&gt;</v>
      </c>
      <c r="AN106" s="29" t="str">
        <f t="shared" si="7"/>
        <v>document.getElementById('m104').innerHTML = (b0*30+b1*30+b2*30) + (s0*20+s1*20+s5*20+s7*20);</v>
      </c>
      <c r="AO106" s="33" t="str">
        <f t="shared" si="8"/>
        <v>m104</v>
      </c>
      <c r="AP106" s="6" t="str">
        <f>IF(S106="","",VLOOKUP(S106,List!N$2:O$8,2,FALSE)&amp;"*"&amp;T106&amp;IF(U106="","","+"&amp;VLOOKUP(U106,List!N$2:O$8,2,FALSE)&amp;"*"&amp;V106&amp;"-"&amp;VLOOKUP(S106,List!N$2:O$8,2,FALSE)&amp;"*"&amp;VLOOKUP(U106,List!N$2:O$8,2,FALSE)&amp;"*"&amp;MIN(T106,V106)))&amp;IF(X106="","",IF(S106="","","+")&amp;VLOOKUP(X106,List!P$2:Q$15,2,FALSE)&amp;"*"&amp;Y106&amp;IF(Z106="","","+"&amp;VLOOKUP(Z106,List!P$2:Q$14,2,FALSE)))</f>
        <v/>
      </c>
    </row>
    <row r="107" spans="1:42" s="3" customFormat="1" ht="27.6" customHeight="1">
      <c r="A107" s="79" t="s">
        <v>769</v>
      </c>
      <c r="B107" s="6" t="s">
        <v>822</v>
      </c>
      <c r="C107" s="3">
        <v>5</v>
      </c>
      <c r="D107" s="3" t="s">
        <v>39</v>
      </c>
      <c r="E107" s="6"/>
      <c r="F107" s="14" t="s">
        <v>161</v>
      </c>
      <c r="G107" s="8" t="s">
        <v>824</v>
      </c>
      <c r="H107" s="8"/>
      <c r="I107" s="4">
        <f t="shared" si="9"/>
        <v>100</v>
      </c>
      <c r="J107" s="2">
        <v>40</v>
      </c>
      <c r="K107" s="2"/>
      <c r="L107" s="2"/>
      <c r="M107" s="2">
        <f t="shared" si="10"/>
        <v>0</v>
      </c>
      <c r="N107" s="2"/>
      <c r="O107" s="2"/>
      <c r="P107" s="2"/>
      <c r="Q107" s="2"/>
      <c r="R107" s="7"/>
      <c r="S107" s="3" t="s">
        <v>14</v>
      </c>
      <c r="T107" s="3">
        <v>40</v>
      </c>
      <c r="W107" s="3">
        <f t="shared" si="6"/>
        <v>40</v>
      </c>
      <c r="X107" s="3" t="s">
        <v>21</v>
      </c>
      <c r="Y107" s="8">
        <v>20</v>
      </c>
      <c r="AA107" s="4"/>
      <c r="AB107" s="5"/>
      <c r="AC107" s="3">
        <v>40</v>
      </c>
      <c r="AD107" s="3">
        <v>20</v>
      </c>
      <c r="AJ107" s="4">
        <f t="shared" si="11"/>
        <v>40</v>
      </c>
      <c r="AL107" s="21"/>
      <c r="AM107" s="29" t="str">
        <f>"&lt;tr class='mmt"&amp;IF(D107="活動"," ev",IF(D107="限定"," ltd",""))&amp;IF(G107=""," groupless'","'")&amp;"&gt;&lt;td headers='icon'&gt;&lt;a href='https://www.alchemistcodedb.com/jp/card/"&amp;SUBSTITUTE(SUBSTITUTE(LOWER(A107),"_","-"),".png","")&amp;"'&gt;&lt;img src='../res/mmt/"&amp;A107&amp;"' title='"&amp;B107&amp;"' /&gt;&lt;/a&gt;&lt;/td&gt;&lt;td headers='name'&gt;"&amp;B107&amp;"&lt;/td&gt;&lt;td headers='rank'&gt;"&amp;C107&amp;"&lt;/td&gt;&lt;td headers='remark'&gt;"&amp;IF(D107="活動","&lt;span class='event'&gt;活動&lt;/span&gt;",IF(D107="限定","&lt;span class='limited'&gt;限定&lt;/span&gt;",""))&amp;"&lt;/td&gt;&lt;td headers='origin'&gt;&lt;span class='originName'&gt;"&amp;SUBSTITUTE(F107,CHAR(10),"&lt;br /&gt;")&amp;"&lt;/span&gt;&lt;img class='originLogo' src='../res/mmt/ui/"&amp;VLOOKUP(F107,List!F:H,2,FALSE)&amp;"'title='"&amp;SUBSTITUTE(F107,CHAR(10)," ")&amp;"' /&gt;&lt;/td&gt;&lt;td headers='group'&gt;"&amp;IF(G107="","","&lt;span class='groupName'&gt;"&amp;SUBSTITUTE(G107,CHAR(10)," ")&amp;IF(H107="","","&lt;br /&gt;"&amp;SUBSTITUTE(H107,CHAR(10)," "))&amp;"&lt;/span&gt;&lt;img class='groupLogo' src='../res/mmt/ui/"&amp;VLOOKUP(G107,List!K:L,2,FALSE)&amp;"' title='"&amp;SUBSTITUTE(G107,CHAR(10)," ")&amp;"' /&gt;")&amp;IF(H107="","","&lt;img class='groupLogo' src='../res/mmt/ui/"&amp;VLOOKUP(H107,List!K:L,2,FALSE)&amp;"' title='"&amp;SUBSTITUTE(H107,CHAR(10)," ")&amp;"' /&gt;")&amp;"&lt;/td&gt;&lt;td headers='score' id='"&amp;AO107&amp;"'&gt;"&amp;I107&amp;"&lt;/td&gt;&lt;td headers='HP'&gt;"&amp;J107&amp;"&lt;/td&gt;&lt;td headers='patk'&gt;"&amp;K107&amp;"&lt;/td&gt;&lt;td headers='matk'&gt;"&amp;L107&amp;"&lt;/td&gt;&lt;td headers='pdef'&gt;"&amp;N107&amp;"&lt;/td&gt;&lt;td headers='mdef'&gt;"&amp;O107&amp;"&lt;/td&gt;&lt;td headers='dex'&gt;"&amp;P107&amp;"&lt;/td&gt;&lt;td headers='agi'&gt;"&amp;Q107&amp;"&lt;/td&gt;&lt;td headers='luck'&gt;"&amp;R107&amp;"&lt;/td&gt;&lt;td headers='aType'&gt;"&amp;S107&amp;IF(U107="","","&lt;br /&gt;"&amp;U107)&amp; "&lt;/td&gt;&lt;td headers='a.bonus'&gt;"&amp;T107&amp;IF(V107="","","&lt;br /&gt;"&amp;V107)&amp;"&lt;/td&gt;&lt;td headers='special'&gt;"&amp;X107&amp;IF(Z107="","","&lt;br /&gt;"&amp;Z107)&amp;"&lt;/td&gt;&lt;td headers='sp.bonus'&gt;"&amp;Y107&amp;IF(AA107="","","&lt;br /&gt;"&amp;AA107)&amp;"&lt;/td&gt;&lt;td headers='others'&gt;"&amp;AB107&amp;"&lt;/td&gt;&lt;td headers='sinA'&gt;"&amp;AC107&amp;"&lt;/td&gt;&lt;td headers='sinB'&gt;"&amp;AD107&amp;"&lt;/td&gt;&lt;td headers='sinC'&gt;"&amp;AE107&amp;"&lt;/td&gt;&lt;td headers='sinD'&gt;"&amp;AF107&amp;"&lt;/td&gt;&lt;td headers='sinE'&gt;"&amp;AG107&amp;"&lt;/td&gt;&lt;td headers='sinF'&gt;"&amp;AH107&amp;"&lt;/td&gt;&lt;td headers='sinG'&gt;"&amp;AI107&amp;"&lt;/td&gt;&lt;/tr&gt;"</f>
        <v>&lt;tr class='mmt ltd'&gt;&lt;td headers='icon'&gt;&lt;a href='https://www.alchemistcodedb.com/jp/card/ts-gl-zhengyi-01'&gt;&lt;img src='../res/mmt/TS_GL_ZHENGYI_01.png' title='New Dawn' /&gt;&lt;/a&gt;&lt;/td&gt;&lt;td headers='name'&gt;New Dawn&lt;/td&gt;&lt;td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class='groupName'&gt;Global Original&lt;/span&gt;&lt;img class='groupLogo' src='../res/mmt/ui/subgroup_gl_original.png' title='Global Original' /&gt;&lt;/td&gt;&lt;td headers='score' id='m105'&gt;100&lt;/td&gt;&lt;td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headers='special'&gt;範囲&lt;/td&gt;&lt;td headers='sp.bonus'&gt;20&lt;/td&gt;&lt;td headers='others'&gt;&lt;/td&gt;&lt;td headers='sinA'&gt;40&lt;/td&gt;&lt;td headers='sinB'&gt;20&lt;/td&gt;&lt;td headers='sinC'&gt;&lt;/td&gt;&lt;td headers='sinD'&gt;&lt;/td&gt;&lt;td headers='sinE'&gt;&lt;/td&gt;&lt;td headers='sinF'&gt;&lt;/td&gt;&lt;td headers='sinG'&gt;&lt;/td&gt;&lt;/tr&gt;</v>
      </c>
      <c r="AN107" s="29" t="str">
        <f t="shared" si="7"/>
        <v>document.getElementById('m105').innerHTML = (b0*0) + (s0*40+s1*40+s2*20)+ (ex01*40+ex15*20);</v>
      </c>
      <c r="AO107" s="33" t="str">
        <f t="shared" si="8"/>
        <v>m105</v>
      </c>
      <c r="AP107" s="6" t="str">
        <f>IF(S107="","",VLOOKUP(S107,List!N$2:O$8,2,FALSE)&amp;"*"&amp;T107&amp;IF(U107="","","+"&amp;VLOOKUP(U107,List!N$2:O$8,2,FALSE)&amp;"*"&amp;V107&amp;"-"&amp;VLOOKUP(S107,List!N$2:O$8,2,FALSE)&amp;"*"&amp;VLOOKUP(U107,List!N$2:O$8,2,FALSE)&amp;"*"&amp;MIN(T107,V107)))&amp;IF(X107="","",IF(S107="","","+")&amp;VLOOKUP(X107,List!P$2:Q$15,2,FALSE)&amp;"*"&amp;Y107&amp;IF(Z107="","","+"&amp;VLOOKUP(Z107,List!P$2:Q$14,2,FALSE)))</f>
        <v>ex01*40+ex15*20</v>
      </c>
    </row>
    <row r="108" spans="1:42" s="3" customFormat="1" ht="27.6" customHeight="1">
      <c r="A108" s="79" t="s">
        <v>876</v>
      </c>
      <c r="B108" s="6" t="s">
        <v>878</v>
      </c>
      <c r="C108" s="3">
        <v>5</v>
      </c>
      <c r="E108" s="6"/>
      <c r="F108" s="16" t="s">
        <v>780</v>
      </c>
      <c r="G108" s="8"/>
      <c r="H108" s="8"/>
      <c r="I108" s="4">
        <f t="shared" si="9"/>
        <v>0</v>
      </c>
      <c r="J108" s="2"/>
      <c r="K108" s="2"/>
      <c r="L108" s="2"/>
      <c r="M108" s="2">
        <f t="shared" si="10"/>
        <v>0</v>
      </c>
      <c r="N108" s="2"/>
      <c r="O108" s="2"/>
      <c r="P108" s="2"/>
      <c r="Q108" s="2"/>
      <c r="R108" s="7"/>
      <c r="W108" s="3">
        <f t="shared" si="6"/>
        <v>0</v>
      </c>
      <c r="Y108" s="8"/>
      <c r="AA108" s="4"/>
      <c r="AB108" s="5"/>
      <c r="AJ108" s="4">
        <f t="shared" si="11"/>
        <v>0</v>
      </c>
      <c r="AL108" s="21"/>
      <c r="AM108" s="29" t="str">
        <f>"&lt;tr class='mmt"&amp;IF(D108="活動"," ev",IF(D108="限定"," ltd",""))&amp;IF(G108=""," groupless'","'")&amp;"&gt;&lt;td headers='icon'&gt;&lt;a href='https://www.alchemistcodedb.com/jp/card/"&amp;SUBSTITUTE(SUBSTITUTE(LOWER(A108),"_","-"),".png","")&amp;"'&gt;&lt;img src='../res/mmt/"&amp;A108&amp;"' title='"&amp;B108&amp;"' /&gt;&lt;/a&gt;&lt;/td&gt;&lt;td headers='name'&gt;"&amp;B108&amp;"&lt;/td&gt;&lt;td headers='rank'&gt;"&amp;C108&amp;"&lt;/td&gt;&lt;td headers='remark'&gt;"&amp;IF(D108="活動","&lt;span class='event'&gt;活動&lt;/span&gt;",IF(D108="限定","&lt;span class='limited'&gt;限定&lt;/span&gt;",""))&amp;"&lt;/td&gt;&lt;td headers='origin'&gt;&lt;span class='originName'&gt;"&amp;SUBSTITUTE(F108,CHAR(10),"&lt;br /&gt;")&amp;"&lt;/span&gt;&lt;img class='originLogo' src='../res/mmt/ui/"&amp;VLOOKUP(F108,List!F:H,2,FALSE)&amp;"'title='"&amp;SUBSTITUTE(F108,CHAR(10)," ")&amp;"' /&gt;&lt;/td&gt;&lt;td headers='group'&gt;"&amp;IF(G108="","","&lt;span class='groupName'&gt;"&amp;SUBSTITUTE(G108,CHAR(10)," ")&amp;IF(H108="","","&lt;br /&gt;"&amp;SUBSTITUTE(H108,CHAR(10)," "))&amp;"&lt;/span&gt;&lt;img class='groupLogo' src='../res/mmt/ui/"&amp;VLOOKUP(G108,List!K:L,2,FALSE)&amp;"' title='"&amp;SUBSTITUTE(G108,CHAR(10)," ")&amp;"' /&gt;")&amp;IF(H108="","","&lt;img class='groupLogo' src='../res/mmt/ui/"&amp;VLOOKUP(H108,List!K:L,2,FALSE)&amp;"' title='"&amp;SUBSTITUTE(H108,CHAR(10)," ")&amp;"' /&gt;")&amp;"&lt;/td&gt;&lt;td headers='score' id='"&amp;AO108&amp;"'&gt;"&amp;I108&amp;"&lt;/td&gt;&lt;td headers='HP'&gt;"&amp;J108&amp;"&lt;/td&gt;&lt;td headers='patk'&gt;"&amp;K108&amp;"&lt;/td&gt;&lt;td headers='matk'&gt;"&amp;L108&amp;"&lt;/td&gt;&lt;td headers='pdef'&gt;"&amp;N108&amp;"&lt;/td&gt;&lt;td headers='mdef'&gt;"&amp;O108&amp;"&lt;/td&gt;&lt;td headers='dex'&gt;"&amp;P108&amp;"&lt;/td&gt;&lt;td headers='agi'&gt;"&amp;Q108&amp;"&lt;/td&gt;&lt;td headers='luck'&gt;"&amp;R108&amp;"&lt;/td&gt;&lt;td headers='aType'&gt;"&amp;S108&amp;IF(U108="","","&lt;br /&gt;"&amp;U108)&amp; "&lt;/td&gt;&lt;td headers='a.bonus'&gt;"&amp;T108&amp;IF(V108="","","&lt;br /&gt;"&amp;V108)&amp;"&lt;/td&gt;&lt;td headers='special'&gt;"&amp;X108&amp;IF(Z108="","","&lt;br /&gt;"&amp;Z108)&amp;"&lt;/td&gt;&lt;td headers='sp.bonus'&gt;"&amp;Y108&amp;IF(AA108="","","&lt;br /&gt;"&amp;AA108)&amp;"&lt;/td&gt;&lt;td headers='others'&gt;"&amp;AB108&amp;"&lt;/td&gt;&lt;td headers='sinA'&gt;"&amp;AC108&amp;"&lt;/td&gt;&lt;td headers='sinB'&gt;"&amp;AD108&amp;"&lt;/td&gt;&lt;td headers='sinC'&gt;"&amp;AE108&amp;"&lt;/td&gt;&lt;td headers='sinD'&gt;"&amp;AF108&amp;"&lt;/td&gt;&lt;td headers='sinE'&gt;"&amp;AG108&amp;"&lt;/td&gt;&lt;td headers='sinF'&gt;"&amp;AH108&amp;"&lt;/td&gt;&lt;td headers='sinG'&gt;"&amp;AI108&amp;"&lt;/td&gt;&lt;/tr&gt;"</f>
        <v>&lt;tr class='mmt groupless'&gt;&lt;td headers='icon'&gt;&lt;a href='https://www.alchemistcodedb.com/jp/card/ts-gluttony-irene-01'&gt;&lt;img src='../res/mmt/TS_GLUTTONY_IRENE_01.png' title='闇とともにある秩序' /&gt;&lt;/a&gt;&lt;/td&gt;&lt;td headers='name'&gt;闇とともにある秩序&lt;/td&gt;&lt;td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8" s="29" t="str">
        <f t="shared" si="7"/>
        <v>document.getElementById('m106').innerHTML = (b0*0);</v>
      </c>
      <c r="AO108" s="33" t="str">
        <f t="shared" si="8"/>
        <v>m106</v>
      </c>
      <c r="AP108" s="6" t="str">
        <f>IF(S108="","",VLOOKUP(S108,List!N$2:O$8,2,FALSE)&amp;"*"&amp;T108&amp;IF(U108="","","+"&amp;VLOOKUP(U108,List!N$2:O$8,2,FALSE)&amp;"*"&amp;V108&amp;"-"&amp;VLOOKUP(S108,List!N$2:O$8,2,FALSE)&amp;"*"&amp;VLOOKUP(U108,List!N$2:O$8,2,FALSE)&amp;"*"&amp;MIN(T108,V108)))&amp;IF(X108="","",IF(S108="","","+")&amp;VLOOKUP(X108,List!P$2:Q$15,2,FALSE)&amp;"*"&amp;Y108&amp;IF(Z108="","","+"&amp;VLOOKUP(Z108,List!P$2:Q$14,2,FALSE)))</f>
        <v/>
      </c>
    </row>
    <row r="109" spans="1:42" s="3" customFormat="1" ht="27.6" customHeight="1">
      <c r="A109" s="79" t="s">
        <v>153</v>
      </c>
      <c r="B109" s="6" t="s">
        <v>456</v>
      </c>
      <c r="C109" s="3">
        <v>5</v>
      </c>
      <c r="D109" s="3" t="s">
        <v>39</v>
      </c>
      <c r="E109" s="6"/>
      <c r="F109" s="16" t="s">
        <v>780</v>
      </c>
      <c r="G109" s="8"/>
      <c r="H109" s="8"/>
      <c r="I109" s="4">
        <f t="shared" si="9"/>
        <v>0</v>
      </c>
      <c r="J109" s="2"/>
      <c r="K109" s="2"/>
      <c r="L109" s="2"/>
      <c r="M109" s="2">
        <f t="shared" si="10"/>
        <v>0</v>
      </c>
      <c r="N109" s="2"/>
      <c r="O109" s="2"/>
      <c r="P109" s="2"/>
      <c r="Q109" s="2"/>
      <c r="R109" s="7"/>
      <c r="W109" s="3">
        <f t="shared" si="6"/>
        <v>0</v>
      </c>
      <c r="Y109" s="8"/>
      <c r="AA109" s="4"/>
      <c r="AB109" s="5"/>
      <c r="AJ109" s="4">
        <f t="shared" si="11"/>
        <v>0</v>
      </c>
      <c r="AL109" s="21"/>
      <c r="AM109" s="29" t="str">
        <f>"&lt;tr class='mmt"&amp;IF(D109="活動"," ev",IF(D109="限定"," ltd",""))&amp;IF(G109=""," groupless'","'")&amp;"&gt;&lt;td headers='icon'&gt;&lt;a href='https://www.alchemistcodedb.com/jp/card/"&amp;SUBSTITUTE(SUBSTITUTE(LOWER(A109),"_","-"),".png","")&amp;"'&gt;&lt;img src='../res/mmt/"&amp;A109&amp;"' title='"&amp;B109&amp;"' /&gt;&lt;/a&gt;&lt;/td&gt;&lt;td headers='name'&gt;"&amp;B109&amp;"&lt;/td&gt;&lt;td headers='rank'&gt;"&amp;C109&amp;"&lt;/td&gt;&lt;td headers='remark'&gt;"&amp;IF(D109="活動","&lt;span class='event'&gt;活動&lt;/span&gt;",IF(D109="限定","&lt;span class='limited'&gt;限定&lt;/span&gt;",""))&amp;"&lt;/td&gt;&lt;td headers='origin'&gt;&lt;span class='originName'&gt;"&amp;SUBSTITUTE(F109,CHAR(10),"&lt;br /&gt;")&amp;"&lt;/span&gt;&lt;img class='originLogo' src='../res/mmt/ui/"&amp;VLOOKUP(F109,List!F:H,2,FALSE)&amp;"'title='"&amp;SUBSTITUTE(F109,CHAR(10)," ")&amp;"' /&gt;&lt;/td&gt;&lt;td headers='group'&gt;"&amp;IF(G109="","","&lt;span class='groupName'&gt;"&amp;SUBSTITUTE(G109,CHAR(10)," ")&amp;IF(H109="","","&lt;br /&gt;"&amp;SUBSTITUTE(H109,CHAR(10)," "))&amp;"&lt;/span&gt;&lt;img class='groupLogo' src='../res/mmt/ui/"&amp;VLOOKUP(G109,List!K:L,2,FALSE)&amp;"' title='"&amp;SUBSTITUTE(G109,CHAR(10)," ")&amp;"' /&gt;")&amp;IF(H109="","","&lt;img class='groupLogo' src='../res/mmt/ui/"&amp;VLOOKUP(H109,List!K:L,2,FALSE)&amp;"' title='"&amp;SUBSTITUTE(H109,CHAR(10)," ")&amp;"' /&gt;")&amp;"&lt;/td&gt;&lt;td headers='score' id='"&amp;AO109&amp;"'&gt;"&amp;I109&amp;"&lt;/td&gt;&lt;td headers='HP'&gt;"&amp;J109&amp;"&lt;/td&gt;&lt;td headers='patk'&gt;"&amp;K109&amp;"&lt;/td&gt;&lt;td headers='matk'&gt;"&amp;L109&amp;"&lt;/td&gt;&lt;td headers='pdef'&gt;"&amp;N109&amp;"&lt;/td&gt;&lt;td headers='mdef'&gt;"&amp;O109&amp;"&lt;/td&gt;&lt;td headers='dex'&gt;"&amp;P109&amp;"&lt;/td&gt;&lt;td headers='agi'&gt;"&amp;Q109&amp;"&lt;/td&gt;&lt;td headers='luck'&gt;"&amp;R109&amp;"&lt;/td&gt;&lt;td headers='aType'&gt;"&amp;S109&amp;IF(U109="","","&lt;br /&gt;"&amp;U109)&amp; "&lt;/td&gt;&lt;td headers='a.bonus'&gt;"&amp;T109&amp;IF(V109="","","&lt;br /&gt;"&amp;V109)&amp;"&lt;/td&gt;&lt;td headers='special'&gt;"&amp;X109&amp;IF(Z109="","","&lt;br /&gt;"&amp;Z109)&amp;"&lt;/td&gt;&lt;td headers='sp.bonus'&gt;"&amp;Y109&amp;IF(AA109="","","&lt;br /&gt;"&amp;AA109)&amp;"&lt;/td&gt;&lt;td headers='others'&gt;"&amp;AB109&amp;"&lt;/td&gt;&lt;td headers='sinA'&gt;"&amp;AC109&amp;"&lt;/td&gt;&lt;td headers='sinB'&gt;"&amp;AD109&amp;"&lt;/td&gt;&lt;td headers='sinC'&gt;"&amp;AE109&amp;"&lt;/td&gt;&lt;td headers='sinD'&gt;"&amp;AF109&amp;"&lt;/td&gt;&lt;td headers='sinE'&gt;"&amp;AG109&amp;"&lt;/td&gt;&lt;td headers='sinF'&gt;"&amp;AH109&amp;"&lt;/td&gt;&lt;td headers='sinG'&gt;"&amp;AI109&amp;"&lt;/td&gt;&lt;/tr&gt;"</f>
        <v>&lt;tr class='mmt ltd groupless'&gt;&lt;td headers='icon'&gt;&lt;a href='https://www.alchemistcodedb.com/jp/card/ts-gluttony-juuria-01'&gt;&lt;img src='../res/mmt/TS_GLUTTONY_JUURIA_01.png' title='手向け、願いを乗せて' /&gt;&lt;/a&gt;&lt;/td&gt;&lt;td headers='name'&gt;手向け、願いを乗せて&lt;/td&gt;&lt;td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9" s="29" t="str">
        <f t="shared" si="7"/>
        <v>document.getElementById('m107').innerHTML = (b0*0);</v>
      </c>
      <c r="AO109" s="33" t="str">
        <f t="shared" si="8"/>
        <v>m107</v>
      </c>
      <c r="AP109" s="6" t="str">
        <f>IF(S109="","",VLOOKUP(S109,List!N$2:O$8,2,FALSE)&amp;"*"&amp;T109&amp;IF(U109="","","+"&amp;VLOOKUP(U109,List!N$2:O$8,2,FALSE)&amp;"*"&amp;V109&amp;"-"&amp;VLOOKUP(S109,List!N$2:O$8,2,FALSE)&amp;"*"&amp;VLOOKUP(U109,List!N$2:O$8,2,FALSE)&amp;"*"&amp;MIN(T109,V109)))&amp;IF(X109="","",IF(S109="","","+")&amp;VLOOKUP(X109,List!P$2:Q$15,2,FALSE)&amp;"*"&amp;Y109&amp;IF(Z109="","","+"&amp;VLOOKUP(Z109,List!P$2:Q$14,2,FALSE)))</f>
        <v/>
      </c>
    </row>
    <row r="110" spans="1:42" s="3" customFormat="1" ht="27.6" customHeight="1">
      <c r="A110" s="79" t="s">
        <v>678</v>
      </c>
      <c r="B110" s="6" t="s">
        <v>683</v>
      </c>
      <c r="C110" s="3">
        <v>5</v>
      </c>
      <c r="D110" s="3" t="s">
        <v>39</v>
      </c>
      <c r="E110" s="6" t="s">
        <v>828</v>
      </c>
      <c r="F110" s="16" t="s">
        <v>780</v>
      </c>
      <c r="G110" s="8"/>
      <c r="H110" s="8"/>
      <c r="I110" s="4">
        <f t="shared" si="9"/>
        <v>0</v>
      </c>
      <c r="J110" s="2"/>
      <c r="K110" s="2"/>
      <c r="L110" s="2"/>
      <c r="M110" s="2">
        <f t="shared" si="10"/>
        <v>0</v>
      </c>
      <c r="N110" s="2"/>
      <c r="O110" s="2"/>
      <c r="P110" s="2"/>
      <c r="Q110" s="2"/>
      <c r="R110" s="7"/>
      <c r="W110" s="3">
        <f t="shared" si="6"/>
        <v>0</v>
      </c>
      <c r="Y110" s="8"/>
      <c r="AA110" s="4"/>
      <c r="AB110" s="5"/>
      <c r="AJ110" s="4">
        <f t="shared" si="11"/>
        <v>0</v>
      </c>
      <c r="AL110" s="21"/>
      <c r="AM110" s="29" t="str">
        <f>"&lt;tr class='mmt"&amp;IF(D110="活動"," ev",IF(D110="限定"," ltd",""))&amp;IF(G110=""," groupless'","'")&amp;"&gt;&lt;td headers='icon'&gt;&lt;a href='https://www.alchemistcodedb.com/jp/card/"&amp;SUBSTITUTE(SUBSTITUTE(LOWER(A110),"_","-"),".png","")&amp;"'&gt;&lt;img src='../res/mmt/"&amp;A110&amp;"' title='"&amp;B110&amp;"' /&gt;&lt;/a&gt;&lt;/td&gt;&lt;td headers='name'&gt;"&amp;B110&amp;"&lt;/td&gt;&lt;td headers='rank'&gt;"&amp;C110&amp;"&lt;/td&gt;&lt;td headers='remark'&gt;"&amp;IF(D110="活動","&lt;span class='event'&gt;活動&lt;/span&gt;",IF(D110="限定","&lt;span class='limited'&gt;限定&lt;/span&gt;",""))&amp;"&lt;/td&gt;&lt;td headers='origin'&gt;&lt;span class='originName'&gt;"&amp;SUBSTITUTE(F110,CHAR(10),"&lt;br /&gt;")&amp;"&lt;/span&gt;&lt;img class='originLogo' src='../res/mmt/ui/"&amp;VLOOKUP(F110,List!F:H,2,FALSE)&amp;"'title='"&amp;SUBSTITUTE(F110,CHAR(10)," ")&amp;"' /&gt;&lt;/td&gt;&lt;td headers='group'&gt;"&amp;IF(G110="","","&lt;span class='groupName'&gt;"&amp;SUBSTITUTE(G110,CHAR(10)," ")&amp;IF(H110="","","&lt;br /&gt;"&amp;SUBSTITUTE(H110,CHAR(10)," "))&amp;"&lt;/span&gt;&lt;img class='groupLogo' src='../res/mmt/ui/"&amp;VLOOKUP(G110,List!K:L,2,FALSE)&amp;"' title='"&amp;SUBSTITUTE(G110,CHAR(10)," ")&amp;"' /&gt;")&amp;IF(H110="","","&lt;img class='groupLogo' src='../res/mmt/ui/"&amp;VLOOKUP(H110,List!K:L,2,FALSE)&amp;"' title='"&amp;SUBSTITUTE(H110,CHAR(10)," ")&amp;"' /&gt;")&amp;"&lt;/td&gt;&lt;td headers='score' id='"&amp;AO110&amp;"'&gt;"&amp;I110&amp;"&lt;/td&gt;&lt;td headers='HP'&gt;"&amp;J110&amp;"&lt;/td&gt;&lt;td headers='patk'&gt;"&amp;K110&amp;"&lt;/td&gt;&lt;td headers='matk'&gt;"&amp;L110&amp;"&lt;/td&gt;&lt;td headers='pdef'&gt;"&amp;N110&amp;"&lt;/td&gt;&lt;td headers='mdef'&gt;"&amp;O110&amp;"&lt;/td&gt;&lt;td headers='dex'&gt;"&amp;P110&amp;"&lt;/td&gt;&lt;td headers='agi'&gt;"&amp;Q110&amp;"&lt;/td&gt;&lt;td headers='luck'&gt;"&amp;R110&amp;"&lt;/td&gt;&lt;td headers='aType'&gt;"&amp;S110&amp;IF(U110="","","&lt;br /&gt;"&amp;U110)&amp; "&lt;/td&gt;&lt;td headers='a.bonus'&gt;"&amp;T110&amp;IF(V110="","","&lt;br /&gt;"&amp;V110)&amp;"&lt;/td&gt;&lt;td headers='special'&gt;"&amp;X110&amp;IF(Z110="","","&lt;br /&gt;"&amp;Z110)&amp;"&lt;/td&gt;&lt;td headers='sp.bonus'&gt;"&amp;Y110&amp;IF(AA110="","","&lt;br /&gt;"&amp;AA110)&amp;"&lt;/td&gt;&lt;td headers='others'&gt;"&amp;AB110&amp;"&lt;/td&gt;&lt;td headers='sinA'&gt;"&amp;AC110&amp;"&lt;/td&gt;&lt;td headers='sinB'&gt;"&amp;AD110&amp;"&lt;/td&gt;&lt;td headers='sinC'&gt;"&amp;AE110&amp;"&lt;/td&gt;&lt;td headers='sinD'&gt;"&amp;AF110&amp;"&lt;/td&gt;&lt;td headers='sinE'&gt;"&amp;AG110&amp;"&lt;/td&gt;&lt;td headers='sinF'&gt;"&amp;AH110&amp;"&lt;/td&gt;&lt;td headers='sinG'&gt;"&amp;AI110&amp;"&lt;/td&gt;&lt;/tr&gt;"</f>
        <v>&lt;tr class='mmt ltd groupless'&gt;&lt;td headers='icon'&gt;&lt;a href='https://www.alchemistcodedb.com/jp/card/ts-gluttony-juuria-02'&gt;&lt;img src='../res/mmt/TS_GLUTTONY_JUURIA_02.png' title='主に捧げるハロウィン' /&gt;&lt;/a&gt;&lt;/td&gt;&lt;td headers='name'&gt;主に捧げるハロウィン&lt;/td&gt;&lt;td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0" s="29" t="str">
        <f t="shared" si="7"/>
        <v>document.getElementById('m108').innerHTML = (b0*0);</v>
      </c>
      <c r="AO110" s="33" t="str">
        <f t="shared" si="8"/>
        <v>m108</v>
      </c>
      <c r="AP110" s="6" t="str">
        <f>IF(S110="","",VLOOKUP(S110,List!N$2:O$8,2,FALSE)&amp;"*"&amp;T110&amp;IF(U110="","","+"&amp;VLOOKUP(U110,List!N$2:O$8,2,FALSE)&amp;"*"&amp;V110&amp;"-"&amp;VLOOKUP(S110,List!N$2:O$8,2,FALSE)&amp;"*"&amp;VLOOKUP(U110,List!N$2:O$8,2,FALSE)&amp;"*"&amp;MIN(T110,V110)))&amp;IF(X110="","",IF(S110="","","+")&amp;VLOOKUP(X110,List!P$2:Q$15,2,FALSE)&amp;"*"&amp;Y110&amp;IF(Z110="","","+"&amp;VLOOKUP(Z110,List!P$2:Q$14,2,FALSE)))</f>
        <v/>
      </c>
    </row>
    <row r="111" spans="1:42" s="3" customFormat="1" ht="27.6" customHeight="1">
      <c r="A111" s="79" t="s">
        <v>525</v>
      </c>
      <c r="B111" s="6" t="s">
        <v>528</v>
      </c>
      <c r="C111" s="3">
        <v>5</v>
      </c>
      <c r="D111" s="3" t="s">
        <v>39</v>
      </c>
      <c r="E111" s="6"/>
      <c r="F111" s="16" t="s">
        <v>780</v>
      </c>
      <c r="G111" s="8"/>
      <c r="H111" s="8"/>
      <c r="I111" s="4">
        <f t="shared" si="9"/>
        <v>0</v>
      </c>
      <c r="J111" s="2"/>
      <c r="K111" s="2"/>
      <c r="L111" s="2"/>
      <c r="M111" s="2">
        <f t="shared" si="10"/>
        <v>0</v>
      </c>
      <c r="N111" s="2"/>
      <c r="O111" s="2"/>
      <c r="P111" s="2"/>
      <c r="Q111" s="2"/>
      <c r="R111" s="7"/>
      <c r="W111" s="3">
        <f t="shared" si="6"/>
        <v>0</v>
      </c>
      <c r="Y111" s="8"/>
      <c r="AA111" s="4"/>
      <c r="AB111" s="5"/>
      <c r="AJ111" s="4">
        <f t="shared" si="11"/>
        <v>0</v>
      </c>
      <c r="AL111" s="21"/>
      <c r="AM111" s="29" t="str">
        <f>"&lt;tr class='mmt"&amp;IF(D111="活動"," ev",IF(D111="限定"," ltd",""))&amp;IF(G111=""," groupless'","'")&amp;"&gt;&lt;td headers='icon'&gt;&lt;a href='https://www.alchemistcodedb.com/jp/card/"&amp;SUBSTITUTE(SUBSTITUTE(LOWER(A111),"_","-"),".png","")&amp;"'&gt;&lt;img src='../res/mmt/"&amp;A111&amp;"' title='"&amp;B111&amp;"' /&gt;&lt;/a&gt;&lt;/td&gt;&lt;td headers='name'&gt;"&amp;B111&amp;"&lt;/td&gt;&lt;td headers='rank'&gt;"&amp;C111&amp;"&lt;/td&gt;&lt;td headers='remark'&gt;"&amp;IF(D111="活動","&lt;span class='event'&gt;活動&lt;/span&gt;",IF(D111="限定","&lt;span class='limited'&gt;限定&lt;/span&gt;",""))&amp;"&lt;/td&gt;&lt;td headers='origin'&gt;&lt;span class='originName'&gt;"&amp;SUBSTITUTE(F111,CHAR(10),"&lt;br /&gt;")&amp;"&lt;/span&gt;&lt;img class='originLogo' src='../res/mmt/ui/"&amp;VLOOKUP(F111,List!F:H,2,FALSE)&amp;"'title='"&amp;SUBSTITUTE(F111,CHAR(10)," ")&amp;"' /&gt;&lt;/td&gt;&lt;td headers='group'&gt;"&amp;IF(G111="","","&lt;span class='groupName'&gt;"&amp;SUBSTITUTE(G111,CHAR(10)," ")&amp;IF(H111="","","&lt;br /&gt;"&amp;SUBSTITUTE(H111,CHAR(10)," "))&amp;"&lt;/span&gt;&lt;img class='groupLogo' src='../res/mmt/ui/"&amp;VLOOKUP(G111,List!K:L,2,FALSE)&amp;"' title='"&amp;SUBSTITUTE(G111,CHAR(10)," ")&amp;"' /&gt;")&amp;IF(H111="","","&lt;img class='groupLogo' src='../res/mmt/ui/"&amp;VLOOKUP(H111,List!K:L,2,FALSE)&amp;"' title='"&amp;SUBSTITUTE(H111,CHAR(10)," ")&amp;"' /&gt;")&amp;"&lt;/td&gt;&lt;td headers='score' id='"&amp;AO111&amp;"'&gt;"&amp;I111&amp;"&lt;/td&gt;&lt;td headers='HP'&gt;"&amp;J111&amp;"&lt;/td&gt;&lt;td headers='patk'&gt;"&amp;K111&amp;"&lt;/td&gt;&lt;td headers='matk'&gt;"&amp;L111&amp;"&lt;/td&gt;&lt;td headers='pdef'&gt;"&amp;N111&amp;"&lt;/td&gt;&lt;td headers='mdef'&gt;"&amp;O111&amp;"&lt;/td&gt;&lt;td headers='dex'&gt;"&amp;P111&amp;"&lt;/td&gt;&lt;td headers='agi'&gt;"&amp;Q111&amp;"&lt;/td&gt;&lt;td headers='luck'&gt;"&amp;R111&amp;"&lt;/td&gt;&lt;td headers='aType'&gt;"&amp;S111&amp;IF(U111="","","&lt;br /&gt;"&amp;U111)&amp; "&lt;/td&gt;&lt;td headers='a.bonus'&gt;"&amp;T111&amp;IF(V111="","","&lt;br /&gt;"&amp;V111)&amp;"&lt;/td&gt;&lt;td headers='special'&gt;"&amp;X111&amp;IF(Z111="","","&lt;br /&gt;"&amp;Z111)&amp;"&lt;/td&gt;&lt;td headers='sp.bonus'&gt;"&amp;Y111&amp;IF(AA111="","","&lt;br /&gt;"&amp;AA111)&amp;"&lt;/td&gt;&lt;td headers='others'&gt;"&amp;AB111&amp;"&lt;/td&gt;&lt;td headers='sinA'&gt;"&amp;AC111&amp;"&lt;/td&gt;&lt;td headers='sinB'&gt;"&amp;AD111&amp;"&lt;/td&gt;&lt;td headers='sinC'&gt;"&amp;AE111&amp;"&lt;/td&gt;&lt;td headers='sinD'&gt;"&amp;AF111&amp;"&lt;/td&gt;&lt;td headers='sinE'&gt;"&amp;AG111&amp;"&lt;/td&gt;&lt;td headers='sinF'&gt;"&amp;AH111&amp;"&lt;/td&gt;&lt;td headers='sinG'&gt;"&amp;AI111&amp;"&lt;/td&gt;&lt;/tr&gt;"</f>
        <v>&lt;tr class='mmt ltd groupless'&gt;&lt;td headers='icon'&gt;&lt;a href='https://www.alchemistcodedb.com/jp/card/ts-gluttony-juuria-dark-01'&gt;&lt;img src='../res/mmt/TS_GLUTTONY_JUURIA_DARK_01.png' title='穢れなき生者を喰らい' /&gt;&lt;/a&gt;&lt;/td&gt;&lt;td headers='name'&gt;穢れなき生者を喰らい&lt;/td&gt;&lt;td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1" s="29" t="str">
        <f t="shared" si="7"/>
        <v>document.getElementById('m109').innerHTML = (b0*0);</v>
      </c>
      <c r="AO111" s="33" t="str">
        <f t="shared" si="8"/>
        <v>m109</v>
      </c>
      <c r="AP111" s="6" t="str">
        <f>IF(S111="","",VLOOKUP(S111,List!N$2:O$8,2,FALSE)&amp;"*"&amp;T111&amp;IF(U111="","","+"&amp;VLOOKUP(U111,List!N$2:O$8,2,FALSE)&amp;"*"&amp;V111&amp;"-"&amp;VLOOKUP(S111,List!N$2:O$8,2,FALSE)&amp;"*"&amp;VLOOKUP(U111,List!N$2:O$8,2,FALSE)&amp;"*"&amp;MIN(T111,V111)))&amp;IF(X111="","",IF(S111="","","+")&amp;VLOOKUP(X111,List!P$2:Q$15,2,FALSE)&amp;"*"&amp;Y111&amp;IF(Z111="","","+"&amp;VLOOKUP(Z111,List!P$2:Q$14,2,FALSE)))</f>
        <v/>
      </c>
    </row>
    <row r="112" spans="1:42" s="3" customFormat="1" ht="27.6" customHeight="1">
      <c r="A112" s="79" t="s">
        <v>154</v>
      </c>
      <c r="B112" s="6" t="s">
        <v>457</v>
      </c>
      <c r="C112" s="3">
        <v>5</v>
      </c>
      <c r="D112" s="3" t="s">
        <v>35</v>
      </c>
      <c r="E112" s="6" t="s">
        <v>829</v>
      </c>
      <c r="F112" s="16" t="s">
        <v>780</v>
      </c>
      <c r="G112" s="8"/>
      <c r="H112" s="8"/>
      <c r="I112" s="4">
        <f t="shared" si="9"/>
        <v>0</v>
      </c>
      <c r="J112" s="2"/>
      <c r="K112" s="2"/>
      <c r="L112" s="2"/>
      <c r="M112" s="2">
        <f t="shared" si="10"/>
        <v>0</v>
      </c>
      <c r="N112" s="2"/>
      <c r="O112" s="2"/>
      <c r="P112" s="2"/>
      <c r="Q112" s="2"/>
      <c r="R112" s="7"/>
      <c r="W112" s="3">
        <f t="shared" si="6"/>
        <v>0</v>
      </c>
      <c r="Y112" s="8"/>
      <c r="AA112" s="4"/>
      <c r="AB112" s="5"/>
      <c r="AJ112" s="4">
        <f t="shared" si="11"/>
        <v>0</v>
      </c>
      <c r="AL112" s="21"/>
      <c r="AM112" s="29" t="str">
        <f>"&lt;tr class='mmt"&amp;IF(D112="活動"," ev",IF(D112="限定"," ltd",""))&amp;IF(G112=""," groupless'","'")&amp;"&gt;&lt;td headers='icon'&gt;&lt;a href='https://www.alchemistcodedb.com/jp/card/"&amp;SUBSTITUTE(SUBSTITUTE(LOWER(A112),"_","-"),".png","")&amp;"'&gt;&lt;img src='../res/mmt/"&amp;A112&amp;"' title='"&amp;B112&amp;"' /&gt;&lt;/a&gt;&lt;/td&gt;&lt;td headers='name'&gt;"&amp;B112&amp;"&lt;/td&gt;&lt;td headers='rank'&gt;"&amp;C112&amp;"&lt;/td&gt;&lt;td headers='remark'&gt;"&amp;IF(D112="活動","&lt;span class='event'&gt;活動&lt;/span&gt;",IF(D112="限定","&lt;span class='limited'&gt;限定&lt;/span&gt;",""))&amp;"&lt;/td&gt;&lt;td headers='origin'&gt;&lt;span class='originName'&gt;"&amp;SUBSTITUTE(F112,CHAR(10),"&lt;br /&gt;")&amp;"&lt;/span&gt;&lt;img class='originLogo' src='../res/mmt/ui/"&amp;VLOOKUP(F112,List!F:H,2,FALSE)&amp;"'title='"&amp;SUBSTITUTE(F112,CHAR(10)," ")&amp;"' /&gt;&lt;/td&gt;&lt;td headers='group'&gt;"&amp;IF(G112="","","&lt;span class='groupName'&gt;"&amp;SUBSTITUTE(G112,CHAR(10)," ")&amp;IF(H112="","","&lt;br /&gt;"&amp;SUBSTITUTE(H112,CHAR(10)," "))&amp;"&lt;/span&gt;&lt;img class='groupLogo' src='../res/mmt/ui/"&amp;VLOOKUP(G112,List!K:L,2,FALSE)&amp;"' title='"&amp;SUBSTITUTE(G112,CHAR(10)," ")&amp;"' /&gt;")&amp;IF(H112="","","&lt;img class='groupLogo' src='../res/mmt/ui/"&amp;VLOOKUP(H112,List!K:L,2,FALSE)&amp;"' title='"&amp;SUBSTITUTE(H112,CHAR(10)," ")&amp;"' /&gt;")&amp;"&lt;/td&gt;&lt;td headers='score' id='"&amp;AO112&amp;"'&gt;"&amp;I112&amp;"&lt;/td&gt;&lt;td headers='HP'&gt;"&amp;J112&amp;"&lt;/td&gt;&lt;td headers='patk'&gt;"&amp;K112&amp;"&lt;/td&gt;&lt;td headers='matk'&gt;"&amp;L112&amp;"&lt;/td&gt;&lt;td headers='pdef'&gt;"&amp;N112&amp;"&lt;/td&gt;&lt;td headers='mdef'&gt;"&amp;O112&amp;"&lt;/td&gt;&lt;td headers='dex'&gt;"&amp;P112&amp;"&lt;/td&gt;&lt;td headers='agi'&gt;"&amp;Q112&amp;"&lt;/td&gt;&lt;td headers='luck'&gt;"&amp;R112&amp;"&lt;/td&gt;&lt;td headers='aType'&gt;"&amp;S112&amp;IF(U112="","","&lt;br /&gt;"&amp;U112)&amp; "&lt;/td&gt;&lt;td headers='a.bonus'&gt;"&amp;T112&amp;IF(V112="","","&lt;br /&gt;"&amp;V112)&amp;"&lt;/td&gt;&lt;td headers='special'&gt;"&amp;X112&amp;IF(Z112="","","&lt;br /&gt;"&amp;Z112)&amp;"&lt;/td&gt;&lt;td headers='sp.bonus'&gt;"&amp;Y112&amp;IF(AA112="","","&lt;br /&gt;"&amp;AA112)&amp;"&lt;/td&gt;&lt;td headers='others'&gt;"&amp;AB112&amp;"&lt;/td&gt;&lt;td headers='sinA'&gt;"&amp;AC112&amp;"&lt;/td&gt;&lt;td headers='sinB'&gt;"&amp;AD112&amp;"&lt;/td&gt;&lt;td headers='sinC'&gt;"&amp;AE112&amp;"&lt;/td&gt;&lt;td headers='sinD'&gt;"&amp;AF112&amp;"&lt;/td&gt;&lt;td headers='sinE'&gt;"&amp;AG112&amp;"&lt;/td&gt;&lt;td headers='sinF'&gt;"&amp;AH112&amp;"&lt;/td&gt;&lt;td headers='sinG'&gt;"&amp;AI112&amp;"&lt;/td&gt;&lt;/tr&gt;"</f>
        <v>&lt;tr class='mmt ev groupless'&gt;&lt;td headers='icon'&gt;&lt;a href='https://www.alchemistcodedb.com/jp/card/ts-gluttony-lotia-01'&gt;&lt;img src='../res/mmt/TS_GLUTTONY_LOTIA_01.png' title='甘い宝石たち' /&gt;&lt;/a&gt;&lt;/td&gt;&lt;td headers='name'&gt;甘い宝石たち&lt;/td&gt;&lt;td headers='rank'&gt;5&lt;/td&gt;&lt;td headers='remark'&gt;&lt;span class='event'&gt;活動&lt;/span&gt;&lt;/td&gt;&lt;td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2" s="29" t="str">
        <f t="shared" si="7"/>
        <v>document.getElementById('m110').innerHTML = (b0*0);</v>
      </c>
      <c r="AO112" s="33" t="str">
        <f t="shared" si="8"/>
        <v>m110</v>
      </c>
      <c r="AP112" s="6" t="str">
        <f>IF(S112="","",VLOOKUP(S112,List!N$2:O$8,2,FALSE)&amp;"*"&amp;T112&amp;IF(U112="","","+"&amp;VLOOKUP(U112,List!N$2:O$8,2,FALSE)&amp;"*"&amp;V112&amp;"-"&amp;VLOOKUP(S112,List!N$2:O$8,2,FALSE)&amp;"*"&amp;VLOOKUP(U112,List!N$2:O$8,2,FALSE)&amp;"*"&amp;MIN(T112,V112)))&amp;IF(X112="","",IF(S112="","","+")&amp;VLOOKUP(X112,List!P$2:Q$15,2,FALSE)&amp;"*"&amp;Y112&amp;IF(Z112="","","+"&amp;VLOOKUP(Z112,List!P$2:Q$14,2,FALSE)))</f>
        <v/>
      </c>
    </row>
    <row r="113" spans="1:42" s="3" customFormat="1" ht="27.6" customHeight="1">
      <c r="A113" s="79" t="s">
        <v>155</v>
      </c>
      <c r="B113" s="6" t="s">
        <v>458</v>
      </c>
      <c r="C113" s="3">
        <v>5</v>
      </c>
      <c r="D113" s="3" t="s">
        <v>39</v>
      </c>
      <c r="E113" s="6" t="s">
        <v>834</v>
      </c>
      <c r="F113" s="16" t="s">
        <v>780</v>
      </c>
      <c r="G113" s="8"/>
      <c r="H113" s="8"/>
      <c r="I113" s="4">
        <f t="shared" si="9"/>
        <v>0</v>
      </c>
      <c r="J113" s="2"/>
      <c r="K113" s="2"/>
      <c r="L113" s="2"/>
      <c r="M113" s="2">
        <f t="shared" si="10"/>
        <v>0</v>
      </c>
      <c r="N113" s="2"/>
      <c r="O113" s="2"/>
      <c r="P113" s="2"/>
      <c r="Q113" s="2"/>
      <c r="R113" s="7"/>
      <c r="W113" s="3">
        <f t="shared" si="6"/>
        <v>0</v>
      </c>
      <c r="Y113" s="8"/>
      <c r="AA113" s="4"/>
      <c r="AB113" s="5"/>
      <c r="AJ113" s="4">
        <f t="shared" si="11"/>
        <v>0</v>
      </c>
      <c r="AL113" s="21"/>
      <c r="AM113" s="29" t="str">
        <f>"&lt;tr class='mmt"&amp;IF(D113="活動"," ev",IF(D113="限定"," ltd",""))&amp;IF(G113=""," groupless'","'")&amp;"&gt;&lt;td headers='icon'&gt;&lt;a href='https://www.alchemistcodedb.com/jp/card/"&amp;SUBSTITUTE(SUBSTITUTE(LOWER(A113),"_","-"),".png","")&amp;"'&gt;&lt;img src='../res/mmt/"&amp;A113&amp;"' title='"&amp;B113&amp;"' /&gt;&lt;/a&gt;&lt;/td&gt;&lt;td headers='name'&gt;"&amp;B113&amp;"&lt;/td&gt;&lt;td headers='rank'&gt;"&amp;C113&amp;"&lt;/td&gt;&lt;td headers='remark'&gt;"&amp;IF(D113="活動","&lt;span class='event'&gt;活動&lt;/span&gt;",IF(D113="限定","&lt;span class='limited'&gt;限定&lt;/span&gt;",""))&amp;"&lt;/td&gt;&lt;td headers='origin'&gt;&lt;span class='originName'&gt;"&amp;SUBSTITUTE(F113,CHAR(10),"&lt;br /&gt;")&amp;"&lt;/span&gt;&lt;img class='originLogo' src='../res/mmt/ui/"&amp;VLOOKUP(F113,List!F:H,2,FALSE)&amp;"'title='"&amp;SUBSTITUTE(F113,CHAR(10)," ")&amp;"' /&gt;&lt;/td&gt;&lt;td headers='group'&gt;"&amp;IF(G113="","","&lt;span class='groupName'&gt;"&amp;SUBSTITUTE(G113,CHAR(10)," ")&amp;IF(H113="","","&lt;br /&gt;"&amp;SUBSTITUTE(H113,CHAR(10)," "))&amp;"&lt;/span&gt;&lt;img class='groupLogo' src='../res/mmt/ui/"&amp;VLOOKUP(G113,List!K:L,2,FALSE)&amp;"' title='"&amp;SUBSTITUTE(G113,CHAR(10)," ")&amp;"' /&gt;")&amp;IF(H113="","","&lt;img class='groupLogo' src='../res/mmt/ui/"&amp;VLOOKUP(H113,List!K:L,2,FALSE)&amp;"' title='"&amp;SUBSTITUTE(H113,CHAR(10)," ")&amp;"' /&gt;")&amp;"&lt;/td&gt;&lt;td headers='score' id='"&amp;AO113&amp;"'&gt;"&amp;I113&amp;"&lt;/td&gt;&lt;td headers='HP'&gt;"&amp;J113&amp;"&lt;/td&gt;&lt;td headers='patk'&gt;"&amp;K113&amp;"&lt;/td&gt;&lt;td headers='matk'&gt;"&amp;L113&amp;"&lt;/td&gt;&lt;td headers='pdef'&gt;"&amp;N113&amp;"&lt;/td&gt;&lt;td headers='mdef'&gt;"&amp;O113&amp;"&lt;/td&gt;&lt;td headers='dex'&gt;"&amp;P113&amp;"&lt;/td&gt;&lt;td headers='agi'&gt;"&amp;Q113&amp;"&lt;/td&gt;&lt;td headers='luck'&gt;"&amp;R113&amp;"&lt;/td&gt;&lt;td headers='aType'&gt;"&amp;S113&amp;IF(U113="","","&lt;br /&gt;"&amp;U113)&amp; "&lt;/td&gt;&lt;td headers='a.bonus'&gt;"&amp;T113&amp;IF(V113="","","&lt;br /&gt;"&amp;V113)&amp;"&lt;/td&gt;&lt;td headers='special'&gt;"&amp;X113&amp;IF(Z113="","","&lt;br /&gt;"&amp;Z113)&amp;"&lt;/td&gt;&lt;td headers='sp.bonus'&gt;"&amp;Y113&amp;IF(AA113="","","&lt;br /&gt;"&amp;AA113)&amp;"&lt;/td&gt;&lt;td headers='others'&gt;"&amp;AB113&amp;"&lt;/td&gt;&lt;td headers='sinA'&gt;"&amp;AC113&amp;"&lt;/td&gt;&lt;td headers='sinB'&gt;"&amp;AD113&amp;"&lt;/td&gt;&lt;td headers='sinC'&gt;"&amp;AE113&amp;"&lt;/td&gt;&lt;td headers='sinD'&gt;"&amp;AF113&amp;"&lt;/td&gt;&lt;td headers='sinE'&gt;"&amp;AG113&amp;"&lt;/td&gt;&lt;td headers='sinF'&gt;"&amp;AH113&amp;"&lt;/td&gt;&lt;td headers='sinG'&gt;"&amp;AI113&amp;"&lt;/td&gt;&lt;/tr&gt;"</f>
        <v>&lt;tr class='mmt ltd groupless'&gt;&lt;td headers='icon'&gt;&lt;a href='https://www.alchemistcodedb.com/jp/card/ts-gluttony-neica-01'&gt;&lt;img src='../res/mmt/TS_GLUTTONY_NEICA_01.png' title='パニックイースター' /&gt;&lt;/a&gt;&lt;/td&gt;&lt;td headers='name'&gt;パニックイースター&lt;/td&gt;&lt;td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3" s="29" t="str">
        <f t="shared" si="7"/>
        <v>document.getElementById('m111').innerHTML = (b0*0);</v>
      </c>
      <c r="AO113" s="33" t="str">
        <f t="shared" si="8"/>
        <v>m111</v>
      </c>
      <c r="AP113" s="6" t="str">
        <f>IF(S113="","",VLOOKUP(S113,List!N$2:O$8,2,FALSE)&amp;"*"&amp;T113&amp;IF(U113="","","+"&amp;VLOOKUP(U113,List!N$2:O$8,2,FALSE)&amp;"*"&amp;V113&amp;"-"&amp;VLOOKUP(S113,List!N$2:O$8,2,FALSE)&amp;"*"&amp;VLOOKUP(U113,List!N$2:O$8,2,FALSE)&amp;"*"&amp;MIN(T113,V113)))&amp;IF(X113="","",IF(S113="","","+")&amp;VLOOKUP(X113,List!P$2:Q$15,2,FALSE)&amp;"*"&amp;Y113&amp;IF(Z113="","","+"&amp;VLOOKUP(Z113,List!P$2:Q$14,2,FALSE)))</f>
        <v/>
      </c>
    </row>
    <row r="114" spans="1:42" s="3" customFormat="1" ht="27.6" customHeight="1">
      <c r="A114" s="79" t="s">
        <v>731</v>
      </c>
      <c r="B114" s="6" t="s">
        <v>746</v>
      </c>
      <c r="C114" s="3">
        <v>5</v>
      </c>
      <c r="D114" s="3" t="s">
        <v>39</v>
      </c>
      <c r="E114" s="6"/>
      <c r="F114" s="16" t="s">
        <v>780</v>
      </c>
      <c r="G114" s="8"/>
      <c r="H114" s="8"/>
      <c r="I114" s="4">
        <f t="shared" si="9"/>
        <v>0</v>
      </c>
      <c r="J114" s="2"/>
      <c r="K114" s="2"/>
      <c r="L114" s="2"/>
      <c r="M114" s="2">
        <f t="shared" si="10"/>
        <v>0</v>
      </c>
      <c r="N114" s="2"/>
      <c r="O114" s="2"/>
      <c r="P114" s="2"/>
      <c r="Q114" s="2"/>
      <c r="R114" s="7"/>
      <c r="W114" s="3">
        <f t="shared" si="6"/>
        <v>0</v>
      </c>
      <c r="Y114" s="8"/>
      <c r="AA114" s="4"/>
      <c r="AB114" s="5"/>
      <c r="AJ114" s="4">
        <f t="shared" si="11"/>
        <v>0</v>
      </c>
      <c r="AL114" s="21"/>
      <c r="AM114" s="29" t="str">
        <f>"&lt;tr class='mmt"&amp;IF(D114="活動"," ev",IF(D114="限定"," ltd",""))&amp;IF(G114=""," groupless'","'")&amp;"&gt;&lt;td headers='icon'&gt;&lt;a href='https://www.alchemistcodedb.com/jp/card/"&amp;SUBSTITUTE(SUBSTITUTE(LOWER(A114),"_","-"),".png","")&amp;"'&gt;&lt;img src='../res/mmt/"&amp;A114&amp;"' title='"&amp;B114&amp;"' /&gt;&lt;/a&gt;&lt;/td&gt;&lt;td headers='name'&gt;"&amp;B114&amp;"&lt;/td&gt;&lt;td headers='rank'&gt;"&amp;C114&amp;"&lt;/td&gt;&lt;td headers='remark'&gt;"&amp;IF(D114="活動","&lt;span class='event'&gt;活動&lt;/span&gt;",IF(D114="限定","&lt;span class='limited'&gt;限定&lt;/span&gt;",""))&amp;"&lt;/td&gt;&lt;td headers='origin'&gt;&lt;span class='originName'&gt;"&amp;SUBSTITUTE(F114,CHAR(10),"&lt;br /&gt;")&amp;"&lt;/span&gt;&lt;img class='originLogo' src='../res/mmt/ui/"&amp;VLOOKUP(F114,List!F:H,2,FALSE)&amp;"'title='"&amp;SUBSTITUTE(F114,CHAR(10)," ")&amp;"' /&gt;&lt;/td&gt;&lt;td headers='group'&gt;"&amp;IF(G114="","","&lt;span class='groupName'&gt;"&amp;SUBSTITUTE(G114,CHAR(10)," ")&amp;IF(H114="","","&lt;br /&gt;"&amp;SUBSTITUTE(H114,CHAR(10)," "))&amp;"&lt;/span&gt;&lt;img class='groupLogo' src='../res/mmt/ui/"&amp;VLOOKUP(G114,List!K:L,2,FALSE)&amp;"' title='"&amp;SUBSTITUTE(G114,CHAR(10)," ")&amp;"' /&gt;")&amp;IF(H114="","","&lt;img class='groupLogo' src='../res/mmt/ui/"&amp;VLOOKUP(H114,List!K:L,2,FALSE)&amp;"' title='"&amp;SUBSTITUTE(H114,CHAR(10)," ")&amp;"' /&gt;")&amp;"&lt;/td&gt;&lt;td headers='score' id='"&amp;AO114&amp;"'&gt;"&amp;I114&amp;"&lt;/td&gt;&lt;td headers='HP'&gt;"&amp;J114&amp;"&lt;/td&gt;&lt;td headers='patk'&gt;"&amp;K114&amp;"&lt;/td&gt;&lt;td headers='matk'&gt;"&amp;L114&amp;"&lt;/td&gt;&lt;td headers='pdef'&gt;"&amp;N114&amp;"&lt;/td&gt;&lt;td headers='mdef'&gt;"&amp;O114&amp;"&lt;/td&gt;&lt;td headers='dex'&gt;"&amp;P114&amp;"&lt;/td&gt;&lt;td headers='agi'&gt;"&amp;Q114&amp;"&lt;/td&gt;&lt;td headers='luck'&gt;"&amp;R114&amp;"&lt;/td&gt;&lt;td headers='aType'&gt;"&amp;S114&amp;IF(U114="","","&lt;br /&gt;"&amp;U114)&amp; "&lt;/td&gt;&lt;td headers='a.bonus'&gt;"&amp;T114&amp;IF(V114="","","&lt;br /&gt;"&amp;V114)&amp;"&lt;/td&gt;&lt;td headers='special'&gt;"&amp;X114&amp;IF(Z114="","","&lt;br /&gt;"&amp;Z114)&amp;"&lt;/td&gt;&lt;td headers='sp.bonus'&gt;"&amp;Y114&amp;IF(AA114="","","&lt;br /&gt;"&amp;AA114)&amp;"&lt;/td&gt;&lt;td headers='others'&gt;"&amp;AB114&amp;"&lt;/td&gt;&lt;td headers='sinA'&gt;"&amp;AC114&amp;"&lt;/td&gt;&lt;td headers='sinB'&gt;"&amp;AD114&amp;"&lt;/td&gt;&lt;td headers='sinC'&gt;"&amp;AE114&amp;"&lt;/td&gt;&lt;td headers='sinD'&gt;"&amp;AF114&amp;"&lt;/td&gt;&lt;td headers='sinE'&gt;"&amp;AG114&amp;"&lt;/td&gt;&lt;td headers='sinF'&gt;"&amp;AH114&amp;"&lt;/td&gt;&lt;td headers='sinG'&gt;"&amp;AI114&amp;"&lt;/td&gt;&lt;/tr&gt;"</f>
        <v>&lt;tr class='mmt ltd groupless'&gt;&lt;td headers='icon'&gt;&lt;a href='https://www.alchemistcodedb.com/jp/card/ts-gluttony-nimuru-01'&gt;&lt;img src='../res/mmt/TS_GLUTTONY_NIMURU_01.png' title='希う創世の光' /&gt;&lt;/a&gt;&lt;/td&gt;&lt;td headers='name'&gt;希う創世の光&lt;/td&gt;&lt;td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4" s="29" t="str">
        <f t="shared" si="7"/>
        <v>document.getElementById('m112').innerHTML = (b0*0);</v>
      </c>
      <c r="AO114" s="33" t="str">
        <f t="shared" si="8"/>
        <v>m112</v>
      </c>
      <c r="AP114" s="6" t="str">
        <f>IF(S114="","",VLOOKUP(S114,List!N$2:O$8,2,FALSE)&amp;"*"&amp;T114&amp;IF(U114="","","+"&amp;VLOOKUP(U114,List!N$2:O$8,2,FALSE)&amp;"*"&amp;V114&amp;"-"&amp;VLOOKUP(S114,List!N$2:O$8,2,FALSE)&amp;"*"&amp;VLOOKUP(U114,List!N$2:O$8,2,FALSE)&amp;"*"&amp;MIN(T114,V114)))&amp;IF(X114="","",IF(S114="","","+")&amp;VLOOKUP(X114,List!P$2:Q$15,2,FALSE)&amp;"*"&amp;Y114&amp;IF(Z114="","","+"&amp;VLOOKUP(Z114,List!P$2:Q$14,2,FALSE)))</f>
        <v/>
      </c>
    </row>
    <row r="115" spans="1:42" s="3" customFormat="1" ht="27.6" customHeight="1">
      <c r="A115" s="79" t="s">
        <v>156</v>
      </c>
      <c r="B115" s="6" t="s">
        <v>157</v>
      </c>
      <c r="C115" s="3">
        <v>5</v>
      </c>
      <c r="E115" s="6"/>
      <c r="F115" s="16" t="s">
        <v>780</v>
      </c>
      <c r="G115" s="8" t="s">
        <v>404</v>
      </c>
      <c r="H115" s="8"/>
      <c r="I115" s="4">
        <f t="shared" si="9"/>
        <v>90</v>
      </c>
      <c r="J115" s="2"/>
      <c r="K115" s="2">
        <v>30</v>
      </c>
      <c r="L115" s="2">
        <v>30</v>
      </c>
      <c r="M115" s="2">
        <f t="shared" si="10"/>
        <v>30</v>
      </c>
      <c r="N115" s="2"/>
      <c r="O115" s="2"/>
      <c r="P115" s="2"/>
      <c r="Q115" s="2">
        <v>10</v>
      </c>
      <c r="R115" s="7"/>
      <c r="S115" s="5" t="s">
        <v>16</v>
      </c>
      <c r="T115" s="3">
        <v>30</v>
      </c>
      <c r="U115" s="5"/>
      <c r="W115" s="3">
        <f t="shared" si="6"/>
        <v>30</v>
      </c>
      <c r="Y115" s="8"/>
      <c r="AA115" s="4"/>
      <c r="AB115" s="5"/>
      <c r="AC115" s="3">
        <v>30</v>
      </c>
      <c r="AD115" s="3">
        <v>30</v>
      </c>
      <c r="AJ115" s="4">
        <f t="shared" si="11"/>
        <v>30</v>
      </c>
      <c r="AL115" s="21"/>
      <c r="AM115" s="29" t="str">
        <f>"&lt;tr class='mmt"&amp;IF(D115="活動"," ev",IF(D115="限定"," ltd",""))&amp;IF(G115=""," groupless'","'")&amp;"&gt;&lt;td headers='icon'&gt;&lt;a href='https://www.alchemistcodedb.com/jp/card/"&amp;SUBSTITUTE(SUBSTITUTE(LOWER(A115),"_","-"),".png","")&amp;"'&gt;&lt;img src='../res/mmt/"&amp;A115&amp;"' title='"&amp;B115&amp;"' /&gt;&lt;/a&gt;&lt;/td&gt;&lt;td headers='name'&gt;"&amp;B115&amp;"&lt;/td&gt;&lt;td headers='rank'&gt;"&amp;C115&amp;"&lt;/td&gt;&lt;td headers='remark'&gt;"&amp;IF(D115="活動","&lt;span class='event'&gt;活動&lt;/span&gt;",IF(D115="限定","&lt;span class='limited'&gt;限定&lt;/span&gt;",""))&amp;"&lt;/td&gt;&lt;td headers='origin'&gt;&lt;span class='originName'&gt;"&amp;SUBSTITUTE(F115,CHAR(10),"&lt;br /&gt;")&amp;"&lt;/span&gt;&lt;img class='originLogo' src='../res/mmt/ui/"&amp;VLOOKUP(F115,List!F:H,2,FALSE)&amp;"'title='"&amp;SUBSTITUTE(F115,CHAR(10)," ")&amp;"' /&gt;&lt;/td&gt;&lt;td headers='group'&gt;"&amp;IF(G115="","","&lt;span class='groupName'&gt;"&amp;SUBSTITUTE(G115,CHAR(10)," ")&amp;IF(H115="","","&lt;br /&gt;"&amp;SUBSTITUTE(H115,CHAR(10)," "))&amp;"&lt;/span&gt;&lt;img class='groupLogo' src='../res/mmt/ui/"&amp;VLOOKUP(G115,List!K:L,2,FALSE)&amp;"' title='"&amp;SUBSTITUTE(G115,CHAR(10)," ")&amp;"' /&gt;")&amp;IF(H115="","","&lt;img class='groupLogo' src='../res/mmt/ui/"&amp;VLOOKUP(H115,List!K:L,2,FALSE)&amp;"' title='"&amp;SUBSTITUTE(H115,CHAR(10)," ")&amp;"' /&gt;")&amp;"&lt;/td&gt;&lt;td headers='score' id='"&amp;AO115&amp;"'&gt;"&amp;I115&amp;"&lt;/td&gt;&lt;td headers='HP'&gt;"&amp;J115&amp;"&lt;/td&gt;&lt;td headers='patk'&gt;"&amp;K115&amp;"&lt;/td&gt;&lt;td headers='matk'&gt;"&amp;L115&amp;"&lt;/td&gt;&lt;td headers='pdef'&gt;"&amp;N115&amp;"&lt;/td&gt;&lt;td headers='mdef'&gt;"&amp;O115&amp;"&lt;/td&gt;&lt;td headers='dex'&gt;"&amp;P115&amp;"&lt;/td&gt;&lt;td headers='agi'&gt;"&amp;Q115&amp;"&lt;/td&gt;&lt;td headers='luck'&gt;"&amp;R115&amp;"&lt;/td&gt;&lt;td headers='aType'&gt;"&amp;S115&amp;IF(U115="","","&lt;br /&gt;"&amp;U115)&amp; "&lt;/td&gt;&lt;td headers='a.bonus'&gt;"&amp;T115&amp;IF(V115="","","&lt;br /&gt;"&amp;V115)&amp;"&lt;/td&gt;&lt;td headers='special'&gt;"&amp;X115&amp;IF(Z115="","","&lt;br /&gt;"&amp;Z115)&amp;"&lt;/td&gt;&lt;td headers='sp.bonus'&gt;"&amp;Y115&amp;IF(AA115="","","&lt;br /&gt;"&amp;AA115)&amp;"&lt;/td&gt;&lt;td headers='others'&gt;"&amp;AB115&amp;"&lt;/td&gt;&lt;td headers='sinA'&gt;"&amp;AC115&amp;"&lt;/td&gt;&lt;td headers='sinB'&gt;"&amp;AD115&amp;"&lt;/td&gt;&lt;td headers='sinC'&gt;"&amp;AE115&amp;"&lt;/td&gt;&lt;td headers='sinD'&gt;"&amp;AF115&amp;"&lt;/td&gt;&lt;td headers='sinE'&gt;"&amp;AG115&amp;"&lt;/td&gt;&lt;td headers='sinF'&gt;"&amp;AH115&amp;"&lt;/td&gt;&lt;td headers='sinG'&gt;"&amp;AI115&amp;"&lt;/td&gt;&lt;/tr&gt;"</f>
        <v>&lt;tr class='mmt'&gt;&lt;td headers='icon'&gt;&lt;a href='https://www.alchemistcodedb.com/jp/card/ts-gluttony-raura-01'&gt;&lt;img src='../res/mmt/TS_GLUTTONY_RAURA_01.png' title='雷光よりも鮮烈な' /&gt;&lt;/a&gt;&lt;/td&gt;&lt;td headers='name'&gt;雷光よりも鮮烈な&lt;/td&gt;&lt;td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headers='group'&gt;&lt;span class='groupName'&gt;シェイナファンクラブ&lt;/span&gt;&lt;img class='groupLogo' src='../res/mmt/ui/subgroup_shayna_fanclub.png' title='シェイナファンクラブ' /&gt;&lt;/td&gt;&lt;td headers='score' id='m113'&gt;90&lt;/td&gt;&lt;td headers='HP'&gt;&lt;/td&gt;&lt;td headers='patk'&gt;30&lt;/td&gt;&lt;td headers='matk'&gt;30&lt;/td&gt;&lt;td headers='pdef'&gt;&lt;/td&gt;&lt;td headers='mdef'&gt;&lt;/td&gt;&lt;td headers='dex'&gt;&lt;/td&gt;&lt;td headers='agi'&gt;10&lt;/td&gt;&lt;td headers='luck'&gt;&lt;/td&gt;&lt;td headers='aType'&gt;打撃&lt;/td&gt;&lt;td headers='a.bonus'&gt;30&lt;/td&gt;&lt;td headers='special'&gt;&lt;/td&gt;&lt;td headers='sp.bonus'&gt;&lt;/td&gt;&lt;td headers='others'&gt;&lt;/td&gt;&lt;td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115" s="29" t="str">
        <f t="shared" si="7"/>
        <v>document.getElementById('m113').innerHTML = (b0*30+b1*30+b2*30) + (s0*30+s1*30+s2*30)+ (ex03*30);</v>
      </c>
      <c r="AO115" s="33" t="str">
        <f t="shared" si="8"/>
        <v>m113</v>
      </c>
      <c r="AP115" s="6" t="str">
        <f>IF(S115="","",VLOOKUP(S115,List!N$2:O$8,2,FALSE)&amp;"*"&amp;T115&amp;IF(U115="","","+"&amp;VLOOKUP(U115,List!N$2:O$8,2,FALSE)&amp;"*"&amp;V115&amp;"-"&amp;VLOOKUP(S115,List!N$2:O$8,2,FALSE)&amp;"*"&amp;VLOOKUP(U115,List!N$2:O$8,2,FALSE)&amp;"*"&amp;MIN(T115,V115)))&amp;IF(X115="","",IF(S115="","","+")&amp;VLOOKUP(X115,List!P$2:Q$15,2,FALSE)&amp;"*"&amp;Y115&amp;IF(Z115="","","+"&amp;VLOOKUP(Z115,List!P$2:Q$14,2,FALSE)))</f>
        <v>ex03*30</v>
      </c>
    </row>
    <row r="116" spans="1:42" s="3" customFormat="1" ht="27.6" customHeight="1">
      <c r="A116" s="79" t="s">
        <v>158</v>
      </c>
      <c r="B116" s="6" t="s">
        <v>459</v>
      </c>
      <c r="C116" s="3">
        <v>5</v>
      </c>
      <c r="E116" s="6"/>
      <c r="F116" s="16" t="s">
        <v>780</v>
      </c>
      <c r="G116" s="8"/>
      <c r="H116" s="8"/>
      <c r="I116" s="4">
        <f t="shared" si="9"/>
        <v>0</v>
      </c>
      <c r="J116" s="2"/>
      <c r="K116" s="2"/>
      <c r="L116" s="2"/>
      <c r="M116" s="2">
        <f t="shared" si="10"/>
        <v>0</v>
      </c>
      <c r="N116" s="2"/>
      <c r="O116" s="2"/>
      <c r="P116" s="2"/>
      <c r="Q116" s="2"/>
      <c r="R116" s="7"/>
      <c r="W116" s="3">
        <f t="shared" si="6"/>
        <v>0</v>
      </c>
      <c r="Y116" s="8"/>
      <c r="AA116" s="4"/>
      <c r="AB116" s="5"/>
      <c r="AJ116" s="4">
        <f t="shared" si="11"/>
        <v>0</v>
      </c>
      <c r="AL116" s="21"/>
      <c r="AM116" s="29" t="str">
        <f>"&lt;tr class='mmt"&amp;IF(D116="活動"," ev",IF(D116="限定"," ltd",""))&amp;IF(G116=""," groupless'","'")&amp;"&gt;&lt;td headers='icon'&gt;&lt;a href='https://www.alchemistcodedb.com/jp/card/"&amp;SUBSTITUTE(SUBSTITUTE(LOWER(A116),"_","-"),".png","")&amp;"'&gt;&lt;img src='../res/mmt/"&amp;A116&amp;"' title='"&amp;B116&amp;"' /&gt;&lt;/a&gt;&lt;/td&gt;&lt;td headers='name'&gt;"&amp;B116&amp;"&lt;/td&gt;&lt;td headers='rank'&gt;"&amp;C116&amp;"&lt;/td&gt;&lt;td headers='remark'&gt;"&amp;IF(D116="活動","&lt;span class='event'&gt;活動&lt;/span&gt;",IF(D116="限定","&lt;span class='limited'&gt;限定&lt;/span&gt;",""))&amp;"&lt;/td&gt;&lt;td headers='origin'&gt;&lt;span class='originName'&gt;"&amp;SUBSTITUTE(F116,CHAR(10),"&lt;br /&gt;")&amp;"&lt;/span&gt;&lt;img class='originLogo' src='../res/mmt/ui/"&amp;VLOOKUP(F116,List!F:H,2,FALSE)&amp;"'title='"&amp;SUBSTITUTE(F116,CHAR(10)," ")&amp;"' /&gt;&lt;/td&gt;&lt;td headers='group'&gt;"&amp;IF(G116="","","&lt;span class='groupName'&gt;"&amp;SUBSTITUTE(G116,CHAR(10)," ")&amp;IF(H116="","","&lt;br /&gt;"&amp;SUBSTITUTE(H116,CHAR(10)," "))&amp;"&lt;/span&gt;&lt;img class='groupLogo' src='../res/mmt/ui/"&amp;VLOOKUP(G116,List!K:L,2,FALSE)&amp;"' title='"&amp;SUBSTITUTE(G116,CHAR(10)," ")&amp;"' /&gt;")&amp;IF(H116="","","&lt;img class='groupLogo' src='../res/mmt/ui/"&amp;VLOOKUP(H116,List!K:L,2,FALSE)&amp;"' title='"&amp;SUBSTITUTE(H116,CHAR(10)," ")&amp;"' /&gt;")&amp;"&lt;/td&gt;&lt;td headers='score' id='"&amp;AO116&amp;"'&gt;"&amp;I116&amp;"&lt;/td&gt;&lt;td headers='HP'&gt;"&amp;J116&amp;"&lt;/td&gt;&lt;td headers='patk'&gt;"&amp;K116&amp;"&lt;/td&gt;&lt;td headers='matk'&gt;"&amp;L116&amp;"&lt;/td&gt;&lt;td headers='pdef'&gt;"&amp;N116&amp;"&lt;/td&gt;&lt;td headers='mdef'&gt;"&amp;O116&amp;"&lt;/td&gt;&lt;td headers='dex'&gt;"&amp;P116&amp;"&lt;/td&gt;&lt;td headers='agi'&gt;"&amp;Q116&amp;"&lt;/td&gt;&lt;td headers='luck'&gt;"&amp;R116&amp;"&lt;/td&gt;&lt;td headers='aType'&gt;"&amp;S116&amp;IF(U116="","","&lt;br /&gt;"&amp;U116)&amp; "&lt;/td&gt;&lt;td headers='a.bonus'&gt;"&amp;T116&amp;IF(V116="","","&lt;br /&gt;"&amp;V116)&amp;"&lt;/td&gt;&lt;td headers='special'&gt;"&amp;X116&amp;IF(Z116="","","&lt;br /&gt;"&amp;Z116)&amp;"&lt;/td&gt;&lt;td headers='sp.bonus'&gt;"&amp;Y116&amp;IF(AA116="","","&lt;br /&gt;"&amp;AA116)&amp;"&lt;/td&gt;&lt;td headers='others'&gt;"&amp;AB116&amp;"&lt;/td&gt;&lt;td headers='sinA'&gt;"&amp;AC116&amp;"&lt;/td&gt;&lt;td headers='sinB'&gt;"&amp;AD116&amp;"&lt;/td&gt;&lt;td headers='sinC'&gt;"&amp;AE116&amp;"&lt;/td&gt;&lt;td headers='sinD'&gt;"&amp;AF116&amp;"&lt;/td&gt;&lt;td headers='sinE'&gt;"&amp;AG116&amp;"&lt;/td&gt;&lt;td headers='sinF'&gt;"&amp;AH116&amp;"&lt;/td&gt;&lt;td headers='sinG'&gt;"&amp;AI116&amp;"&lt;/td&gt;&lt;/tr&gt;"</f>
        <v>&lt;tr class='mmt groupless'&gt;&lt;td headers='icon'&gt;&lt;a href='https://www.alchemistcodedb.com/jp/card/ts-gluttony-teona-01'&gt;&lt;img src='../res/mmt/TS_GLUTTONY_TEONA_01.png' title='栄光の欠片、煌めき' /&gt;&lt;/a&gt;&lt;/td&gt;&lt;td headers='name'&gt;栄光の欠片、煌めき&lt;/td&gt;&lt;td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6" s="29" t="str">
        <f t="shared" si="7"/>
        <v>document.getElementById('m114').innerHTML = (b0*0);</v>
      </c>
      <c r="AO116" s="33" t="str">
        <f t="shared" si="8"/>
        <v>m114</v>
      </c>
      <c r="AP116" s="6" t="str">
        <f>IF(S116="","",VLOOKUP(S116,List!N$2:O$8,2,FALSE)&amp;"*"&amp;T116&amp;IF(U116="","","+"&amp;VLOOKUP(U116,List!N$2:O$8,2,FALSE)&amp;"*"&amp;V116&amp;"-"&amp;VLOOKUP(S116,List!N$2:O$8,2,FALSE)&amp;"*"&amp;VLOOKUP(U116,List!N$2:O$8,2,FALSE)&amp;"*"&amp;MIN(T116,V116)))&amp;IF(X116="","",IF(S116="","","+")&amp;VLOOKUP(X116,List!P$2:Q$15,2,FALSE)&amp;"*"&amp;Y116&amp;IF(Z116="","","+"&amp;VLOOKUP(Z116,List!P$2:Q$14,2,FALSE)))</f>
        <v/>
      </c>
    </row>
    <row r="117" spans="1:42" s="3" customFormat="1" ht="27.6" customHeight="1">
      <c r="A117" s="79" t="s">
        <v>975</v>
      </c>
      <c r="B117" s="6" t="s">
        <v>978</v>
      </c>
      <c r="C117" s="3">
        <v>5</v>
      </c>
      <c r="D117" s="3" t="s">
        <v>39</v>
      </c>
      <c r="E117" s="6" t="s">
        <v>828</v>
      </c>
      <c r="F117" s="16" t="s">
        <v>780</v>
      </c>
      <c r="G117" s="8"/>
      <c r="H117" s="8"/>
      <c r="I117" s="4">
        <f t="shared" si="9"/>
        <v>0</v>
      </c>
      <c r="J117" s="2"/>
      <c r="K117" s="2"/>
      <c r="L117" s="2"/>
      <c r="M117" s="2">
        <f t="shared" si="10"/>
        <v>0</v>
      </c>
      <c r="N117" s="2"/>
      <c r="O117" s="2"/>
      <c r="P117" s="2"/>
      <c r="Q117" s="2"/>
      <c r="R117" s="7"/>
      <c r="W117" s="3">
        <f t="shared" si="6"/>
        <v>0</v>
      </c>
      <c r="Y117" s="8"/>
      <c r="AA117" s="4"/>
      <c r="AB117" s="5"/>
      <c r="AJ117" s="4">
        <f t="shared" si="11"/>
        <v>0</v>
      </c>
      <c r="AL117" s="21"/>
      <c r="AM117" s="29" t="str">
        <f>"&lt;tr class='mmt"&amp;IF(D117="活動"," ev",IF(D117="限定"," ltd",""))&amp;IF(G117=""," groupless'","'")&amp;"&gt;&lt;td headers='icon'&gt;&lt;a href='https://www.alchemistcodedb.com/jp/card/"&amp;SUBSTITUTE(SUBSTITUTE(LOWER(A117),"_","-"),".png","")&amp;"'&gt;&lt;img src='../res/mmt/"&amp;A117&amp;"' title='"&amp;B117&amp;"' /&gt;&lt;/a&gt;&lt;/td&gt;&lt;td headers='name'&gt;"&amp;B117&amp;"&lt;/td&gt;&lt;td headers='rank'&gt;"&amp;C117&amp;"&lt;/td&gt;&lt;td headers='remark'&gt;"&amp;IF(D117="活動","&lt;span class='event'&gt;活動&lt;/span&gt;",IF(D117="限定","&lt;span class='limited'&gt;限定&lt;/span&gt;",""))&amp;"&lt;/td&gt;&lt;td headers='origin'&gt;&lt;span class='originName'&gt;"&amp;SUBSTITUTE(F117,CHAR(10),"&lt;br /&gt;")&amp;"&lt;/span&gt;&lt;img class='originLogo' src='../res/mmt/ui/"&amp;VLOOKUP(F117,List!F:H,2,FALSE)&amp;"'title='"&amp;SUBSTITUTE(F117,CHAR(10)," ")&amp;"' /&gt;&lt;/td&gt;&lt;td headers='group'&gt;"&amp;IF(G117="","","&lt;span class='groupName'&gt;"&amp;SUBSTITUTE(G117,CHAR(10)," ")&amp;IF(H117="","","&lt;br /&gt;"&amp;SUBSTITUTE(H117,CHAR(10)," "))&amp;"&lt;/span&gt;&lt;img class='groupLogo' src='../res/mmt/ui/"&amp;VLOOKUP(G117,List!K:L,2,FALSE)&amp;"' title='"&amp;SUBSTITUTE(G117,CHAR(10)," ")&amp;"' /&gt;")&amp;IF(H117="","","&lt;img class='groupLogo' src='../res/mmt/ui/"&amp;VLOOKUP(H117,List!K:L,2,FALSE)&amp;"' title='"&amp;SUBSTITUTE(H117,CHAR(10)," ")&amp;"' /&gt;")&amp;"&lt;/td&gt;&lt;td headers='score' id='"&amp;AO117&amp;"'&gt;"&amp;I117&amp;"&lt;/td&gt;&lt;td headers='HP'&gt;"&amp;J117&amp;"&lt;/td&gt;&lt;td headers='patk'&gt;"&amp;K117&amp;"&lt;/td&gt;&lt;td headers='matk'&gt;"&amp;L117&amp;"&lt;/td&gt;&lt;td headers='pdef'&gt;"&amp;N117&amp;"&lt;/td&gt;&lt;td headers='mdef'&gt;"&amp;O117&amp;"&lt;/td&gt;&lt;td headers='dex'&gt;"&amp;P117&amp;"&lt;/td&gt;&lt;td headers='agi'&gt;"&amp;Q117&amp;"&lt;/td&gt;&lt;td headers='luck'&gt;"&amp;R117&amp;"&lt;/td&gt;&lt;td headers='aType'&gt;"&amp;S117&amp;IF(U117="","","&lt;br /&gt;"&amp;U117)&amp; "&lt;/td&gt;&lt;td headers='a.bonus'&gt;"&amp;T117&amp;IF(V117="","","&lt;br /&gt;"&amp;V117)&amp;"&lt;/td&gt;&lt;td headers='special'&gt;"&amp;X117&amp;IF(Z117="","","&lt;br /&gt;"&amp;Z117)&amp;"&lt;/td&gt;&lt;td headers='sp.bonus'&gt;"&amp;Y117&amp;IF(AA117="","","&lt;br /&gt;"&amp;AA117)&amp;"&lt;/td&gt;&lt;td headers='others'&gt;"&amp;AB117&amp;"&lt;/td&gt;&lt;td headers='sinA'&gt;"&amp;AC117&amp;"&lt;/td&gt;&lt;td headers='sinB'&gt;"&amp;AD117&amp;"&lt;/td&gt;&lt;td headers='sinC'&gt;"&amp;AE117&amp;"&lt;/td&gt;&lt;td headers='sinD'&gt;"&amp;AF117&amp;"&lt;/td&gt;&lt;td headers='sinE'&gt;"&amp;AG117&amp;"&lt;/td&gt;&lt;td headers='sinF'&gt;"&amp;AH117&amp;"&lt;/td&gt;&lt;td headers='sinG'&gt;"&amp;AI117&amp;"&lt;/td&gt;&lt;/tr&gt;"</f>
        <v>&lt;tr class='mmt ltd groupless'&gt;&lt;td headers='icon'&gt;&lt;a href='https://www.alchemistcodedb.com/jp/card/ts-gluttony-tetis-01'&gt;&lt;img src='../res/mmt/TS_GLUTTONY_TETIS_01.png' title='ハロウィンの優しい時間' /&gt;&lt;/a&gt;&lt;/td&gt;&lt;td headers='name'&gt;ハロウィンの優しい時間&lt;/td&gt;&lt;td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7" s="29" t="str">
        <f t="shared" si="7"/>
        <v>document.getElementById('m115').innerHTML = (b0*0);</v>
      </c>
      <c r="AO117" s="33" t="str">
        <f t="shared" si="8"/>
        <v>m115</v>
      </c>
      <c r="AP117" s="6" t="str">
        <f>IF(S117="","",VLOOKUP(S117,List!N$2:O$8,2,FALSE)&amp;"*"&amp;T117&amp;IF(U117="","","+"&amp;VLOOKUP(U117,List!N$2:O$8,2,FALSE)&amp;"*"&amp;V117&amp;"-"&amp;VLOOKUP(S117,List!N$2:O$8,2,FALSE)&amp;"*"&amp;VLOOKUP(U117,List!N$2:O$8,2,FALSE)&amp;"*"&amp;MIN(T117,V117)))&amp;IF(X117="","",IF(S117="","","+")&amp;VLOOKUP(X117,List!P$2:Q$15,2,FALSE)&amp;"*"&amp;Y117&amp;IF(Z117="","","+"&amp;VLOOKUP(Z117,List!P$2:Q$14,2,FALSE)))</f>
        <v/>
      </c>
    </row>
    <row r="118" spans="1:42" s="3" customFormat="1" ht="27.6" customHeight="1">
      <c r="A118" s="79" t="s">
        <v>955</v>
      </c>
      <c r="B118" s="6" t="s">
        <v>962</v>
      </c>
      <c r="C118" s="3">
        <v>5</v>
      </c>
      <c r="D118" s="3" t="s">
        <v>39</v>
      </c>
      <c r="E118" s="6"/>
      <c r="F118" s="16" t="s">
        <v>780</v>
      </c>
      <c r="G118" s="8"/>
      <c r="H118" s="8"/>
      <c r="I118" s="4">
        <f t="shared" si="9"/>
        <v>0</v>
      </c>
      <c r="J118" s="2"/>
      <c r="K118" s="2"/>
      <c r="L118" s="2"/>
      <c r="M118" s="2">
        <f t="shared" si="10"/>
        <v>0</v>
      </c>
      <c r="N118" s="2"/>
      <c r="O118" s="2"/>
      <c r="P118" s="2"/>
      <c r="Q118" s="2"/>
      <c r="R118" s="7"/>
      <c r="W118" s="3">
        <f t="shared" si="6"/>
        <v>0</v>
      </c>
      <c r="Y118" s="8"/>
      <c r="AA118" s="4"/>
      <c r="AB118" s="5"/>
      <c r="AJ118" s="4">
        <f t="shared" si="11"/>
        <v>0</v>
      </c>
      <c r="AL118" s="21"/>
      <c r="AM118" s="29" t="str">
        <f>"&lt;tr class='mmt"&amp;IF(D118="活動"," ev",IF(D118="限定"," ltd",""))&amp;IF(G118=""," groupless'","'")&amp;"&gt;&lt;td headers='icon'&gt;&lt;a href='https://www.alchemistcodedb.com/jp/card/"&amp;SUBSTITUTE(SUBSTITUTE(LOWER(A118),"_","-"),".png","")&amp;"'&gt;&lt;img src='../res/mmt/"&amp;A118&amp;"' title='"&amp;B118&amp;"' /&gt;&lt;/a&gt;&lt;/td&gt;&lt;td headers='name'&gt;"&amp;B118&amp;"&lt;/td&gt;&lt;td headers='rank'&gt;"&amp;C118&amp;"&lt;/td&gt;&lt;td headers='remark'&gt;"&amp;IF(D118="活動","&lt;span class='event'&gt;活動&lt;/span&gt;",IF(D118="限定","&lt;span class='limited'&gt;限定&lt;/span&gt;",""))&amp;"&lt;/td&gt;&lt;td headers='origin'&gt;&lt;span class='originName'&gt;"&amp;SUBSTITUTE(F118,CHAR(10),"&lt;br /&gt;")&amp;"&lt;/span&gt;&lt;img class='originLogo' src='../res/mmt/ui/"&amp;VLOOKUP(F118,List!F:H,2,FALSE)&amp;"'title='"&amp;SUBSTITUTE(F118,CHAR(10)," ")&amp;"' /&gt;&lt;/td&gt;&lt;td headers='group'&gt;"&amp;IF(G118="","","&lt;span class='groupName'&gt;"&amp;SUBSTITUTE(G118,CHAR(10)," ")&amp;IF(H118="","","&lt;br /&gt;"&amp;SUBSTITUTE(H118,CHAR(10)," "))&amp;"&lt;/span&gt;&lt;img class='groupLogo' src='../res/mmt/ui/"&amp;VLOOKUP(G118,List!K:L,2,FALSE)&amp;"' title='"&amp;SUBSTITUTE(G118,CHAR(10)," ")&amp;"' /&gt;")&amp;IF(H118="","","&lt;img class='groupLogo' src='../res/mmt/ui/"&amp;VLOOKUP(H118,List!K:L,2,FALSE)&amp;"' title='"&amp;SUBSTITUTE(H118,CHAR(10)," ")&amp;"' /&gt;")&amp;"&lt;/td&gt;&lt;td headers='score' id='"&amp;AO118&amp;"'&gt;"&amp;I118&amp;"&lt;/td&gt;&lt;td headers='HP'&gt;"&amp;J118&amp;"&lt;/td&gt;&lt;td headers='patk'&gt;"&amp;K118&amp;"&lt;/td&gt;&lt;td headers='matk'&gt;"&amp;L118&amp;"&lt;/td&gt;&lt;td headers='pdef'&gt;"&amp;N118&amp;"&lt;/td&gt;&lt;td headers='mdef'&gt;"&amp;O118&amp;"&lt;/td&gt;&lt;td headers='dex'&gt;"&amp;P118&amp;"&lt;/td&gt;&lt;td headers='agi'&gt;"&amp;Q118&amp;"&lt;/td&gt;&lt;td headers='luck'&gt;"&amp;R118&amp;"&lt;/td&gt;&lt;td headers='aType'&gt;"&amp;S118&amp;IF(U118="","","&lt;br /&gt;"&amp;U118)&amp; "&lt;/td&gt;&lt;td headers='a.bonus'&gt;"&amp;T118&amp;IF(V118="","","&lt;br /&gt;"&amp;V118)&amp;"&lt;/td&gt;&lt;td headers='special'&gt;"&amp;X118&amp;IF(Z118="","","&lt;br /&gt;"&amp;Z118)&amp;"&lt;/td&gt;&lt;td headers='sp.bonus'&gt;"&amp;Y118&amp;IF(AA118="","","&lt;br /&gt;"&amp;AA118)&amp;"&lt;/td&gt;&lt;td headers='others'&gt;"&amp;AB118&amp;"&lt;/td&gt;&lt;td headers='sinA'&gt;"&amp;AC118&amp;"&lt;/td&gt;&lt;td headers='sinB'&gt;"&amp;AD118&amp;"&lt;/td&gt;&lt;td headers='sinC'&gt;"&amp;AE118&amp;"&lt;/td&gt;&lt;td headers='sinD'&gt;"&amp;AF118&amp;"&lt;/td&gt;&lt;td headers='sinE'&gt;"&amp;AG118&amp;"&lt;/td&gt;&lt;td headers='sinF'&gt;"&amp;AH118&amp;"&lt;/td&gt;&lt;td headers='sinG'&gt;"&amp;AI118&amp;"&lt;/td&gt;&lt;/tr&gt;"</f>
        <v>&lt;tr class='mmt ltd groupless'&gt;&lt;td headers='icon'&gt;&lt;a href='https://www.alchemistcodedb.com/jp/card/ts-gluttony-zafirith-01'&gt;&lt;img src='../res/mmt/TS_GLUTTONY_ZAFIRITH_01.png' title='十全たる竜の不全' /&gt;&lt;/a&gt;&lt;/td&gt;&lt;td headers='name'&gt;十全たる竜の不全&lt;/td&gt;&lt;td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8" s="29" t="str">
        <f t="shared" si="7"/>
        <v>document.getElementById('m116').innerHTML = (b0*0);</v>
      </c>
      <c r="AO118" s="33" t="str">
        <f t="shared" si="8"/>
        <v>m116</v>
      </c>
      <c r="AP118" s="6" t="str">
        <f>IF(S118="","",VLOOKUP(S118,List!N$2:O$8,2,FALSE)&amp;"*"&amp;T118&amp;IF(U118="","","+"&amp;VLOOKUP(U118,List!N$2:O$8,2,FALSE)&amp;"*"&amp;V118&amp;"-"&amp;VLOOKUP(S118,List!N$2:O$8,2,FALSE)&amp;"*"&amp;VLOOKUP(U118,List!N$2:O$8,2,FALSE)&amp;"*"&amp;MIN(T118,V118)))&amp;IF(X118="","",IF(S118="","","+")&amp;VLOOKUP(X118,List!P$2:Q$15,2,FALSE)&amp;"*"&amp;Y118&amp;IF(Z118="","","+"&amp;VLOOKUP(Z118,List!P$2:Q$14,2,FALSE)))</f>
        <v/>
      </c>
    </row>
    <row r="119" spans="1:42" s="3" customFormat="1" ht="27.6" customHeight="1">
      <c r="A119" s="79" t="s">
        <v>931</v>
      </c>
      <c r="B119" s="6" t="s">
        <v>937</v>
      </c>
      <c r="C119" s="3">
        <v>5</v>
      </c>
      <c r="D119" s="3" t="s">
        <v>39</v>
      </c>
      <c r="E119" s="6"/>
      <c r="F119" s="16" t="s">
        <v>780</v>
      </c>
      <c r="G119" s="8"/>
      <c r="H119" s="8"/>
      <c r="I119" s="4">
        <f t="shared" si="9"/>
        <v>0</v>
      </c>
      <c r="J119" s="2"/>
      <c r="K119" s="2"/>
      <c r="L119" s="2"/>
      <c r="M119" s="2">
        <f t="shared" si="10"/>
        <v>0</v>
      </c>
      <c r="N119" s="2"/>
      <c r="O119" s="2"/>
      <c r="P119" s="2"/>
      <c r="Q119" s="2"/>
      <c r="R119" s="7"/>
      <c r="W119" s="3">
        <f t="shared" si="6"/>
        <v>0</v>
      </c>
      <c r="Y119" s="8"/>
      <c r="AA119" s="4"/>
      <c r="AB119" s="5"/>
      <c r="AJ119" s="4">
        <f t="shared" si="11"/>
        <v>0</v>
      </c>
      <c r="AL119" s="21"/>
      <c r="AM119" s="29" t="str">
        <f>"&lt;tr class='mmt"&amp;IF(D119="活動"," ev",IF(D119="限定"," ltd",""))&amp;IF(G119=""," groupless'","'")&amp;"&gt;&lt;td headers='icon'&gt;&lt;a href='https://www.alchemistcodedb.com/jp/card/"&amp;SUBSTITUTE(SUBSTITUTE(LOWER(A119),"_","-"),".png","")&amp;"'&gt;&lt;img src='../res/mmt/"&amp;A119&amp;"' title='"&amp;B119&amp;"' /&gt;&lt;/a&gt;&lt;/td&gt;&lt;td headers='name'&gt;"&amp;B119&amp;"&lt;/td&gt;&lt;td headers='rank'&gt;"&amp;C119&amp;"&lt;/td&gt;&lt;td headers='remark'&gt;"&amp;IF(D119="活動","&lt;span class='event'&gt;活動&lt;/span&gt;",IF(D119="限定","&lt;span class='limited'&gt;限定&lt;/span&gt;",""))&amp;"&lt;/td&gt;&lt;td headers='origin'&gt;&lt;span class='originName'&gt;"&amp;SUBSTITUTE(F119,CHAR(10),"&lt;br /&gt;")&amp;"&lt;/span&gt;&lt;img class='originLogo' src='../res/mmt/ui/"&amp;VLOOKUP(F119,List!F:H,2,FALSE)&amp;"'title='"&amp;SUBSTITUTE(F119,CHAR(10)," ")&amp;"' /&gt;&lt;/td&gt;&lt;td headers='group'&gt;"&amp;IF(G119="","","&lt;span class='groupName'&gt;"&amp;SUBSTITUTE(G119,CHAR(10)," ")&amp;IF(H119="","","&lt;br /&gt;"&amp;SUBSTITUTE(H119,CHAR(10)," "))&amp;"&lt;/span&gt;&lt;img class='groupLogo' src='../res/mmt/ui/"&amp;VLOOKUP(G119,List!K:L,2,FALSE)&amp;"' title='"&amp;SUBSTITUTE(G119,CHAR(10)," ")&amp;"' /&gt;")&amp;IF(H119="","","&lt;img class='groupLogo' src='../res/mmt/ui/"&amp;VLOOKUP(H119,List!K:L,2,FALSE)&amp;"' title='"&amp;SUBSTITUTE(H119,CHAR(10)," ")&amp;"' /&gt;")&amp;"&lt;/td&gt;&lt;td headers='score' id='"&amp;AO119&amp;"'&gt;"&amp;I119&amp;"&lt;/td&gt;&lt;td headers='HP'&gt;"&amp;J119&amp;"&lt;/td&gt;&lt;td headers='patk'&gt;"&amp;K119&amp;"&lt;/td&gt;&lt;td headers='matk'&gt;"&amp;L119&amp;"&lt;/td&gt;&lt;td headers='pdef'&gt;"&amp;N119&amp;"&lt;/td&gt;&lt;td headers='mdef'&gt;"&amp;O119&amp;"&lt;/td&gt;&lt;td headers='dex'&gt;"&amp;P119&amp;"&lt;/td&gt;&lt;td headers='agi'&gt;"&amp;Q119&amp;"&lt;/td&gt;&lt;td headers='luck'&gt;"&amp;R119&amp;"&lt;/td&gt;&lt;td headers='aType'&gt;"&amp;S119&amp;IF(U119="","","&lt;br /&gt;"&amp;U119)&amp; "&lt;/td&gt;&lt;td headers='a.bonus'&gt;"&amp;T119&amp;IF(V119="","","&lt;br /&gt;"&amp;V119)&amp;"&lt;/td&gt;&lt;td headers='special'&gt;"&amp;X119&amp;IF(Z119="","","&lt;br /&gt;"&amp;Z119)&amp;"&lt;/td&gt;&lt;td headers='sp.bonus'&gt;"&amp;Y119&amp;IF(AA119="","","&lt;br /&gt;"&amp;AA119)&amp;"&lt;/td&gt;&lt;td headers='others'&gt;"&amp;AB119&amp;"&lt;/td&gt;&lt;td headers='sinA'&gt;"&amp;AC119&amp;"&lt;/td&gt;&lt;td headers='sinB'&gt;"&amp;AD119&amp;"&lt;/td&gt;&lt;td headers='sinC'&gt;"&amp;AE119&amp;"&lt;/td&gt;&lt;td headers='sinD'&gt;"&amp;AF119&amp;"&lt;/td&gt;&lt;td headers='sinE'&gt;"&amp;AG119&amp;"&lt;/td&gt;&lt;td headers='sinF'&gt;"&amp;AH119&amp;"&lt;/td&gt;&lt;td headers='sinG'&gt;"&amp;AI119&amp;"&lt;/td&gt;&lt;/tr&gt;"</f>
        <v>&lt;tr class='mmt ltd groupless'&gt;&lt;td headers='icon'&gt;&lt;a href='https://www.alchemistcodedb.com/jp/card/ts-gluttony-zophie-01'&gt;&lt;img src='../res/mmt/TS_GLUTTONY_ZOPHIE_01.png' title='砂漠の無垢なる約束' /&gt;&lt;/a&gt;&lt;/td&gt;&lt;td headers='name'&gt;砂漠の無垢なる約束&lt;/td&gt;&lt;td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9" s="29" t="str">
        <f t="shared" si="7"/>
        <v>document.getElementById('m117').innerHTML = (b0*0);</v>
      </c>
      <c r="AO119" s="33" t="str">
        <f t="shared" si="8"/>
        <v>m117</v>
      </c>
      <c r="AP119" s="6" t="str">
        <f>IF(S119="","",VLOOKUP(S119,List!N$2:O$8,2,FALSE)&amp;"*"&amp;T119&amp;IF(U119="","","+"&amp;VLOOKUP(U119,List!N$2:O$8,2,FALSE)&amp;"*"&amp;V119&amp;"-"&amp;VLOOKUP(S119,List!N$2:O$8,2,FALSE)&amp;"*"&amp;VLOOKUP(U119,List!N$2:O$8,2,FALSE)&amp;"*"&amp;MIN(T119,V119)))&amp;IF(X119="","",IF(S119="","","+")&amp;VLOOKUP(X119,List!P$2:Q$15,2,FALSE)&amp;"*"&amp;Y119&amp;IF(Z119="","","+"&amp;VLOOKUP(Z119,List!P$2:Q$14,2,FALSE)))</f>
        <v/>
      </c>
    </row>
    <row r="120" spans="1:42" s="3" customFormat="1" ht="27.6" customHeight="1">
      <c r="A120" s="79" t="s">
        <v>835</v>
      </c>
      <c r="B120" s="6" t="s">
        <v>842</v>
      </c>
      <c r="C120" s="3">
        <v>5</v>
      </c>
      <c r="D120" s="3" t="s">
        <v>39</v>
      </c>
      <c r="E120" s="6"/>
      <c r="F120" s="73" t="s">
        <v>161</v>
      </c>
      <c r="G120" s="8"/>
      <c r="H120" s="8"/>
      <c r="I120" s="4">
        <f t="shared" si="9"/>
        <v>0</v>
      </c>
      <c r="J120" s="2"/>
      <c r="K120" s="2"/>
      <c r="L120" s="2"/>
      <c r="M120" s="2">
        <f t="shared" si="10"/>
        <v>0</v>
      </c>
      <c r="N120" s="2"/>
      <c r="O120" s="2"/>
      <c r="P120" s="2"/>
      <c r="Q120" s="2"/>
      <c r="R120" s="7"/>
      <c r="W120" s="3">
        <f t="shared" si="6"/>
        <v>0</v>
      </c>
      <c r="Y120" s="8"/>
      <c r="AA120" s="4"/>
      <c r="AB120" s="5"/>
      <c r="AJ120" s="4">
        <f t="shared" si="11"/>
        <v>0</v>
      </c>
      <c r="AL120" s="21"/>
      <c r="AM120" s="29" t="str">
        <f>"&lt;tr class='mmt"&amp;IF(D120="活動"," ev",IF(D120="限定"," ltd",""))&amp;IF(G120=""," groupless'","'")&amp;"&gt;&lt;td headers='icon'&gt;&lt;a href='https://www.alchemistcodedb.com/jp/card/"&amp;SUBSTITUTE(SUBSTITUTE(LOWER(A120),"_","-"),".png","")&amp;"'&gt;&lt;img src='../res/mmt/"&amp;A120&amp;"' title='"&amp;B120&amp;"' /&gt;&lt;/a&gt;&lt;/td&gt;&lt;td headers='name'&gt;"&amp;B120&amp;"&lt;/td&gt;&lt;td headers='rank'&gt;"&amp;C120&amp;"&lt;/td&gt;&lt;td headers='remark'&gt;"&amp;IF(D120="活動","&lt;span class='event'&gt;活動&lt;/span&gt;",IF(D120="限定","&lt;span class='limited'&gt;限定&lt;/span&gt;",""))&amp;"&lt;/td&gt;&lt;td headers='origin'&gt;&lt;span class='originName'&gt;"&amp;SUBSTITUTE(F120,CHAR(10),"&lt;br /&gt;")&amp;"&lt;/span&gt;&lt;img class='originLogo' src='../res/mmt/ui/"&amp;VLOOKUP(F120,List!F:H,2,FALSE)&amp;"'title='"&amp;SUBSTITUTE(F120,CHAR(10)," ")&amp;"' /&gt;&lt;/td&gt;&lt;td headers='group'&gt;"&amp;IF(G120="","","&lt;span class='groupName'&gt;"&amp;SUBSTITUTE(G120,CHAR(10)," ")&amp;IF(H120="","","&lt;br /&gt;"&amp;SUBSTITUTE(H120,CHAR(10)," "))&amp;"&lt;/span&gt;&lt;img class='groupLogo' src='../res/mmt/ui/"&amp;VLOOKUP(G120,List!K:L,2,FALSE)&amp;"' title='"&amp;SUBSTITUTE(G120,CHAR(10)," ")&amp;"' /&gt;")&amp;IF(H120="","","&lt;img class='groupLogo' src='../res/mmt/ui/"&amp;VLOOKUP(H120,List!K:L,2,FALSE)&amp;"' title='"&amp;SUBSTITUTE(H120,CHAR(10)," ")&amp;"' /&gt;")&amp;"&lt;/td&gt;&lt;td headers='score' id='"&amp;AO120&amp;"'&gt;"&amp;I120&amp;"&lt;/td&gt;&lt;td headers='HP'&gt;"&amp;J120&amp;"&lt;/td&gt;&lt;td headers='patk'&gt;"&amp;K120&amp;"&lt;/td&gt;&lt;td headers='matk'&gt;"&amp;L120&amp;"&lt;/td&gt;&lt;td headers='pdef'&gt;"&amp;N120&amp;"&lt;/td&gt;&lt;td headers='mdef'&gt;"&amp;O120&amp;"&lt;/td&gt;&lt;td headers='dex'&gt;"&amp;P120&amp;"&lt;/td&gt;&lt;td headers='agi'&gt;"&amp;Q120&amp;"&lt;/td&gt;&lt;td headers='luck'&gt;"&amp;R120&amp;"&lt;/td&gt;&lt;td headers='aType'&gt;"&amp;S120&amp;IF(U120="","","&lt;br /&gt;"&amp;U120)&amp; "&lt;/td&gt;&lt;td headers='a.bonus'&gt;"&amp;T120&amp;IF(V120="","","&lt;br /&gt;"&amp;V120)&amp;"&lt;/td&gt;&lt;td headers='special'&gt;"&amp;X120&amp;IF(Z120="","","&lt;br /&gt;"&amp;Z120)&amp;"&lt;/td&gt;&lt;td headers='sp.bonus'&gt;"&amp;Y120&amp;IF(AA120="","","&lt;br /&gt;"&amp;AA120)&amp;"&lt;/td&gt;&lt;td headers='others'&gt;"&amp;AB120&amp;"&lt;/td&gt;&lt;td headers='sinA'&gt;"&amp;AC120&amp;"&lt;/td&gt;&lt;td headers='sinB'&gt;"&amp;AD120&amp;"&lt;/td&gt;&lt;td headers='sinC'&gt;"&amp;AE120&amp;"&lt;/td&gt;&lt;td headers='sinD'&gt;"&amp;AF120&amp;"&lt;/td&gt;&lt;td headers='sinE'&gt;"&amp;AG120&amp;"&lt;/td&gt;&lt;td headers='sinF'&gt;"&amp;AH120&amp;"&lt;/td&gt;&lt;td headers='sinG'&gt;"&amp;AI120&amp;"&lt;/td&gt;&lt;/tr&gt;"</f>
        <v>&lt;tr class='mmt ltd groupless'&gt;&lt;td headers='icon'&gt;&lt;a href='https://www.alchemistcodedb.com/jp/card/ts-greed-benika-01'&gt;&lt;img src='../res/mmt/TS_GREED_BENIKA_01.png' title='まばゆきは回顧の灯火' /&gt;&lt;/a&gt;&lt;/td&gt;&lt;td headers='name'&gt;まばゆきは回顧の灯火&lt;/td&gt;&lt;td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id='m118'&gt;0&lt;/td&gt;&lt;td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0" s="29" t="str">
        <f t="shared" si="7"/>
        <v>document.getElementById('m118').innerHTML = (b0*0);</v>
      </c>
      <c r="AO120" s="33" t="str">
        <f t="shared" si="8"/>
        <v>m118</v>
      </c>
      <c r="AP120" s="6" t="str">
        <f>IF(S120="","",VLOOKUP(S120,List!N$2:O$8,2,FALSE)&amp;"*"&amp;T120&amp;IF(U120="","","+"&amp;VLOOKUP(U120,List!N$2:O$8,2,FALSE)&amp;"*"&amp;V120&amp;"-"&amp;VLOOKUP(S120,List!N$2:O$8,2,FALSE)&amp;"*"&amp;VLOOKUP(U120,List!N$2:O$8,2,FALSE)&amp;"*"&amp;MIN(T120,V120)))&amp;IF(X120="","",IF(S120="","","+")&amp;VLOOKUP(X120,List!P$2:Q$15,2,FALSE)&amp;"*"&amp;Y120&amp;IF(Z120="","","+"&amp;VLOOKUP(Z120,List!P$2:Q$14,2,FALSE)))</f>
        <v/>
      </c>
    </row>
    <row r="121" spans="1:42" s="3" customFormat="1" ht="27.6" customHeight="1">
      <c r="A121" s="79" t="s">
        <v>159</v>
      </c>
      <c r="B121" s="6" t="s">
        <v>460</v>
      </c>
      <c r="C121" s="3">
        <v>5</v>
      </c>
      <c r="D121" s="3" t="s">
        <v>39</v>
      </c>
      <c r="E121" s="6"/>
      <c r="F121" s="16" t="s">
        <v>780</v>
      </c>
      <c r="G121" s="8"/>
      <c r="H121" s="8"/>
      <c r="I121" s="4">
        <f t="shared" si="9"/>
        <v>0</v>
      </c>
      <c r="J121" s="2"/>
      <c r="K121" s="2"/>
      <c r="L121" s="2"/>
      <c r="M121" s="2">
        <f t="shared" si="10"/>
        <v>0</v>
      </c>
      <c r="N121" s="2"/>
      <c r="O121" s="2"/>
      <c r="P121" s="2"/>
      <c r="Q121" s="2"/>
      <c r="R121" s="7"/>
      <c r="W121" s="3">
        <f t="shared" si="6"/>
        <v>0</v>
      </c>
      <c r="Y121" s="8"/>
      <c r="AA121" s="4"/>
      <c r="AB121" s="5"/>
      <c r="AJ121" s="4">
        <f t="shared" si="11"/>
        <v>0</v>
      </c>
      <c r="AL121" s="21"/>
      <c r="AM121" s="29" t="str">
        <f>"&lt;tr class='mmt"&amp;IF(D121="活動"," ev",IF(D121="限定"," ltd",""))&amp;IF(G121=""," groupless'","'")&amp;"&gt;&lt;td headers='icon'&gt;&lt;a href='https://www.alchemistcodedb.com/jp/card/"&amp;SUBSTITUTE(SUBSTITUTE(LOWER(A121),"_","-"),".png","")&amp;"'&gt;&lt;img src='../res/mmt/"&amp;A121&amp;"' title='"&amp;B121&amp;"' /&gt;&lt;/a&gt;&lt;/td&gt;&lt;td headers='name'&gt;"&amp;B121&amp;"&lt;/td&gt;&lt;td headers='rank'&gt;"&amp;C121&amp;"&lt;/td&gt;&lt;td headers='remark'&gt;"&amp;IF(D121="活動","&lt;span class='event'&gt;活動&lt;/span&gt;",IF(D121="限定","&lt;span class='limited'&gt;限定&lt;/span&gt;",""))&amp;"&lt;/td&gt;&lt;td headers='origin'&gt;&lt;span class='originName'&gt;"&amp;SUBSTITUTE(F121,CHAR(10),"&lt;br /&gt;")&amp;"&lt;/span&gt;&lt;img class='originLogo' src='../res/mmt/ui/"&amp;VLOOKUP(F121,List!F:H,2,FALSE)&amp;"'title='"&amp;SUBSTITUTE(F121,CHAR(10)," ")&amp;"' /&gt;&lt;/td&gt;&lt;td headers='group'&gt;"&amp;IF(G121="","","&lt;span class='groupName'&gt;"&amp;SUBSTITUTE(G121,CHAR(10)," ")&amp;IF(H121="","","&lt;br /&gt;"&amp;SUBSTITUTE(H121,CHAR(10)," "))&amp;"&lt;/span&gt;&lt;img class='groupLogo' src='../res/mmt/ui/"&amp;VLOOKUP(G121,List!K:L,2,FALSE)&amp;"' title='"&amp;SUBSTITUTE(G121,CHAR(10)," ")&amp;"' /&gt;")&amp;IF(H121="","","&lt;img class='groupLogo' src='../res/mmt/ui/"&amp;VLOOKUP(H121,List!K:L,2,FALSE)&amp;"' title='"&amp;SUBSTITUTE(H121,CHAR(10)," ")&amp;"' /&gt;")&amp;"&lt;/td&gt;&lt;td headers='score' id='"&amp;AO121&amp;"'&gt;"&amp;I121&amp;"&lt;/td&gt;&lt;td headers='HP'&gt;"&amp;J121&amp;"&lt;/td&gt;&lt;td headers='patk'&gt;"&amp;K121&amp;"&lt;/td&gt;&lt;td headers='matk'&gt;"&amp;L121&amp;"&lt;/td&gt;&lt;td headers='pdef'&gt;"&amp;N121&amp;"&lt;/td&gt;&lt;td headers='mdef'&gt;"&amp;O121&amp;"&lt;/td&gt;&lt;td headers='dex'&gt;"&amp;P121&amp;"&lt;/td&gt;&lt;td headers='agi'&gt;"&amp;Q121&amp;"&lt;/td&gt;&lt;td headers='luck'&gt;"&amp;R121&amp;"&lt;/td&gt;&lt;td headers='aType'&gt;"&amp;S121&amp;IF(U121="","","&lt;br /&gt;"&amp;U121)&amp; "&lt;/td&gt;&lt;td headers='a.bonus'&gt;"&amp;T121&amp;IF(V121="","","&lt;br /&gt;"&amp;V121)&amp;"&lt;/td&gt;&lt;td headers='special'&gt;"&amp;X121&amp;IF(Z121="","","&lt;br /&gt;"&amp;Z121)&amp;"&lt;/td&gt;&lt;td headers='sp.bonus'&gt;"&amp;Y121&amp;IF(AA121="","","&lt;br /&gt;"&amp;AA121)&amp;"&lt;/td&gt;&lt;td headers='others'&gt;"&amp;AB121&amp;"&lt;/td&gt;&lt;td headers='sinA'&gt;"&amp;AC121&amp;"&lt;/td&gt;&lt;td headers='sinB'&gt;"&amp;AD121&amp;"&lt;/td&gt;&lt;td headers='sinC'&gt;"&amp;AE121&amp;"&lt;/td&gt;&lt;td headers='sinD'&gt;"&amp;AF121&amp;"&lt;/td&gt;&lt;td headers='sinE'&gt;"&amp;AG121&amp;"&lt;/td&gt;&lt;td headers='sinF'&gt;"&amp;AH121&amp;"&lt;/td&gt;&lt;td headers='sinG'&gt;"&amp;AI121&amp;"&lt;/td&gt;&lt;/tr&gt;"</f>
        <v>&lt;tr class='mmt ltd groupless'&gt;&lt;td headers='icon'&gt;&lt;a href='https://www.alchemistcodedb.com/jp/card/ts-greed-emmel-01'&gt;&lt;img src='../res/mmt/TS_GREED_EMMEL_01.png' title='慈しむ愛、ゆえに' /&gt;&lt;/a&gt;&lt;/td&gt;&lt;td headers='name'&gt;慈しむ愛、ゆえに&lt;/td&gt;&lt;td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1" s="29" t="str">
        <f t="shared" si="7"/>
        <v>document.getElementById('m119').innerHTML = (b0*0);</v>
      </c>
      <c r="AO121" s="33" t="str">
        <f t="shared" si="8"/>
        <v>m119</v>
      </c>
      <c r="AP121" s="6" t="str">
        <f>IF(S121="","",VLOOKUP(S121,List!N$2:O$8,2,FALSE)&amp;"*"&amp;T121&amp;IF(U121="","","+"&amp;VLOOKUP(U121,List!N$2:O$8,2,FALSE)&amp;"*"&amp;V121&amp;"-"&amp;VLOOKUP(S121,List!N$2:O$8,2,FALSE)&amp;"*"&amp;VLOOKUP(U121,List!N$2:O$8,2,FALSE)&amp;"*"&amp;MIN(T121,V121)))&amp;IF(X121="","",IF(S121="","","+")&amp;VLOOKUP(X121,List!P$2:Q$15,2,FALSE)&amp;"*"&amp;Y121&amp;IF(Z121="","","+"&amp;VLOOKUP(Z121,List!P$2:Q$14,2,FALSE)))</f>
        <v/>
      </c>
    </row>
    <row r="122" spans="1:42" s="3" customFormat="1" ht="27.6" customHeight="1">
      <c r="A122" s="79" t="s">
        <v>467</v>
      </c>
      <c r="B122" s="6" t="s">
        <v>466</v>
      </c>
      <c r="C122" s="3">
        <v>5</v>
      </c>
      <c r="D122" s="3" t="s">
        <v>39</v>
      </c>
      <c r="E122" s="6"/>
      <c r="F122" s="16" t="s">
        <v>780</v>
      </c>
      <c r="G122" s="8"/>
      <c r="H122" s="8"/>
      <c r="I122" s="4">
        <f t="shared" si="9"/>
        <v>0</v>
      </c>
      <c r="J122" s="2"/>
      <c r="K122" s="2"/>
      <c r="L122" s="2"/>
      <c r="M122" s="2">
        <f t="shared" si="10"/>
        <v>0</v>
      </c>
      <c r="N122" s="2"/>
      <c r="O122" s="2"/>
      <c r="P122" s="2"/>
      <c r="Q122" s="2"/>
      <c r="R122" s="7"/>
      <c r="W122" s="3">
        <f t="shared" si="6"/>
        <v>0</v>
      </c>
      <c r="Y122" s="8"/>
      <c r="AA122" s="4"/>
      <c r="AB122" s="5"/>
      <c r="AJ122" s="4">
        <f t="shared" si="11"/>
        <v>0</v>
      </c>
      <c r="AL122" s="21"/>
      <c r="AM122" s="29" t="str">
        <f>"&lt;tr class='mmt"&amp;IF(D122="活動"," ev",IF(D122="限定"," ltd",""))&amp;IF(G122=""," groupless'","'")&amp;"&gt;&lt;td headers='icon'&gt;&lt;a href='https://www.alchemistcodedb.com/jp/card/"&amp;SUBSTITUTE(SUBSTITUTE(LOWER(A122),"_","-"),".png","")&amp;"'&gt;&lt;img src='../res/mmt/"&amp;A122&amp;"' title='"&amp;B122&amp;"' /&gt;&lt;/a&gt;&lt;/td&gt;&lt;td headers='name'&gt;"&amp;B122&amp;"&lt;/td&gt;&lt;td headers='rank'&gt;"&amp;C122&amp;"&lt;/td&gt;&lt;td headers='remark'&gt;"&amp;IF(D122="活動","&lt;span class='event'&gt;活動&lt;/span&gt;",IF(D122="限定","&lt;span class='limited'&gt;限定&lt;/span&gt;",""))&amp;"&lt;/td&gt;&lt;td headers='origin'&gt;&lt;span class='originName'&gt;"&amp;SUBSTITUTE(F122,CHAR(10),"&lt;br /&gt;")&amp;"&lt;/span&gt;&lt;img class='originLogo' src='../res/mmt/ui/"&amp;VLOOKUP(F122,List!F:H,2,FALSE)&amp;"'title='"&amp;SUBSTITUTE(F122,CHAR(10)," ")&amp;"' /&gt;&lt;/td&gt;&lt;td headers='group'&gt;"&amp;IF(G122="","","&lt;span class='groupName'&gt;"&amp;SUBSTITUTE(G122,CHAR(10)," ")&amp;IF(H122="","","&lt;br /&gt;"&amp;SUBSTITUTE(H122,CHAR(10)," "))&amp;"&lt;/span&gt;&lt;img class='groupLogo' src='../res/mmt/ui/"&amp;VLOOKUP(G122,List!K:L,2,FALSE)&amp;"' title='"&amp;SUBSTITUTE(G122,CHAR(10)," ")&amp;"' /&gt;")&amp;IF(H122="","","&lt;img class='groupLogo' src='../res/mmt/ui/"&amp;VLOOKUP(H122,List!K:L,2,FALSE)&amp;"' title='"&amp;SUBSTITUTE(H122,CHAR(10)," ")&amp;"' /&gt;")&amp;"&lt;/td&gt;&lt;td headers='score' id='"&amp;AO122&amp;"'&gt;"&amp;I122&amp;"&lt;/td&gt;&lt;td headers='HP'&gt;"&amp;J122&amp;"&lt;/td&gt;&lt;td headers='patk'&gt;"&amp;K122&amp;"&lt;/td&gt;&lt;td headers='matk'&gt;"&amp;L122&amp;"&lt;/td&gt;&lt;td headers='pdef'&gt;"&amp;N122&amp;"&lt;/td&gt;&lt;td headers='mdef'&gt;"&amp;O122&amp;"&lt;/td&gt;&lt;td headers='dex'&gt;"&amp;P122&amp;"&lt;/td&gt;&lt;td headers='agi'&gt;"&amp;Q122&amp;"&lt;/td&gt;&lt;td headers='luck'&gt;"&amp;R122&amp;"&lt;/td&gt;&lt;td headers='aType'&gt;"&amp;S122&amp;IF(U122="","","&lt;br /&gt;"&amp;U122)&amp; "&lt;/td&gt;&lt;td headers='a.bonus'&gt;"&amp;T122&amp;IF(V122="","","&lt;br /&gt;"&amp;V122)&amp;"&lt;/td&gt;&lt;td headers='special'&gt;"&amp;X122&amp;IF(Z122="","","&lt;br /&gt;"&amp;Z122)&amp;"&lt;/td&gt;&lt;td headers='sp.bonus'&gt;"&amp;Y122&amp;IF(AA122="","","&lt;br /&gt;"&amp;AA122)&amp;"&lt;/td&gt;&lt;td headers='others'&gt;"&amp;AB122&amp;"&lt;/td&gt;&lt;td headers='sinA'&gt;"&amp;AC122&amp;"&lt;/td&gt;&lt;td headers='sinB'&gt;"&amp;AD122&amp;"&lt;/td&gt;&lt;td headers='sinC'&gt;"&amp;AE122&amp;"&lt;/td&gt;&lt;td headers='sinD'&gt;"&amp;AF122&amp;"&lt;/td&gt;&lt;td headers='sinE'&gt;"&amp;AG122&amp;"&lt;/td&gt;&lt;td headers='sinF'&gt;"&amp;AH122&amp;"&lt;/td&gt;&lt;td headers='sinG'&gt;"&amp;AI122&amp;"&lt;/td&gt;&lt;/tr&gt;"</f>
        <v>&lt;tr class='mmt ltd groupless'&gt;&lt;td headers='icon'&gt;&lt;a href='https://www.alchemistcodedb.com/jp/card/ts-greed-emmel-02'&gt;&lt;img src='../res/mmt/TS_GREED_EMMEL_02.png' title='願い、光の風に吹かれて' /&gt;&lt;/a&gt;&lt;/td&gt;&lt;td headers='name'&gt;願い、光の風に吹かれて&lt;/td&gt;&lt;td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id='m120'&gt;0&lt;/td&gt;&lt;td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2" s="29" t="str">
        <f t="shared" si="7"/>
        <v>document.getElementById('m120').innerHTML = (b0*0);</v>
      </c>
      <c r="AO122" s="33" t="str">
        <f t="shared" si="8"/>
        <v>m120</v>
      </c>
      <c r="AP122" s="6" t="str">
        <f>IF(S122="","",VLOOKUP(S122,List!N$2:O$8,2,FALSE)&amp;"*"&amp;T122&amp;IF(U122="","","+"&amp;VLOOKUP(U122,List!N$2:O$8,2,FALSE)&amp;"*"&amp;V122&amp;"-"&amp;VLOOKUP(S122,List!N$2:O$8,2,FALSE)&amp;"*"&amp;VLOOKUP(U122,List!N$2:O$8,2,FALSE)&amp;"*"&amp;MIN(T122,V122)))&amp;IF(X122="","",IF(S122="","","+")&amp;VLOOKUP(X122,List!P$2:Q$15,2,FALSE)&amp;"*"&amp;Y122&amp;IF(Z122="","","+"&amp;VLOOKUP(Z122,List!P$2:Q$14,2,FALSE)))</f>
        <v/>
      </c>
    </row>
    <row r="123" spans="1:42" s="3" customFormat="1" ht="27.6" customHeight="1">
      <c r="A123" s="79" t="s">
        <v>160</v>
      </c>
      <c r="B123" s="6" t="s">
        <v>461</v>
      </c>
      <c r="C123" s="3">
        <v>5</v>
      </c>
      <c r="D123" s="3" t="s">
        <v>39</v>
      </c>
      <c r="E123" s="6"/>
      <c r="F123" s="73" t="s">
        <v>161</v>
      </c>
      <c r="G123" s="8"/>
      <c r="H123" s="8"/>
      <c r="I123" s="4">
        <f t="shared" si="9"/>
        <v>0</v>
      </c>
      <c r="J123" s="2"/>
      <c r="K123" s="2"/>
      <c r="L123" s="2"/>
      <c r="M123" s="2">
        <f t="shared" si="10"/>
        <v>0</v>
      </c>
      <c r="N123" s="2"/>
      <c r="O123" s="2"/>
      <c r="P123" s="2"/>
      <c r="Q123" s="2"/>
      <c r="R123" s="7"/>
      <c r="W123" s="3">
        <f t="shared" si="6"/>
        <v>0</v>
      </c>
      <c r="Y123" s="8"/>
      <c r="AA123" s="4"/>
      <c r="AB123" s="5"/>
      <c r="AJ123" s="4">
        <f t="shared" si="11"/>
        <v>0</v>
      </c>
      <c r="AL123" s="21"/>
      <c r="AM123" s="29" t="str">
        <f>"&lt;tr class='mmt"&amp;IF(D123="活動"," ev",IF(D123="限定"," ltd",""))&amp;IF(G123=""," groupless'","'")&amp;"&gt;&lt;td headers='icon'&gt;&lt;a href='https://www.alchemistcodedb.com/jp/card/"&amp;SUBSTITUTE(SUBSTITUTE(LOWER(A123),"_","-"),".png","")&amp;"'&gt;&lt;img src='../res/mmt/"&amp;A123&amp;"' title='"&amp;B123&amp;"' /&gt;&lt;/a&gt;&lt;/td&gt;&lt;td headers='name'&gt;"&amp;B123&amp;"&lt;/td&gt;&lt;td headers='rank'&gt;"&amp;C123&amp;"&lt;/td&gt;&lt;td headers='remark'&gt;"&amp;IF(D123="活動","&lt;span class='event'&gt;活動&lt;/span&gt;",IF(D123="限定","&lt;span class='limited'&gt;限定&lt;/span&gt;",""))&amp;"&lt;/td&gt;&lt;td headers='origin'&gt;&lt;span class='originName'&gt;"&amp;SUBSTITUTE(F123,CHAR(10),"&lt;br /&gt;")&amp;"&lt;/span&gt;&lt;img class='originLogo' src='../res/mmt/ui/"&amp;VLOOKUP(F123,List!F:H,2,FALSE)&amp;"'title='"&amp;SUBSTITUTE(F123,CHAR(10)," ")&amp;"' /&gt;&lt;/td&gt;&lt;td headers='group'&gt;"&amp;IF(G123="","","&lt;span class='groupName'&gt;"&amp;SUBSTITUTE(G123,CHAR(10)," ")&amp;IF(H123="","","&lt;br /&gt;"&amp;SUBSTITUTE(H123,CHAR(10)," "))&amp;"&lt;/span&gt;&lt;img class='groupLogo' src='../res/mmt/ui/"&amp;VLOOKUP(G123,List!K:L,2,FALSE)&amp;"' title='"&amp;SUBSTITUTE(G123,CHAR(10)," ")&amp;"' /&gt;")&amp;IF(H123="","","&lt;img class='groupLogo' src='../res/mmt/ui/"&amp;VLOOKUP(H123,List!K:L,2,FALSE)&amp;"' title='"&amp;SUBSTITUTE(H123,CHAR(10)," ")&amp;"' /&gt;")&amp;"&lt;/td&gt;&lt;td headers='score' id='"&amp;AO123&amp;"'&gt;"&amp;I123&amp;"&lt;/td&gt;&lt;td headers='HP'&gt;"&amp;J123&amp;"&lt;/td&gt;&lt;td headers='patk'&gt;"&amp;K123&amp;"&lt;/td&gt;&lt;td headers='matk'&gt;"&amp;L123&amp;"&lt;/td&gt;&lt;td headers='pdef'&gt;"&amp;N123&amp;"&lt;/td&gt;&lt;td headers='mdef'&gt;"&amp;O123&amp;"&lt;/td&gt;&lt;td headers='dex'&gt;"&amp;P123&amp;"&lt;/td&gt;&lt;td headers='agi'&gt;"&amp;Q123&amp;"&lt;/td&gt;&lt;td headers='luck'&gt;"&amp;R123&amp;"&lt;/td&gt;&lt;td headers='aType'&gt;"&amp;S123&amp;IF(U123="","","&lt;br /&gt;"&amp;U123)&amp; "&lt;/td&gt;&lt;td headers='a.bonus'&gt;"&amp;T123&amp;IF(V123="","","&lt;br /&gt;"&amp;V123)&amp;"&lt;/td&gt;&lt;td headers='special'&gt;"&amp;X123&amp;IF(Z123="","","&lt;br /&gt;"&amp;Z123)&amp;"&lt;/td&gt;&lt;td headers='sp.bonus'&gt;"&amp;Y123&amp;IF(AA123="","","&lt;br /&gt;"&amp;AA123)&amp;"&lt;/td&gt;&lt;td headers='others'&gt;"&amp;AB123&amp;"&lt;/td&gt;&lt;td headers='sinA'&gt;"&amp;AC123&amp;"&lt;/td&gt;&lt;td headers='sinB'&gt;"&amp;AD123&amp;"&lt;/td&gt;&lt;td headers='sinC'&gt;"&amp;AE123&amp;"&lt;/td&gt;&lt;td headers='sinD'&gt;"&amp;AF123&amp;"&lt;/td&gt;&lt;td headers='sinE'&gt;"&amp;AG123&amp;"&lt;/td&gt;&lt;td headers='sinF'&gt;"&amp;AH123&amp;"&lt;/td&gt;&lt;td headers='sinG'&gt;"&amp;AI123&amp;"&lt;/td&gt;&lt;/tr&gt;"</f>
        <v>&lt;tr class='mmt ltd groupless'&gt;&lt;td headers='icon'&gt;&lt;a href='https://www.alchemistcodedb.com/jp/card/ts-greed-ku-iena-01'&gt;&lt;img src='../res/mmt/TS_GREED_KU_IENA_01.png' title='練磨、創造、その果て' /&gt;&lt;/a&gt;&lt;/td&gt;&lt;td headers='name'&gt;練磨、創造、その果て&lt;/td&gt;&lt;td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id='m121'&gt;0&lt;/td&gt;&lt;td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3" s="29" t="str">
        <f t="shared" si="7"/>
        <v>document.getElementById('m121').innerHTML = (b0*0);</v>
      </c>
      <c r="AO123" s="33" t="str">
        <f t="shared" si="8"/>
        <v>m121</v>
      </c>
      <c r="AP123" s="6" t="str">
        <f>IF(S123="","",VLOOKUP(S123,List!N$2:O$8,2,FALSE)&amp;"*"&amp;T123&amp;IF(U123="","","+"&amp;VLOOKUP(U123,List!N$2:O$8,2,FALSE)&amp;"*"&amp;V123&amp;"-"&amp;VLOOKUP(S123,List!N$2:O$8,2,FALSE)&amp;"*"&amp;VLOOKUP(U123,List!N$2:O$8,2,FALSE)&amp;"*"&amp;MIN(T123,V123)))&amp;IF(X123="","",IF(S123="","","+")&amp;VLOOKUP(X123,List!P$2:Q$15,2,FALSE)&amp;"*"&amp;Y123&amp;IF(Z123="","","+"&amp;VLOOKUP(Z123,List!P$2:Q$14,2,FALSE)))</f>
        <v/>
      </c>
    </row>
    <row r="124" spans="1:42" s="3" customFormat="1" ht="27.6" customHeight="1">
      <c r="A124" s="79" t="s">
        <v>843</v>
      </c>
      <c r="B124" s="6" t="s">
        <v>850</v>
      </c>
      <c r="C124" s="3">
        <v>5</v>
      </c>
      <c r="D124" s="3" t="s">
        <v>39</v>
      </c>
      <c r="E124" s="6"/>
      <c r="F124" s="73" t="s">
        <v>161</v>
      </c>
      <c r="G124" s="8"/>
      <c r="H124" s="8"/>
      <c r="I124" s="4">
        <f t="shared" si="9"/>
        <v>0</v>
      </c>
      <c r="J124" s="2"/>
      <c r="K124" s="2"/>
      <c r="L124" s="2"/>
      <c r="M124" s="2">
        <f t="shared" si="10"/>
        <v>0</v>
      </c>
      <c r="N124" s="2"/>
      <c r="O124" s="2"/>
      <c r="P124" s="2"/>
      <c r="Q124" s="2"/>
      <c r="R124" s="7"/>
      <c r="W124" s="3">
        <f t="shared" si="6"/>
        <v>0</v>
      </c>
      <c r="Y124" s="8"/>
      <c r="AA124" s="4"/>
      <c r="AB124" s="5"/>
      <c r="AJ124" s="4">
        <f t="shared" si="11"/>
        <v>0</v>
      </c>
      <c r="AL124" s="21"/>
      <c r="AM124" s="29" t="str">
        <f>"&lt;tr class='mmt"&amp;IF(D124="活動"," ev",IF(D124="限定"," ltd",""))&amp;IF(G124=""," groupless'","'")&amp;"&gt;&lt;td headers='icon'&gt;&lt;a href='https://www.alchemistcodedb.com/jp/card/"&amp;SUBSTITUTE(SUBSTITUTE(LOWER(A124),"_","-"),".png","")&amp;"'&gt;&lt;img src='../res/mmt/"&amp;A124&amp;"' title='"&amp;B124&amp;"' /&gt;&lt;/a&gt;&lt;/td&gt;&lt;td headers='name'&gt;"&amp;B124&amp;"&lt;/td&gt;&lt;td headers='rank'&gt;"&amp;C124&amp;"&lt;/td&gt;&lt;td headers='remark'&gt;"&amp;IF(D124="活動","&lt;span class='event'&gt;活動&lt;/span&gt;",IF(D124="限定","&lt;span class='limited'&gt;限定&lt;/span&gt;",""))&amp;"&lt;/td&gt;&lt;td headers='origin'&gt;&lt;span class='originName'&gt;"&amp;SUBSTITUTE(F124,CHAR(10),"&lt;br /&gt;")&amp;"&lt;/span&gt;&lt;img class='originLogo' src='../res/mmt/ui/"&amp;VLOOKUP(F124,List!F:H,2,FALSE)&amp;"'title='"&amp;SUBSTITUTE(F124,CHAR(10)," ")&amp;"' /&gt;&lt;/td&gt;&lt;td headers='group'&gt;"&amp;IF(G124="","","&lt;span class='groupName'&gt;"&amp;SUBSTITUTE(G124,CHAR(10)," ")&amp;IF(H124="","","&lt;br /&gt;"&amp;SUBSTITUTE(H124,CHAR(10)," "))&amp;"&lt;/span&gt;&lt;img class='groupLogo' src='../res/mmt/ui/"&amp;VLOOKUP(G124,List!K:L,2,FALSE)&amp;"' title='"&amp;SUBSTITUTE(G124,CHAR(10)," ")&amp;"' /&gt;")&amp;IF(H124="","","&lt;img class='groupLogo' src='../res/mmt/ui/"&amp;VLOOKUP(H124,List!K:L,2,FALSE)&amp;"' title='"&amp;SUBSTITUTE(H124,CHAR(10)," ")&amp;"' /&gt;")&amp;"&lt;/td&gt;&lt;td headers='score' id='"&amp;AO124&amp;"'&gt;"&amp;I124&amp;"&lt;/td&gt;&lt;td headers='HP'&gt;"&amp;J124&amp;"&lt;/td&gt;&lt;td headers='patk'&gt;"&amp;K124&amp;"&lt;/td&gt;&lt;td headers='matk'&gt;"&amp;L124&amp;"&lt;/td&gt;&lt;td headers='pdef'&gt;"&amp;N124&amp;"&lt;/td&gt;&lt;td headers='mdef'&gt;"&amp;O124&amp;"&lt;/td&gt;&lt;td headers='dex'&gt;"&amp;P124&amp;"&lt;/td&gt;&lt;td headers='agi'&gt;"&amp;Q124&amp;"&lt;/td&gt;&lt;td headers='luck'&gt;"&amp;R124&amp;"&lt;/td&gt;&lt;td headers='aType'&gt;"&amp;S124&amp;IF(U124="","","&lt;br /&gt;"&amp;U124)&amp; "&lt;/td&gt;&lt;td headers='a.bonus'&gt;"&amp;T124&amp;IF(V124="","","&lt;br /&gt;"&amp;V124)&amp;"&lt;/td&gt;&lt;td headers='special'&gt;"&amp;X124&amp;IF(Z124="","","&lt;br /&gt;"&amp;Z124)&amp;"&lt;/td&gt;&lt;td headers='sp.bonus'&gt;"&amp;Y124&amp;IF(AA124="","","&lt;br /&gt;"&amp;AA124)&amp;"&lt;/td&gt;&lt;td headers='others'&gt;"&amp;AB124&amp;"&lt;/td&gt;&lt;td headers='sinA'&gt;"&amp;AC124&amp;"&lt;/td&gt;&lt;td headers='sinB'&gt;"&amp;AD124&amp;"&lt;/td&gt;&lt;td headers='sinC'&gt;"&amp;AE124&amp;"&lt;/td&gt;&lt;td headers='sinD'&gt;"&amp;AF124&amp;"&lt;/td&gt;&lt;td headers='sinE'&gt;"&amp;AG124&amp;"&lt;/td&gt;&lt;td headers='sinF'&gt;"&amp;AH124&amp;"&lt;/td&gt;&lt;td headers='sinG'&gt;"&amp;AI124&amp;"&lt;/td&gt;&lt;/tr&gt;"</f>
        <v>&lt;tr class='mmt ltd groupless'&gt;&lt;td headers='icon'&gt;&lt;a href='https://www.alchemistcodedb.com/jp/card/ts-greed-kubera-01'&gt;&lt;img src='../res/mmt/TS_GREED_KUBERA_01.png' title='暴威は秩序となりて' /&gt;&lt;/a&gt;&lt;/td&gt;&lt;td headers='name'&gt;暴威は秩序となりて&lt;/td&gt;&lt;td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id='m122'&gt;0&lt;/td&gt;&lt;td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4" s="29" t="str">
        <f t="shared" si="7"/>
        <v>document.getElementById('m122').innerHTML = (b0*0);</v>
      </c>
      <c r="AO124" s="33" t="str">
        <f t="shared" si="8"/>
        <v>m122</v>
      </c>
      <c r="AP124" s="6" t="str">
        <f>IF(S124="","",VLOOKUP(S124,List!N$2:O$8,2,FALSE)&amp;"*"&amp;T124&amp;IF(U124="","","+"&amp;VLOOKUP(U124,List!N$2:O$8,2,FALSE)&amp;"*"&amp;V124&amp;"-"&amp;VLOOKUP(S124,List!N$2:O$8,2,FALSE)&amp;"*"&amp;VLOOKUP(U124,List!N$2:O$8,2,FALSE)&amp;"*"&amp;MIN(T124,V124)))&amp;IF(X124="","",IF(S124="","","+")&amp;VLOOKUP(X124,List!P$2:Q$15,2,FALSE)&amp;"*"&amp;Y124&amp;IF(Z124="","","+"&amp;VLOOKUP(Z124,List!P$2:Q$14,2,FALSE)))</f>
        <v/>
      </c>
    </row>
    <row r="125" spans="1:42" s="3" customFormat="1" ht="27.6" customHeight="1">
      <c r="A125" s="79" t="s">
        <v>932</v>
      </c>
      <c r="B125" s="6" t="s">
        <v>938</v>
      </c>
      <c r="C125" s="3">
        <v>5</v>
      </c>
      <c r="D125" s="3" t="s">
        <v>39</v>
      </c>
      <c r="E125" s="6"/>
      <c r="F125" s="73" t="s">
        <v>161</v>
      </c>
      <c r="G125" s="8" t="s">
        <v>584</v>
      </c>
      <c r="H125" s="8"/>
      <c r="I125" s="4">
        <f t="shared" si="9"/>
        <v>110</v>
      </c>
      <c r="J125" s="2"/>
      <c r="K125" s="2">
        <v>20</v>
      </c>
      <c r="L125" s="2"/>
      <c r="M125" s="2">
        <f t="shared" si="10"/>
        <v>20</v>
      </c>
      <c r="N125" s="2"/>
      <c r="O125" s="2"/>
      <c r="P125" s="2"/>
      <c r="Q125" s="2"/>
      <c r="R125" s="7"/>
      <c r="S125" s="3" t="s">
        <v>15</v>
      </c>
      <c r="T125" s="3">
        <v>50</v>
      </c>
      <c r="W125" s="3">
        <f t="shared" si="6"/>
        <v>50</v>
      </c>
      <c r="Y125" s="8"/>
      <c r="AA125" s="4"/>
      <c r="AB125" s="5" t="s">
        <v>942</v>
      </c>
      <c r="AF125" s="3">
        <v>20</v>
      </c>
      <c r="AH125" s="3">
        <v>40</v>
      </c>
      <c r="AJ125" s="4">
        <f t="shared" si="11"/>
        <v>40</v>
      </c>
      <c r="AL125" s="21"/>
      <c r="AM125" s="29" t="str">
        <f>"&lt;tr class='mmt"&amp;IF(D125="活動"," ev",IF(D125="限定"," ltd",""))&amp;IF(G125=""," groupless'","'")&amp;"&gt;&lt;td headers='icon'&gt;&lt;a href='https://www.alchemistcodedb.com/jp/card/"&amp;SUBSTITUTE(SUBSTITUTE(LOWER(A125),"_","-"),".png","")&amp;"'&gt;&lt;img src='../res/mmt/"&amp;A125&amp;"' title='"&amp;B125&amp;"' /&gt;&lt;/a&gt;&lt;/td&gt;&lt;td headers='name'&gt;"&amp;B125&amp;"&lt;/td&gt;&lt;td headers='rank'&gt;"&amp;C125&amp;"&lt;/td&gt;&lt;td headers='remark'&gt;"&amp;IF(D125="活動","&lt;span class='event'&gt;活動&lt;/span&gt;",IF(D125="限定","&lt;span class='limited'&gt;限定&lt;/span&gt;",""))&amp;"&lt;/td&gt;&lt;td headers='origin'&gt;&lt;span class='originName'&gt;"&amp;SUBSTITUTE(F125,CHAR(10),"&lt;br /&gt;")&amp;"&lt;/span&gt;&lt;img class='originLogo' src='../res/mmt/ui/"&amp;VLOOKUP(F125,List!F:H,2,FALSE)&amp;"'title='"&amp;SUBSTITUTE(F125,CHAR(10)," ")&amp;"' /&gt;&lt;/td&gt;&lt;td headers='group'&gt;"&amp;IF(G125="","","&lt;span class='groupName'&gt;"&amp;SUBSTITUTE(G125,CHAR(10)," ")&amp;IF(H125="","","&lt;br /&gt;"&amp;SUBSTITUTE(H125,CHAR(10)," "))&amp;"&lt;/span&gt;&lt;img class='groupLogo' src='../res/mmt/ui/"&amp;VLOOKUP(G125,List!K:L,2,FALSE)&amp;"' title='"&amp;SUBSTITUTE(G125,CHAR(10)," ")&amp;"' /&gt;")&amp;IF(H125="","","&lt;img class='groupLogo' src='../res/mmt/ui/"&amp;VLOOKUP(H125,List!K:L,2,FALSE)&amp;"' title='"&amp;SUBSTITUTE(H125,CHAR(10)," ")&amp;"' /&gt;")&amp;"&lt;/td&gt;&lt;td headers='score' id='"&amp;AO125&amp;"'&gt;"&amp;I125&amp;"&lt;/td&gt;&lt;td headers='HP'&gt;"&amp;J125&amp;"&lt;/td&gt;&lt;td headers='patk'&gt;"&amp;K125&amp;"&lt;/td&gt;&lt;td headers='matk'&gt;"&amp;L125&amp;"&lt;/td&gt;&lt;td headers='pdef'&gt;"&amp;N125&amp;"&lt;/td&gt;&lt;td headers='mdef'&gt;"&amp;O125&amp;"&lt;/td&gt;&lt;td headers='dex'&gt;"&amp;P125&amp;"&lt;/td&gt;&lt;td headers='agi'&gt;"&amp;Q125&amp;"&lt;/td&gt;&lt;td headers='luck'&gt;"&amp;R125&amp;"&lt;/td&gt;&lt;td headers='aType'&gt;"&amp;S125&amp;IF(U125="","","&lt;br /&gt;"&amp;U125)&amp; "&lt;/td&gt;&lt;td headers='a.bonus'&gt;"&amp;T125&amp;IF(V125="","","&lt;br /&gt;"&amp;V125)&amp;"&lt;/td&gt;&lt;td headers='special'&gt;"&amp;X125&amp;IF(Z125="","","&lt;br /&gt;"&amp;Z125)&amp;"&lt;/td&gt;&lt;td headers='sp.bonus'&gt;"&amp;Y125&amp;IF(AA125="","","&lt;br /&gt;"&amp;AA125)&amp;"&lt;/td&gt;&lt;td headers='others'&gt;"&amp;AB125&amp;"&lt;/td&gt;&lt;td headers='sinA'&gt;"&amp;AC125&amp;"&lt;/td&gt;&lt;td headers='sinB'&gt;"&amp;AD125&amp;"&lt;/td&gt;&lt;td headers='sinC'&gt;"&amp;AE125&amp;"&lt;/td&gt;&lt;td headers='sinD'&gt;"&amp;AF125&amp;"&lt;/td&gt;&lt;td headers='sinE'&gt;"&amp;AG125&amp;"&lt;/td&gt;&lt;td headers='sinF'&gt;"&amp;AH125&amp;"&lt;/td&gt;&lt;td headers='sinG'&gt;"&amp;AI125&amp;"&lt;/td&gt;&lt;/tr&gt;"</f>
        <v>&lt;tr class='mmt ltd'&gt;&lt;td headers='icon'&gt;&lt;a href='https://www.alchemistcodedb.com/jp/card/ts-greed-langhao-01'&gt;&lt;img src='../res/mmt/TS_GREED_LANGHAO_01.png' title='雷狼の激しくも優しい牙' /&gt;&lt;/a&gt;&lt;/td&gt;&lt;td headers='name'&gt;雷狼の激しくも優しい牙&lt;/td&gt;&lt;td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id='m123'&gt;110&lt;/td&gt;&lt;td headers='HP'&gt;&lt;/td&gt;&lt;td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headers='a.bonus'&gt;50&lt;/td&gt;&lt;td headers='special'&gt;&lt;/td&gt;&lt;td headers='sp.bonus'&gt;&lt;/td&gt;&lt;td headers='others'&gt;暴擊傷害+10%, MP獲得量+10&lt;/td&gt;&lt;td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125" s="29" t="str">
        <f t="shared" si="7"/>
        <v>document.getElementById('m123').innerHTML = (b0*20+b1*20) + (s0*40+s4*20+s6*40)+ (ex02*50);</v>
      </c>
      <c r="AO125" s="33" t="str">
        <f t="shared" si="8"/>
        <v>m123</v>
      </c>
      <c r="AP125" s="6" t="str">
        <f>IF(S125="","",VLOOKUP(S125,List!N$2:O$8,2,FALSE)&amp;"*"&amp;T125&amp;IF(U125="","","+"&amp;VLOOKUP(U125,List!N$2:O$8,2,FALSE)&amp;"*"&amp;V125&amp;"-"&amp;VLOOKUP(S125,List!N$2:O$8,2,FALSE)&amp;"*"&amp;VLOOKUP(U125,List!N$2:O$8,2,FALSE)&amp;"*"&amp;MIN(T125,V125)))&amp;IF(X125="","",IF(S125="","","+")&amp;VLOOKUP(X125,List!P$2:Q$15,2,FALSE)&amp;"*"&amp;Y125&amp;IF(Z125="","","+"&amp;VLOOKUP(Z125,List!P$2:Q$14,2,FALSE)))</f>
        <v>ex02*50</v>
      </c>
    </row>
    <row r="126" spans="1:42" s="3" customFormat="1" ht="27.6" customHeight="1">
      <c r="A126" s="79" t="s">
        <v>498</v>
      </c>
      <c r="B126" s="6" t="s">
        <v>499</v>
      </c>
      <c r="C126" s="3">
        <v>5</v>
      </c>
      <c r="D126" s="3" t="s">
        <v>39</v>
      </c>
      <c r="E126" s="6" t="s">
        <v>830</v>
      </c>
      <c r="F126" s="73" t="s">
        <v>161</v>
      </c>
      <c r="G126" s="8" t="s">
        <v>584</v>
      </c>
      <c r="H126" s="8"/>
      <c r="I126" s="4">
        <f t="shared" si="9"/>
        <v>90</v>
      </c>
      <c r="J126" s="2"/>
      <c r="K126" s="2">
        <v>30</v>
      </c>
      <c r="L126" s="2"/>
      <c r="M126" s="2">
        <f t="shared" si="10"/>
        <v>30</v>
      </c>
      <c r="N126" s="2"/>
      <c r="O126" s="2"/>
      <c r="P126" s="2">
        <v>30</v>
      </c>
      <c r="Q126" s="2"/>
      <c r="R126" s="7"/>
      <c r="S126" s="3" t="s">
        <v>17</v>
      </c>
      <c r="T126" s="3">
        <v>30</v>
      </c>
      <c r="W126" s="3">
        <f t="shared" si="6"/>
        <v>30</v>
      </c>
      <c r="Y126" s="8"/>
      <c r="AA126" s="4"/>
      <c r="AB126" s="5" t="s">
        <v>589</v>
      </c>
      <c r="AC126" s="3">
        <v>30</v>
      </c>
      <c r="AF126" s="3">
        <v>30</v>
      </c>
      <c r="AJ126" s="4">
        <f t="shared" si="11"/>
        <v>30</v>
      </c>
      <c r="AL126" s="21"/>
      <c r="AM126" s="29" t="str">
        <f>"&lt;tr class='mmt"&amp;IF(D126="活動"," ev",IF(D126="限定"," ltd",""))&amp;IF(G126=""," groupless'","'")&amp;"&gt;&lt;td headers='icon'&gt;&lt;a href='https://www.alchemistcodedb.com/jp/card/"&amp;SUBSTITUTE(SUBSTITUTE(LOWER(A126),"_","-"),".png","")&amp;"'&gt;&lt;img src='../res/mmt/"&amp;A126&amp;"' title='"&amp;B126&amp;"' /&gt;&lt;/a&gt;&lt;/td&gt;&lt;td headers='name'&gt;"&amp;B126&amp;"&lt;/td&gt;&lt;td headers='rank'&gt;"&amp;C126&amp;"&lt;/td&gt;&lt;td headers='remark'&gt;"&amp;IF(D126="活動","&lt;span class='event'&gt;活動&lt;/span&gt;",IF(D126="限定","&lt;span class='limited'&gt;限定&lt;/span&gt;",""))&amp;"&lt;/td&gt;&lt;td headers='origin'&gt;&lt;span class='originName'&gt;"&amp;SUBSTITUTE(F126,CHAR(10),"&lt;br /&gt;")&amp;"&lt;/span&gt;&lt;img class='originLogo' src='../res/mmt/ui/"&amp;VLOOKUP(F126,List!F:H,2,FALSE)&amp;"'title='"&amp;SUBSTITUTE(F126,CHAR(10)," ")&amp;"' /&gt;&lt;/td&gt;&lt;td headers='group'&gt;"&amp;IF(G126="","","&lt;span class='groupName'&gt;"&amp;SUBSTITUTE(G126,CHAR(10)," ")&amp;IF(H126="","","&lt;br /&gt;"&amp;SUBSTITUTE(H126,CHAR(10)," "))&amp;"&lt;/span&gt;&lt;img class='groupLogo' src='../res/mmt/ui/"&amp;VLOOKUP(G126,List!K:L,2,FALSE)&amp;"' title='"&amp;SUBSTITUTE(G126,CHAR(10)," ")&amp;"' /&gt;")&amp;IF(H126="","","&lt;img class='groupLogo' src='../res/mmt/ui/"&amp;VLOOKUP(H126,List!K:L,2,FALSE)&amp;"' title='"&amp;SUBSTITUTE(H126,CHAR(10)," ")&amp;"' /&gt;")&amp;"&lt;/td&gt;&lt;td headers='score' id='"&amp;AO126&amp;"'&gt;"&amp;I126&amp;"&lt;/td&gt;&lt;td headers='HP'&gt;"&amp;J126&amp;"&lt;/td&gt;&lt;td headers='patk'&gt;"&amp;K126&amp;"&lt;/td&gt;&lt;td headers='matk'&gt;"&amp;L126&amp;"&lt;/td&gt;&lt;td headers='pdef'&gt;"&amp;N126&amp;"&lt;/td&gt;&lt;td headers='mdef'&gt;"&amp;O126&amp;"&lt;/td&gt;&lt;td headers='dex'&gt;"&amp;P126&amp;"&lt;/td&gt;&lt;td headers='agi'&gt;"&amp;Q126&amp;"&lt;/td&gt;&lt;td headers='luck'&gt;"&amp;R126&amp;"&lt;/td&gt;&lt;td headers='aType'&gt;"&amp;S126&amp;IF(U126="","","&lt;br /&gt;"&amp;U126)&amp; "&lt;/td&gt;&lt;td headers='a.bonus'&gt;"&amp;T126&amp;IF(V126="","","&lt;br /&gt;"&amp;V126)&amp;"&lt;/td&gt;&lt;td headers='special'&gt;"&amp;X126&amp;IF(Z126="","","&lt;br /&gt;"&amp;Z126)&amp;"&lt;/td&gt;&lt;td headers='sp.bonus'&gt;"&amp;Y126&amp;IF(AA126="","","&lt;br /&gt;"&amp;AA126)&amp;"&lt;/td&gt;&lt;td headers='others'&gt;"&amp;AB126&amp;"&lt;/td&gt;&lt;td headers='sinA'&gt;"&amp;AC126&amp;"&lt;/td&gt;&lt;td headers='sinB'&gt;"&amp;AD126&amp;"&lt;/td&gt;&lt;td headers='sinC'&gt;"&amp;AE126&amp;"&lt;/td&gt;&lt;td headers='sinD'&gt;"&amp;AF126&amp;"&lt;/td&gt;&lt;td headers='sinE'&gt;"&amp;AG126&amp;"&lt;/td&gt;&lt;td headers='sinF'&gt;"&amp;AH126&amp;"&lt;/td&gt;&lt;td headers='sinG'&gt;"&amp;AI126&amp;"&lt;/td&gt;&lt;/tr&gt;"</f>
        <v>&lt;tr class='mmt ltd'&gt;&lt;td headers='icon'&gt;&lt;a href='https://www.alchemistcodedb.com/jp/card/ts-greed-leafa-01'&gt;&lt;img src='../res/mmt/TS_GREED_LEAFA_01.png' title='将軍の誇りチョコ' /&gt;&lt;/a&gt;&lt;/td&gt;&lt;td headers='name'&gt;将軍の誇りチョコ&lt;/td&gt;&lt;td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id='m124'&gt;90&lt;/td&gt;&lt;td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headers='others'&gt;命中率+5&lt;/td&gt;&lt;td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26" s="29" t="str">
        <f t="shared" si="7"/>
        <v>document.getElementById('m124').innerHTML = (b0*30+b1*30) + (s0*30+s1*30+s4*30)+ (ex04*30);</v>
      </c>
      <c r="AO126" s="33" t="str">
        <f t="shared" si="8"/>
        <v>m124</v>
      </c>
      <c r="AP126" s="6" t="str">
        <f>IF(S126="","",VLOOKUP(S126,List!N$2:O$8,2,FALSE)&amp;"*"&amp;T126&amp;IF(U126="","","+"&amp;VLOOKUP(U126,List!N$2:O$8,2,FALSE)&amp;"*"&amp;V126&amp;"-"&amp;VLOOKUP(S126,List!N$2:O$8,2,FALSE)&amp;"*"&amp;VLOOKUP(U126,List!N$2:O$8,2,FALSE)&amp;"*"&amp;MIN(T126,V126)))&amp;IF(X126="","",IF(S126="","","+")&amp;VLOOKUP(X126,List!P$2:Q$15,2,FALSE)&amp;"*"&amp;Y126&amp;IF(Z126="","","+"&amp;VLOOKUP(Z126,List!P$2:Q$14,2,FALSE)))</f>
        <v>ex04*30</v>
      </c>
    </row>
    <row r="127" spans="1:42" s="3" customFormat="1" ht="27.6" customHeight="1">
      <c r="A127" s="79" t="s">
        <v>162</v>
      </c>
      <c r="B127" s="6" t="s">
        <v>462</v>
      </c>
      <c r="C127" s="3">
        <v>5</v>
      </c>
      <c r="E127" s="6"/>
      <c r="F127" s="73" t="s">
        <v>161</v>
      </c>
      <c r="G127" s="8" t="s">
        <v>584</v>
      </c>
      <c r="H127" s="8"/>
      <c r="I127" s="4">
        <f t="shared" si="9"/>
        <v>60</v>
      </c>
      <c r="J127" s="2">
        <v>50</v>
      </c>
      <c r="K127" s="2"/>
      <c r="L127" s="2">
        <v>30</v>
      </c>
      <c r="M127" s="2">
        <f t="shared" si="10"/>
        <v>30</v>
      </c>
      <c r="N127" s="2"/>
      <c r="O127" s="2"/>
      <c r="P127" s="2">
        <v>20</v>
      </c>
      <c r="Q127" s="2"/>
      <c r="R127" s="7"/>
      <c r="W127" s="3">
        <f t="shared" si="6"/>
        <v>0</v>
      </c>
      <c r="Y127" s="8"/>
      <c r="AA127" s="4"/>
      <c r="AB127" s="5"/>
      <c r="AF127" s="3">
        <v>30</v>
      </c>
      <c r="AG127" s="3">
        <v>30</v>
      </c>
      <c r="AJ127" s="4">
        <f t="shared" si="11"/>
        <v>30</v>
      </c>
      <c r="AL127" s="21"/>
      <c r="AM127" s="29" t="str">
        <f>"&lt;tr class='mmt"&amp;IF(D127="活動"," ev",IF(D127="限定"," ltd",""))&amp;IF(G127=""," groupless'","'")&amp;"&gt;&lt;td headers='icon'&gt;&lt;a href='https://www.alchemistcodedb.com/jp/card/"&amp;SUBSTITUTE(SUBSTITUTE(LOWER(A127),"_","-"),".png","")&amp;"'&gt;&lt;img src='../res/mmt/"&amp;A127&amp;"' title='"&amp;B127&amp;"' /&gt;&lt;/a&gt;&lt;/td&gt;&lt;td headers='name'&gt;"&amp;B127&amp;"&lt;/td&gt;&lt;td headers='rank'&gt;"&amp;C127&amp;"&lt;/td&gt;&lt;td headers='remark'&gt;"&amp;IF(D127="活動","&lt;span class='event'&gt;活動&lt;/span&gt;",IF(D127="限定","&lt;span class='limited'&gt;限定&lt;/span&gt;",""))&amp;"&lt;/td&gt;&lt;td headers='origin'&gt;&lt;span class='originName'&gt;"&amp;SUBSTITUTE(F127,CHAR(10),"&lt;br /&gt;")&amp;"&lt;/span&gt;&lt;img class='originLogo' src='../res/mmt/ui/"&amp;VLOOKUP(F127,List!F:H,2,FALSE)&amp;"'title='"&amp;SUBSTITUTE(F127,CHAR(10)," ")&amp;"' /&gt;&lt;/td&gt;&lt;td headers='group'&gt;"&amp;IF(G127="","","&lt;span class='groupName'&gt;"&amp;SUBSTITUTE(G127,CHAR(10)," ")&amp;IF(H127="","","&lt;br /&gt;"&amp;SUBSTITUTE(H127,CHAR(10)," "))&amp;"&lt;/span&gt;&lt;img class='groupLogo' src='../res/mmt/ui/"&amp;VLOOKUP(G127,List!K:L,2,FALSE)&amp;"' title='"&amp;SUBSTITUTE(G127,CHAR(10)," ")&amp;"' /&gt;")&amp;IF(H127="","","&lt;img class='groupLogo' src='../res/mmt/ui/"&amp;VLOOKUP(H127,List!K:L,2,FALSE)&amp;"' title='"&amp;SUBSTITUTE(H127,CHAR(10)," ")&amp;"' /&gt;")&amp;"&lt;/td&gt;&lt;td headers='score' id='"&amp;AO127&amp;"'&gt;"&amp;I127&amp;"&lt;/td&gt;&lt;td headers='HP'&gt;"&amp;J127&amp;"&lt;/td&gt;&lt;td headers='patk'&gt;"&amp;K127&amp;"&lt;/td&gt;&lt;td headers='matk'&gt;"&amp;L127&amp;"&lt;/td&gt;&lt;td headers='pdef'&gt;"&amp;N127&amp;"&lt;/td&gt;&lt;td headers='mdef'&gt;"&amp;O127&amp;"&lt;/td&gt;&lt;td headers='dex'&gt;"&amp;P127&amp;"&lt;/td&gt;&lt;td headers='agi'&gt;"&amp;Q127&amp;"&lt;/td&gt;&lt;td headers='luck'&gt;"&amp;R127&amp;"&lt;/td&gt;&lt;td headers='aType'&gt;"&amp;S127&amp;IF(U127="","","&lt;br /&gt;"&amp;U127)&amp; "&lt;/td&gt;&lt;td headers='a.bonus'&gt;"&amp;T127&amp;IF(V127="","","&lt;br /&gt;"&amp;V127)&amp;"&lt;/td&gt;&lt;td headers='special'&gt;"&amp;X127&amp;IF(Z127="","","&lt;br /&gt;"&amp;Z127)&amp;"&lt;/td&gt;&lt;td headers='sp.bonus'&gt;"&amp;Y127&amp;IF(AA127="","","&lt;br /&gt;"&amp;AA127)&amp;"&lt;/td&gt;&lt;td headers='others'&gt;"&amp;AB127&amp;"&lt;/td&gt;&lt;td headers='sinA'&gt;"&amp;AC127&amp;"&lt;/td&gt;&lt;td headers='sinB'&gt;"&amp;AD127&amp;"&lt;/td&gt;&lt;td headers='sinC'&gt;"&amp;AE127&amp;"&lt;/td&gt;&lt;td headers='sinD'&gt;"&amp;AF127&amp;"&lt;/td&gt;&lt;td headers='sinE'&gt;"&amp;AG127&amp;"&lt;/td&gt;&lt;td headers='sinF'&gt;"&amp;AH127&amp;"&lt;/td&gt;&lt;td headers='sinG'&gt;"&amp;AI127&amp;"&lt;/td&gt;&lt;/tr&gt;"</f>
        <v>&lt;tr class='mmt'&gt;&lt;td headers='icon'&gt;&lt;a href='https://www.alchemistcodedb.com/jp/card/ts-greed-lucille-01'&gt;&lt;img src='../res/mmt/TS_GREED_LUCILLE_01.png' title='尽きる、その日まで' /&gt;&lt;/a&gt;&lt;/td&gt;&lt;td headers='name'&gt;尽きる、その日まで&lt;/td&gt;&lt;td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id='m125'&gt;60&lt;/td&gt;&lt;td headers='HP'&gt;50&lt;/td&gt;&lt;td headers='patk'&gt;&lt;/td&gt;&lt;td headers='matk'&gt;30&lt;/td&gt;&lt;td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127" s="29" t="str">
        <f t="shared" si="7"/>
        <v>document.getElementById('m125').innerHTML = (b0*30) + (s0*30+s4*30+s5*30);</v>
      </c>
      <c r="AO127" s="33" t="str">
        <f t="shared" si="8"/>
        <v>m125</v>
      </c>
      <c r="AP127" s="6" t="str">
        <f>IF(S127="","",VLOOKUP(S127,List!N$2:O$8,2,FALSE)&amp;"*"&amp;T127&amp;IF(U127="","","+"&amp;VLOOKUP(U127,List!N$2:O$8,2,FALSE)&amp;"*"&amp;V127&amp;"-"&amp;VLOOKUP(S127,List!N$2:O$8,2,FALSE)&amp;"*"&amp;VLOOKUP(U127,List!N$2:O$8,2,FALSE)&amp;"*"&amp;MIN(T127,V127)))&amp;IF(X127="","",IF(S127="","","+")&amp;VLOOKUP(X127,List!P$2:Q$15,2,FALSE)&amp;"*"&amp;Y127&amp;IF(Z127="","","+"&amp;VLOOKUP(Z127,List!P$2:Q$14,2,FALSE)))</f>
        <v/>
      </c>
    </row>
    <row r="128" spans="1:42" s="3" customFormat="1" ht="27.6" customHeight="1">
      <c r="A128" s="79" t="s">
        <v>585</v>
      </c>
      <c r="B128" s="6" t="s">
        <v>588</v>
      </c>
      <c r="C128" s="3">
        <v>5</v>
      </c>
      <c r="D128" s="3" t="s">
        <v>39</v>
      </c>
      <c r="E128" s="6"/>
      <c r="F128" s="73" t="s">
        <v>161</v>
      </c>
      <c r="G128" s="8" t="s">
        <v>584</v>
      </c>
      <c r="H128" s="8"/>
      <c r="I128" s="4">
        <f t="shared" si="9"/>
        <v>110</v>
      </c>
      <c r="J128" s="2"/>
      <c r="K128" s="2"/>
      <c r="L128" s="2">
        <v>40</v>
      </c>
      <c r="M128" s="2">
        <f t="shared" si="10"/>
        <v>40</v>
      </c>
      <c r="N128" s="2"/>
      <c r="O128" s="2"/>
      <c r="P128" s="2"/>
      <c r="Q128" s="2"/>
      <c r="R128" s="7"/>
      <c r="S128" s="5" t="s">
        <v>17</v>
      </c>
      <c r="T128" s="3">
        <v>30</v>
      </c>
      <c r="U128" s="5" t="s">
        <v>14</v>
      </c>
      <c r="V128" s="3">
        <v>30</v>
      </c>
      <c r="W128" s="3">
        <f t="shared" si="6"/>
        <v>30</v>
      </c>
      <c r="Y128" s="8"/>
      <c r="AA128" s="4"/>
      <c r="AB128" s="5"/>
      <c r="AE128" s="3">
        <v>20</v>
      </c>
      <c r="AF128" s="3">
        <v>40</v>
      </c>
      <c r="AJ128" s="4">
        <f t="shared" si="11"/>
        <v>40</v>
      </c>
      <c r="AL128" s="21"/>
      <c r="AM128" s="29" t="str">
        <f>"&lt;tr class='mmt"&amp;IF(D128="活動"," ev",IF(D128="限定"," ltd",""))&amp;IF(G128=""," groupless'","'")&amp;"&gt;&lt;td headers='icon'&gt;&lt;a href='https://www.alchemistcodedb.com/jp/card/"&amp;SUBSTITUTE(SUBSTITUTE(LOWER(A128),"_","-"),".png","")&amp;"'&gt;&lt;img src='../res/mmt/"&amp;A128&amp;"' title='"&amp;B128&amp;"' /&gt;&lt;/a&gt;&lt;/td&gt;&lt;td headers='name'&gt;"&amp;B128&amp;"&lt;/td&gt;&lt;td headers='rank'&gt;"&amp;C128&amp;"&lt;/td&gt;&lt;td headers='remark'&gt;"&amp;IF(D128="活動","&lt;span class='event'&gt;活動&lt;/span&gt;",IF(D128="限定","&lt;span class='limited'&gt;限定&lt;/span&gt;",""))&amp;"&lt;/td&gt;&lt;td headers='origin'&gt;&lt;span class='originName'&gt;"&amp;SUBSTITUTE(F128,CHAR(10),"&lt;br /&gt;")&amp;"&lt;/span&gt;&lt;img class='originLogo' src='../res/mmt/ui/"&amp;VLOOKUP(F128,List!F:H,2,FALSE)&amp;"'title='"&amp;SUBSTITUTE(F128,CHAR(10)," ")&amp;"' /&gt;&lt;/td&gt;&lt;td headers='group'&gt;"&amp;IF(G128="","","&lt;span class='groupName'&gt;"&amp;SUBSTITUTE(G128,CHAR(10)," ")&amp;IF(H128="","","&lt;br /&gt;"&amp;SUBSTITUTE(H128,CHAR(10)," "))&amp;"&lt;/span&gt;&lt;img class='groupLogo' src='../res/mmt/ui/"&amp;VLOOKUP(G128,List!K:L,2,FALSE)&amp;"' title='"&amp;SUBSTITUTE(G128,CHAR(10)," ")&amp;"' /&gt;")&amp;IF(H128="","","&lt;img class='groupLogo' src='../res/mmt/ui/"&amp;VLOOKUP(H128,List!K:L,2,FALSE)&amp;"' title='"&amp;SUBSTITUTE(H128,CHAR(10)," ")&amp;"' /&gt;")&amp;"&lt;/td&gt;&lt;td headers='score' id='"&amp;AO128&amp;"'&gt;"&amp;I128&amp;"&lt;/td&gt;&lt;td headers='HP'&gt;"&amp;J128&amp;"&lt;/td&gt;&lt;td headers='patk'&gt;"&amp;K128&amp;"&lt;/td&gt;&lt;td headers='matk'&gt;"&amp;L128&amp;"&lt;/td&gt;&lt;td headers='pdef'&gt;"&amp;N128&amp;"&lt;/td&gt;&lt;td headers='mdef'&gt;"&amp;O128&amp;"&lt;/td&gt;&lt;td headers='dex'&gt;"&amp;P128&amp;"&lt;/td&gt;&lt;td headers='agi'&gt;"&amp;Q128&amp;"&lt;/td&gt;&lt;td headers='luck'&gt;"&amp;R128&amp;"&lt;/td&gt;&lt;td headers='aType'&gt;"&amp;S128&amp;IF(U128="","","&lt;br /&gt;"&amp;U128)&amp; "&lt;/td&gt;&lt;td headers='a.bonus'&gt;"&amp;T128&amp;IF(V128="","","&lt;br /&gt;"&amp;V128)&amp;"&lt;/td&gt;&lt;td headers='special'&gt;"&amp;X128&amp;IF(Z128="","","&lt;br /&gt;"&amp;Z128)&amp;"&lt;/td&gt;&lt;td headers='sp.bonus'&gt;"&amp;Y128&amp;IF(AA128="","","&lt;br /&gt;"&amp;AA128)&amp;"&lt;/td&gt;&lt;td headers='others'&gt;"&amp;AB128&amp;"&lt;/td&gt;&lt;td headers='sinA'&gt;"&amp;AC128&amp;"&lt;/td&gt;&lt;td headers='sinB'&gt;"&amp;AD128&amp;"&lt;/td&gt;&lt;td headers='sinC'&gt;"&amp;AE128&amp;"&lt;/td&gt;&lt;td headers='sinD'&gt;"&amp;AF128&amp;"&lt;/td&gt;&lt;td headers='sinE'&gt;"&amp;AG128&amp;"&lt;/td&gt;&lt;td headers='sinF'&gt;"&amp;AH128&amp;"&lt;/td&gt;&lt;td headers='sinG'&gt;"&amp;AI128&amp;"&lt;/td&gt;&lt;/tr&gt;"</f>
        <v>&lt;tr class='mmt ltd'&gt;&lt;td headers='icon'&gt;&lt;a href='https://www.alchemistcodedb.com/jp/card/ts-greed-lucille-02'&gt;&lt;img src='../res/mmt/TS_GREED_LUCILLE_02.png' title='祝宴のとあるキラキラ' /&gt;&lt;/a&gt;&lt;/td&gt;&lt;td headers='name'&gt;祝宴のとあるキラキラ&lt;/td&gt;&lt;td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id='m126'&gt;110&lt;/td&gt;&lt;td headers='HP'&gt;&lt;/td&gt;&lt;td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headers='aType'&gt;射撃&lt;br /&gt;斬撃&lt;/td&gt;&lt;td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headers='sinC'&gt;20&lt;/td&gt;&lt;td headers='sinD'&gt;40&lt;/td&gt;&lt;td headers='sinE'&gt;&lt;/td&gt;&lt;td headers='sinF'&gt;&lt;/td&gt;&lt;td headers='sinG'&gt;&lt;/td&gt;&lt;/tr&gt;</v>
      </c>
      <c r="AN128" s="29" t="str">
        <f t="shared" si="7"/>
        <v>document.getElementById('m126').innerHTML = (b0*40) + (s0*40+s3*20+s4*40)+ (ex04*30+ex01*30-ex04*ex01*30);</v>
      </c>
      <c r="AO128" s="33" t="str">
        <f t="shared" si="8"/>
        <v>m126</v>
      </c>
      <c r="AP128" s="6" t="str">
        <f>IF(S128="","",VLOOKUP(S128,List!N$2:O$8,2,FALSE)&amp;"*"&amp;T128&amp;IF(U128="","","+"&amp;VLOOKUP(U128,List!N$2:O$8,2,FALSE)&amp;"*"&amp;V128&amp;"-"&amp;VLOOKUP(S128,List!N$2:O$8,2,FALSE)&amp;"*"&amp;VLOOKUP(U128,List!N$2:O$8,2,FALSE)&amp;"*"&amp;MIN(T128,V128)))&amp;IF(X128="","",IF(S128="","","+")&amp;VLOOKUP(X128,List!P$2:Q$15,2,FALSE)&amp;"*"&amp;Y128&amp;IF(Z128="","","+"&amp;VLOOKUP(Z128,List!P$2:Q$14,2,FALSE)))</f>
        <v>ex04*30+ex01*30-ex04*ex01*30</v>
      </c>
    </row>
    <row r="129" spans="1:42" s="3" customFormat="1" ht="27.6" customHeight="1">
      <c r="A129" s="79" t="s">
        <v>163</v>
      </c>
      <c r="B129" s="6" t="s">
        <v>463</v>
      </c>
      <c r="C129" s="3">
        <v>5</v>
      </c>
      <c r="D129" s="3" t="s">
        <v>39</v>
      </c>
      <c r="E129" s="6" t="s">
        <v>828</v>
      </c>
      <c r="F129" s="73" t="s">
        <v>161</v>
      </c>
      <c r="G129" s="8" t="s">
        <v>584</v>
      </c>
      <c r="H129" s="8"/>
      <c r="I129" s="4">
        <f t="shared" si="9"/>
        <v>80</v>
      </c>
      <c r="J129" s="2">
        <v>30</v>
      </c>
      <c r="K129" s="2">
        <v>50</v>
      </c>
      <c r="L129" s="2"/>
      <c r="M129" s="2">
        <f t="shared" si="10"/>
        <v>50</v>
      </c>
      <c r="N129" s="2"/>
      <c r="O129" s="2"/>
      <c r="P129" s="2"/>
      <c r="Q129" s="2"/>
      <c r="R129" s="7"/>
      <c r="W129" s="3">
        <f t="shared" si="6"/>
        <v>0</v>
      </c>
      <c r="Y129" s="8"/>
      <c r="AA129" s="4"/>
      <c r="AB129" s="5" t="s">
        <v>590</v>
      </c>
      <c r="AF129" s="3">
        <v>30</v>
      </c>
      <c r="AI129" s="3">
        <v>30</v>
      </c>
      <c r="AJ129" s="4">
        <f t="shared" si="11"/>
        <v>30</v>
      </c>
      <c r="AL129" s="21"/>
      <c r="AM129" s="29" t="str">
        <f>"&lt;tr class='mmt"&amp;IF(D129="活動"," ev",IF(D129="限定"," ltd",""))&amp;IF(G129=""," groupless'","'")&amp;"&gt;&lt;td headers='icon'&gt;&lt;a href='https://www.alchemistcodedb.com/jp/card/"&amp;SUBSTITUTE(SUBSTITUTE(LOWER(A129),"_","-"),".png","")&amp;"'&gt;&lt;img src='../res/mmt/"&amp;A129&amp;"' title='"&amp;B129&amp;"' /&gt;&lt;/a&gt;&lt;/td&gt;&lt;td headers='name'&gt;"&amp;B129&amp;"&lt;/td&gt;&lt;td headers='rank'&gt;"&amp;C129&amp;"&lt;/td&gt;&lt;td headers='remark'&gt;"&amp;IF(D129="活動","&lt;span class='event'&gt;活動&lt;/span&gt;",IF(D129="限定","&lt;span class='limited'&gt;限定&lt;/span&gt;",""))&amp;"&lt;/td&gt;&lt;td headers='origin'&gt;&lt;span class='originName'&gt;"&amp;SUBSTITUTE(F129,CHAR(10),"&lt;br /&gt;")&amp;"&lt;/span&gt;&lt;img class='originLogo' src='../res/mmt/ui/"&amp;VLOOKUP(F129,List!F:H,2,FALSE)&amp;"'title='"&amp;SUBSTITUTE(F129,CHAR(10)," ")&amp;"' /&gt;&lt;/td&gt;&lt;td headers='group'&gt;"&amp;IF(G129="","","&lt;span class='groupName'&gt;"&amp;SUBSTITUTE(G129,CHAR(10)," ")&amp;IF(H129="","","&lt;br /&gt;"&amp;SUBSTITUTE(H129,CHAR(10)," "))&amp;"&lt;/span&gt;&lt;img class='groupLogo' src='../res/mmt/ui/"&amp;VLOOKUP(G129,List!K:L,2,FALSE)&amp;"' title='"&amp;SUBSTITUTE(G129,CHAR(10)," ")&amp;"' /&gt;")&amp;IF(H129="","","&lt;img class='groupLogo' src='../res/mmt/ui/"&amp;VLOOKUP(H129,List!K:L,2,FALSE)&amp;"' title='"&amp;SUBSTITUTE(H129,CHAR(10)," ")&amp;"' /&gt;")&amp;"&lt;/td&gt;&lt;td headers='score' id='"&amp;AO129&amp;"'&gt;"&amp;I129&amp;"&lt;/td&gt;&lt;td headers='HP'&gt;"&amp;J129&amp;"&lt;/td&gt;&lt;td headers='patk'&gt;"&amp;K129&amp;"&lt;/td&gt;&lt;td headers='matk'&gt;"&amp;L129&amp;"&lt;/td&gt;&lt;td headers='pdef'&gt;"&amp;N129&amp;"&lt;/td&gt;&lt;td headers='mdef'&gt;"&amp;O129&amp;"&lt;/td&gt;&lt;td headers='dex'&gt;"&amp;P129&amp;"&lt;/td&gt;&lt;td headers='agi'&gt;"&amp;Q129&amp;"&lt;/td&gt;&lt;td headers='luck'&gt;"&amp;R129&amp;"&lt;/td&gt;&lt;td headers='aType'&gt;"&amp;S129&amp;IF(U129="","","&lt;br /&gt;"&amp;U129)&amp; "&lt;/td&gt;&lt;td headers='a.bonus'&gt;"&amp;T129&amp;IF(V129="","","&lt;br /&gt;"&amp;V129)&amp;"&lt;/td&gt;&lt;td headers='special'&gt;"&amp;X129&amp;IF(Z129="","","&lt;br /&gt;"&amp;Z129)&amp;"&lt;/td&gt;&lt;td headers='sp.bonus'&gt;"&amp;Y129&amp;IF(AA129="","","&lt;br /&gt;"&amp;AA129)&amp;"&lt;/td&gt;&lt;td headers='others'&gt;"&amp;AB129&amp;"&lt;/td&gt;&lt;td headers='sinA'&gt;"&amp;AC129&amp;"&lt;/td&gt;&lt;td headers='sinB'&gt;"&amp;AD129&amp;"&lt;/td&gt;&lt;td headers='sinC'&gt;"&amp;AE129&amp;"&lt;/td&gt;&lt;td headers='sinD'&gt;"&amp;AF129&amp;"&lt;/td&gt;&lt;td headers='sinE'&gt;"&amp;AG129&amp;"&lt;/td&gt;&lt;td headers='sinF'&gt;"&amp;AH129&amp;"&lt;/td&gt;&lt;td headers='sinG'&gt;"&amp;AI129&amp;"&lt;/td&gt;&lt;/tr&gt;"</f>
        <v>&lt;tr class='mmt ltd'&gt;&lt;td headers='icon'&gt;&lt;a href='https://www.alchemistcodedb.com/jp/card/ts-greed-meifan-01'&gt;&lt;img src='../res/mmt/TS_GREED_MEIFAN_01.png' title='パニックハロウィン' /&gt;&lt;/a&gt;&lt;/td&gt;&lt;td headers='name'&gt;パニックハロウィン&lt;/td&gt;&lt;td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id='m127'&gt;80&lt;/td&gt;&lt;td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headers='others'&gt;範囲耐性+10, 水属性+10&lt;/td&gt;&lt;td headers='sinA'&gt;&lt;/td&gt;&lt;td headers='sinB'&gt;&lt;/td&gt;&lt;td headers='sinC'&gt;&lt;/td&gt;&lt;td headers='sinD'&gt;30&lt;/td&gt;&lt;td headers='sinE'&gt;&lt;/td&gt;&lt;td headers='sinF'&gt;&lt;/td&gt;&lt;td headers='sinG'&gt;30&lt;/td&gt;&lt;/tr&gt;</v>
      </c>
      <c r="AN129" s="29" t="str">
        <f t="shared" si="7"/>
        <v>document.getElementById('m127').innerHTML = (b0*50+b1*50) + (s0*30+s4*30+s7*30);</v>
      </c>
      <c r="AO129" s="33" t="str">
        <f t="shared" si="8"/>
        <v>m127</v>
      </c>
      <c r="AP129" s="6" t="str">
        <f>IF(S129="","",VLOOKUP(S129,List!N$2:O$8,2,FALSE)&amp;"*"&amp;T129&amp;IF(U129="","","+"&amp;VLOOKUP(U129,List!N$2:O$8,2,FALSE)&amp;"*"&amp;V129&amp;"-"&amp;VLOOKUP(S129,List!N$2:O$8,2,FALSE)&amp;"*"&amp;VLOOKUP(U129,List!N$2:O$8,2,FALSE)&amp;"*"&amp;MIN(T129,V129)))&amp;IF(X129="","",IF(S129="","","+")&amp;VLOOKUP(X129,List!P$2:Q$15,2,FALSE)&amp;"*"&amp;Y129&amp;IF(Z129="","","+"&amp;VLOOKUP(Z129,List!P$2:Q$14,2,FALSE)))</f>
        <v/>
      </c>
    </row>
    <row r="130" spans="1:42" s="3" customFormat="1" ht="27.6" customHeight="1">
      <c r="A130" s="79" t="s">
        <v>633</v>
      </c>
      <c r="B130" s="6" t="s">
        <v>635</v>
      </c>
      <c r="C130" s="3">
        <v>5</v>
      </c>
      <c r="E130" s="6"/>
      <c r="F130" s="73" t="s">
        <v>161</v>
      </c>
      <c r="G130" s="8" t="s">
        <v>584</v>
      </c>
      <c r="H130" s="8"/>
      <c r="I130" s="4">
        <f t="shared" si="9"/>
        <v>60</v>
      </c>
      <c r="J130" s="2">
        <v>70</v>
      </c>
      <c r="K130" s="2"/>
      <c r="L130" s="2"/>
      <c r="M130" s="2">
        <f t="shared" si="10"/>
        <v>0</v>
      </c>
      <c r="N130" s="2"/>
      <c r="O130" s="2"/>
      <c r="P130" s="2"/>
      <c r="Q130" s="2"/>
      <c r="R130" s="7"/>
      <c r="S130" s="3" t="s">
        <v>14</v>
      </c>
      <c r="T130" s="3">
        <v>20</v>
      </c>
      <c r="W130" s="3">
        <f t="shared" si="6"/>
        <v>20</v>
      </c>
      <c r="Y130" s="8"/>
      <c r="AA130" s="4"/>
      <c r="AB130" s="5" t="s">
        <v>482</v>
      </c>
      <c r="AH130" s="3">
        <v>40</v>
      </c>
      <c r="AI130" s="3">
        <v>20</v>
      </c>
      <c r="AJ130" s="4">
        <f t="shared" si="11"/>
        <v>40</v>
      </c>
      <c r="AL130" s="21"/>
      <c r="AM130" s="29" t="str">
        <f>"&lt;tr class='mmt"&amp;IF(D130="活動"," ev",IF(D130="限定"," ltd",""))&amp;IF(G130=""," groupless'","'")&amp;"&gt;&lt;td headers='icon'&gt;&lt;a href='https://www.alchemistcodedb.com/jp/card/"&amp;SUBSTITUTE(SUBSTITUTE(LOWER(A130),"_","-"),".png","")&amp;"'&gt;&lt;img src='../res/mmt/"&amp;A130&amp;"' title='"&amp;B130&amp;"' /&gt;&lt;/a&gt;&lt;/td&gt;&lt;td headers='name'&gt;"&amp;B130&amp;"&lt;/td&gt;&lt;td headers='rank'&gt;"&amp;C130&amp;"&lt;/td&gt;&lt;td headers='remark'&gt;"&amp;IF(D130="活動","&lt;span class='event'&gt;活動&lt;/span&gt;",IF(D130="限定","&lt;span class='limited'&gt;限定&lt;/span&gt;",""))&amp;"&lt;/td&gt;&lt;td headers='origin'&gt;&lt;span class='originName'&gt;"&amp;SUBSTITUTE(F130,CHAR(10),"&lt;br /&gt;")&amp;"&lt;/span&gt;&lt;img class='originLogo' src='../res/mmt/ui/"&amp;VLOOKUP(F130,List!F:H,2,FALSE)&amp;"'title='"&amp;SUBSTITUTE(F130,CHAR(10)," ")&amp;"' /&gt;&lt;/td&gt;&lt;td headers='group'&gt;"&amp;IF(G130="","","&lt;span class='groupName'&gt;"&amp;SUBSTITUTE(G130,CHAR(10)," ")&amp;IF(H130="","","&lt;br /&gt;"&amp;SUBSTITUTE(H130,CHAR(10)," "))&amp;"&lt;/span&gt;&lt;img class='groupLogo' src='../res/mmt/ui/"&amp;VLOOKUP(G130,List!K:L,2,FALSE)&amp;"' title='"&amp;SUBSTITUTE(G130,CHAR(10)," ")&amp;"' /&gt;")&amp;IF(H130="","","&lt;img class='groupLogo' src='../res/mmt/ui/"&amp;VLOOKUP(H130,List!K:L,2,FALSE)&amp;"' title='"&amp;SUBSTITUTE(H130,CHAR(10)," ")&amp;"' /&gt;")&amp;"&lt;/td&gt;&lt;td headers='score' id='"&amp;AO130&amp;"'&gt;"&amp;I130&amp;"&lt;/td&gt;&lt;td headers='HP'&gt;"&amp;J130&amp;"&lt;/td&gt;&lt;td headers='patk'&gt;"&amp;K130&amp;"&lt;/td&gt;&lt;td headers='matk'&gt;"&amp;L130&amp;"&lt;/td&gt;&lt;td headers='pdef'&gt;"&amp;N130&amp;"&lt;/td&gt;&lt;td headers='mdef'&gt;"&amp;O130&amp;"&lt;/td&gt;&lt;td headers='dex'&gt;"&amp;P130&amp;"&lt;/td&gt;&lt;td headers='agi'&gt;"&amp;Q130&amp;"&lt;/td&gt;&lt;td headers='luck'&gt;"&amp;R130&amp;"&lt;/td&gt;&lt;td headers='aType'&gt;"&amp;S130&amp;IF(U130="","","&lt;br /&gt;"&amp;U130)&amp; "&lt;/td&gt;&lt;td headers='a.bonus'&gt;"&amp;T130&amp;IF(V130="","","&lt;br /&gt;"&amp;V130)&amp;"&lt;/td&gt;&lt;td headers='special'&gt;"&amp;X130&amp;IF(Z130="","","&lt;br /&gt;"&amp;Z130)&amp;"&lt;/td&gt;&lt;td headers='sp.bonus'&gt;"&amp;Y130&amp;IF(AA130="","","&lt;br /&gt;"&amp;AA130)&amp;"&lt;/td&gt;&lt;td headers='others'&gt;"&amp;AB130&amp;"&lt;/td&gt;&lt;td headers='sinA'&gt;"&amp;AC130&amp;"&lt;/td&gt;&lt;td headers='sinB'&gt;"&amp;AD130&amp;"&lt;/td&gt;&lt;td headers='sinC'&gt;"&amp;AE130&amp;"&lt;/td&gt;&lt;td headers='sinD'&gt;"&amp;AF130&amp;"&lt;/td&gt;&lt;td headers='sinE'&gt;"&amp;AG130&amp;"&lt;/td&gt;&lt;td headers='sinF'&gt;"&amp;AH130&amp;"&lt;/td&gt;&lt;td headers='sinG'&gt;"&amp;AI130&amp;"&lt;/td&gt;&lt;/tr&gt;"</f>
        <v>&lt;tr class='mmt'&gt;&lt;td headers='icon'&gt;&lt;a href='https://www.alchemistcodedb.com/jp/card/ts-greed-naju-01'&gt;&lt;img src='../res/mmt/TS_GREED_NAJU_01.png' title='道具に降る終雨' /&gt;&lt;/a&gt;&lt;/td&gt;&lt;td headers='name'&gt;道具に降る終雨&lt;/td&gt;&lt;td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id='m128'&gt;60&lt;/td&gt;&lt;td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headers='others'&gt;治癒力+20&lt;/td&gt;&lt;td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130" s="29" t="str">
        <f t="shared" si="7"/>
        <v>document.getElementById('m128').innerHTML = (b0*0) + (s0*40+s6*40+s7*20)+ (ex01*20);</v>
      </c>
      <c r="AO130" s="33" t="str">
        <f t="shared" si="8"/>
        <v>m128</v>
      </c>
      <c r="AP130" s="6" t="str">
        <f>IF(S130="","",VLOOKUP(S130,List!N$2:O$8,2,FALSE)&amp;"*"&amp;T130&amp;IF(U130="","","+"&amp;VLOOKUP(U130,List!N$2:O$8,2,FALSE)&amp;"*"&amp;V130&amp;"-"&amp;VLOOKUP(S130,List!N$2:O$8,2,FALSE)&amp;"*"&amp;VLOOKUP(U130,List!N$2:O$8,2,FALSE)&amp;"*"&amp;MIN(T130,V130)))&amp;IF(X130="","",IF(S130="","","+")&amp;VLOOKUP(X130,List!P$2:Q$15,2,FALSE)&amp;"*"&amp;Y130&amp;IF(Z130="","","+"&amp;VLOOKUP(Z130,List!P$2:Q$14,2,FALSE)))</f>
        <v>ex01*20</v>
      </c>
    </row>
    <row r="131" spans="1:42" s="3" customFormat="1" ht="27.6" customHeight="1">
      <c r="A131" s="79" t="s">
        <v>164</v>
      </c>
      <c r="B131" s="6" t="s">
        <v>464</v>
      </c>
      <c r="C131" s="3">
        <v>5</v>
      </c>
      <c r="E131" s="6"/>
      <c r="F131" s="73" t="s">
        <v>161</v>
      </c>
      <c r="G131" s="8" t="s">
        <v>584</v>
      </c>
      <c r="H131" s="8"/>
      <c r="I131" s="4">
        <f t="shared" si="9"/>
        <v>90</v>
      </c>
      <c r="J131" s="2">
        <v>40</v>
      </c>
      <c r="K131" s="2">
        <v>30</v>
      </c>
      <c r="L131" s="2">
        <v>30</v>
      </c>
      <c r="M131" s="2">
        <f t="shared" si="10"/>
        <v>30</v>
      </c>
      <c r="N131" s="2"/>
      <c r="O131" s="2"/>
      <c r="P131" s="2"/>
      <c r="Q131" s="2"/>
      <c r="R131" s="7"/>
      <c r="W131" s="3">
        <f t="shared" si="6"/>
        <v>0</v>
      </c>
      <c r="Y131" s="8"/>
      <c r="AA131" s="4"/>
      <c r="AB131" s="5"/>
      <c r="AF131" s="3">
        <v>60</v>
      </c>
      <c r="AJ131" s="4">
        <f t="shared" si="11"/>
        <v>60</v>
      </c>
      <c r="AL131" s="21"/>
      <c r="AM131" s="29" t="str">
        <f>"&lt;tr class='mmt"&amp;IF(D131="活動"," ev",IF(D131="限定"," ltd",""))&amp;IF(G131=""," groupless'","'")&amp;"&gt;&lt;td headers='icon'&gt;&lt;a href='https://www.alchemistcodedb.com/jp/card/"&amp;SUBSTITUTE(SUBSTITUTE(LOWER(A131),"_","-"),".png","")&amp;"'&gt;&lt;img src='../res/mmt/"&amp;A131&amp;"' title='"&amp;B131&amp;"' /&gt;&lt;/a&gt;&lt;/td&gt;&lt;td headers='name'&gt;"&amp;B131&amp;"&lt;/td&gt;&lt;td headers='rank'&gt;"&amp;C131&amp;"&lt;/td&gt;&lt;td headers='remark'&gt;"&amp;IF(D131="活動","&lt;span class='event'&gt;活動&lt;/span&gt;",IF(D131="限定","&lt;span class='limited'&gt;限定&lt;/span&gt;",""))&amp;"&lt;/td&gt;&lt;td headers='origin'&gt;&lt;span class='originName'&gt;"&amp;SUBSTITUTE(F131,CHAR(10),"&lt;br /&gt;")&amp;"&lt;/span&gt;&lt;img class='originLogo' src='../res/mmt/ui/"&amp;VLOOKUP(F131,List!F:H,2,FALSE)&amp;"'title='"&amp;SUBSTITUTE(F131,CHAR(10)," ")&amp;"' /&gt;&lt;/td&gt;&lt;td headers='group'&gt;"&amp;IF(G131="","","&lt;span class='groupName'&gt;"&amp;SUBSTITUTE(G131,CHAR(10)," ")&amp;IF(H131="","","&lt;br /&gt;"&amp;SUBSTITUTE(H131,CHAR(10)," "))&amp;"&lt;/span&gt;&lt;img class='groupLogo' src='../res/mmt/ui/"&amp;VLOOKUP(G131,List!K:L,2,FALSE)&amp;"' title='"&amp;SUBSTITUTE(G131,CHAR(10)," ")&amp;"' /&gt;")&amp;IF(H131="","","&lt;img class='groupLogo' src='../res/mmt/ui/"&amp;VLOOKUP(H131,List!K:L,2,FALSE)&amp;"' title='"&amp;SUBSTITUTE(H131,CHAR(10)," ")&amp;"' /&gt;")&amp;"&lt;/td&gt;&lt;td headers='score' id='"&amp;AO131&amp;"'&gt;"&amp;I131&amp;"&lt;/td&gt;&lt;td headers='HP'&gt;"&amp;J131&amp;"&lt;/td&gt;&lt;td headers='patk'&gt;"&amp;K131&amp;"&lt;/td&gt;&lt;td headers='matk'&gt;"&amp;L131&amp;"&lt;/td&gt;&lt;td headers='pdef'&gt;"&amp;N131&amp;"&lt;/td&gt;&lt;td headers='mdef'&gt;"&amp;O131&amp;"&lt;/td&gt;&lt;td headers='dex'&gt;"&amp;P131&amp;"&lt;/td&gt;&lt;td headers='agi'&gt;"&amp;Q131&amp;"&lt;/td&gt;&lt;td headers='luck'&gt;"&amp;R131&amp;"&lt;/td&gt;&lt;td headers='aType'&gt;"&amp;S131&amp;IF(U131="","","&lt;br /&gt;"&amp;U131)&amp; "&lt;/td&gt;&lt;td headers='a.bonus'&gt;"&amp;T131&amp;IF(V131="","","&lt;br /&gt;"&amp;V131)&amp;"&lt;/td&gt;&lt;td headers='special'&gt;"&amp;X131&amp;IF(Z131="","","&lt;br /&gt;"&amp;Z131)&amp;"&lt;/td&gt;&lt;td headers='sp.bonus'&gt;"&amp;Y131&amp;IF(AA131="","","&lt;br /&gt;"&amp;AA131)&amp;"&lt;/td&gt;&lt;td headers='others'&gt;"&amp;AB131&amp;"&lt;/td&gt;&lt;td headers='sinA'&gt;"&amp;AC131&amp;"&lt;/td&gt;&lt;td headers='sinB'&gt;"&amp;AD131&amp;"&lt;/td&gt;&lt;td headers='sinC'&gt;"&amp;AE131&amp;"&lt;/td&gt;&lt;td headers='sinD'&gt;"&amp;AF131&amp;"&lt;/td&gt;&lt;td headers='sinE'&gt;"&amp;AG131&amp;"&lt;/td&gt;&lt;td headers='sinF'&gt;"&amp;AH131&amp;"&lt;/td&gt;&lt;td headers='sinG'&gt;"&amp;AI131&amp;"&lt;/td&gt;&lt;/tr&gt;"</f>
        <v>&lt;tr class='mmt'&gt;&lt;td headers='icon'&gt;&lt;a href='https://www.alchemistcodedb.com/jp/card/ts-greed-orion-01'&gt;&lt;img src='../res/mmt/TS_GREED_ORION_01.png' title='覇道を征く者' /&gt;&lt;/a&gt;&lt;/td&gt;&lt;td headers='name'&gt;覇道を征く者&lt;/td&gt;&lt;td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id='m129'&gt;90&lt;/td&gt;&lt;td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headers='sinD'&gt;60&lt;/td&gt;&lt;td headers='sinE'&gt;&lt;/td&gt;&lt;td headers='sinF'&gt;&lt;/td&gt;&lt;td headers='sinG'&gt;&lt;/td&gt;&lt;/tr&gt;</v>
      </c>
      <c r="AN131" s="29" t="str">
        <f t="shared" si="7"/>
        <v>document.getElementById('m129').innerHTML = (b0*30+b1*30+b2*30) + (s0*60+s4*60);</v>
      </c>
      <c r="AO131" s="33" t="str">
        <f t="shared" si="8"/>
        <v>m129</v>
      </c>
      <c r="AP131" s="6" t="str">
        <f>IF(S131="","",VLOOKUP(S131,List!N$2:O$8,2,FALSE)&amp;"*"&amp;T131&amp;IF(U131="","","+"&amp;VLOOKUP(U131,List!N$2:O$8,2,FALSE)&amp;"*"&amp;V131&amp;"-"&amp;VLOOKUP(S131,List!N$2:O$8,2,FALSE)&amp;"*"&amp;VLOOKUP(U131,List!N$2:O$8,2,FALSE)&amp;"*"&amp;MIN(T131,V131)))&amp;IF(X131="","",IF(S131="","","+")&amp;VLOOKUP(X131,List!P$2:Q$15,2,FALSE)&amp;"*"&amp;Y131&amp;IF(Z131="","","+"&amp;VLOOKUP(Z131,List!P$2:Q$14,2,FALSE)))</f>
        <v/>
      </c>
    </row>
    <row r="132" spans="1:42" s="3" customFormat="1" ht="27.6" customHeight="1">
      <c r="A132" s="79" t="s">
        <v>933</v>
      </c>
      <c r="B132" s="6" t="s">
        <v>945</v>
      </c>
      <c r="C132" s="3">
        <v>5</v>
      </c>
      <c r="D132" s="3" t="s">
        <v>39</v>
      </c>
      <c r="E132" s="6"/>
      <c r="F132" s="73" t="s">
        <v>161</v>
      </c>
      <c r="G132" s="8" t="s">
        <v>584</v>
      </c>
      <c r="H132" s="8"/>
      <c r="I132" s="4">
        <f t="shared" si="9"/>
        <v>110</v>
      </c>
      <c r="J132" s="2">
        <v>30</v>
      </c>
      <c r="K132" s="2">
        <v>50</v>
      </c>
      <c r="L132" s="2"/>
      <c r="M132" s="2">
        <f t="shared" si="10"/>
        <v>50</v>
      </c>
      <c r="N132" s="2"/>
      <c r="O132" s="2"/>
      <c r="P132" s="2"/>
      <c r="Q132" s="2"/>
      <c r="R132" s="7"/>
      <c r="W132" s="3">
        <f t="shared" ref="W132:W195" si="12">MAX(T132,V132)</f>
        <v>0</v>
      </c>
      <c r="X132" s="3" t="s">
        <v>946</v>
      </c>
      <c r="Y132" s="8">
        <v>20</v>
      </c>
      <c r="AA132" s="4"/>
      <c r="AB132" s="5"/>
      <c r="AF132" s="3">
        <v>40</v>
      </c>
      <c r="AH132" s="3">
        <v>20</v>
      </c>
      <c r="AJ132" s="4">
        <f t="shared" si="11"/>
        <v>40</v>
      </c>
      <c r="AL132" s="21"/>
      <c r="AM132" s="29" t="str">
        <f>"&lt;tr class='mmt"&amp;IF(D132="活動"," ev",IF(D132="限定"," ltd",""))&amp;IF(G132=""," groupless'","'")&amp;"&gt;&lt;td headers='icon'&gt;&lt;a href='https://www.alchemistcodedb.com/jp/card/"&amp;SUBSTITUTE(SUBSTITUTE(LOWER(A132),"_","-"),".png","")&amp;"'&gt;&lt;img src='../res/mmt/"&amp;A132&amp;"' title='"&amp;B132&amp;"' /&gt;&lt;/a&gt;&lt;/td&gt;&lt;td headers='name'&gt;"&amp;B132&amp;"&lt;/td&gt;&lt;td headers='rank'&gt;"&amp;C132&amp;"&lt;/td&gt;&lt;td headers='remark'&gt;"&amp;IF(D132="活動","&lt;span class='event'&gt;活動&lt;/span&gt;",IF(D132="限定","&lt;span class='limited'&gt;限定&lt;/span&gt;",""))&amp;"&lt;/td&gt;&lt;td headers='origin'&gt;&lt;span class='originName'&gt;"&amp;SUBSTITUTE(F132,CHAR(10),"&lt;br /&gt;")&amp;"&lt;/span&gt;&lt;img class='originLogo' src='../res/mmt/ui/"&amp;VLOOKUP(F132,List!F:H,2,FALSE)&amp;"'title='"&amp;SUBSTITUTE(F132,CHAR(10)," ")&amp;"' /&gt;&lt;/td&gt;&lt;td headers='group'&gt;"&amp;IF(G132="","","&lt;span class='groupName'&gt;"&amp;SUBSTITUTE(G132,CHAR(10)," ")&amp;IF(H132="","","&lt;br /&gt;"&amp;SUBSTITUTE(H132,CHAR(10)," "))&amp;"&lt;/span&gt;&lt;img class='groupLogo' src='../res/mmt/ui/"&amp;VLOOKUP(G132,List!K:L,2,FALSE)&amp;"' title='"&amp;SUBSTITUTE(G132,CHAR(10)," ")&amp;"' /&gt;")&amp;IF(H132="","","&lt;img class='groupLogo' src='../res/mmt/ui/"&amp;VLOOKUP(H132,List!K:L,2,FALSE)&amp;"' title='"&amp;SUBSTITUTE(H132,CHAR(10)," ")&amp;"' /&gt;")&amp;"&lt;/td&gt;&lt;td headers='score' id='"&amp;AO132&amp;"'&gt;"&amp;I132&amp;"&lt;/td&gt;&lt;td headers='HP'&gt;"&amp;J132&amp;"&lt;/td&gt;&lt;td headers='patk'&gt;"&amp;K132&amp;"&lt;/td&gt;&lt;td headers='matk'&gt;"&amp;L132&amp;"&lt;/td&gt;&lt;td headers='pdef'&gt;"&amp;N132&amp;"&lt;/td&gt;&lt;td headers='mdef'&gt;"&amp;O132&amp;"&lt;/td&gt;&lt;td headers='dex'&gt;"&amp;P132&amp;"&lt;/td&gt;&lt;td headers='agi'&gt;"&amp;Q132&amp;"&lt;/td&gt;&lt;td headers='luck'&gt;"&amp;R132&amp;"&lt;/td&gt;&lt;td headers='aType'&gt;"&amp;S132&amp;IF(U132="","","&lt;br /&gt;"&amp;U132)&amp; "&lt;/td&gt;&lt;td headers='a.bonus'&gt;"&amp;T132&amp;IF(V132="","","&lt;br /&gt;"&amp;V132)&amp;"&lt;/td&gt;&lt;td headers='special'&gt;"&amp;X132&amp;IF(Z132="","","&lt;br /&gt;"&amp;Z132)&amp;"&lt;/td&gt;&lt;td headers='sp.bonus'&gt;"&amp;Y132&amp;IF(AA132="","","&lt;br /&gt;"&amp;AA132)&amp;"&lt;/td&gt;&lt;td headers='others'&gt;"&amp;AB132&amp;"&lt;/td&gt;&lt;td headers='sinA'&gt;"&amp;AC132&amp;"&lt;/td&gt;&lt;td headers='sinB'&gt;"&amp;AD132&amp;"&lt;/td&gt;&lt;td headers='sinC'&gt;"&amp;AE132&amp;"&lt;/td&gt;&lt;td headers='sinD'&gt;"&amp;AF132&amp;"&lt;/td&gt;&lt;td headers='sinE'&gt;"&amp;AG132&amp;"&lt;/td&gt;&lt;td headers='sinF'&gt;"&amp;AH132&amp;"&lt;/td&gt;&lt;td headers='sinG'&gt;"&amp;AI132&amp;"&lt;/td&gt;&lt;/tr&gt;"</f>
        <v>&lt;tr class='mmt ltd'&gt;&lt;td headers='icon'&gt;&lt;a href='https://www.alchemistcodedb.com/jp/card/ts-greed-orion-02'&gt;&lt;img src='../res/mmt/TS_GREED_ORION_02.png' title='目覚めし若獅子' /&gt;&lt;/a&gt;&lt;/td&gt;&lt;td headers='name'&gt;目覚めし若獅子&lt;/td&gt;&lt;td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id='m130'&gt;110&lt;/td&gt;&lt;td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headers='special'&gt;水属性&lt;/td&gt;&lt;td headers='sp.bonus'&gt;20&lt;/td&gt;&lt;td headers='others'&gt;&lt;/td&gt;&lt;td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132" s="29" t="str">
        <f t="shared" ref="AN132:AN195" si="13">"document.getElementById('"&amp;AO132&amp;"').innerHTML = (b0*"&amp;TEXT(M132,0)&amp;IF(K132="","","+b1*"&amp;TEXT(K132,0)&amp;IF(L132="","","+b2*"&amp;TEXT(L132,0)))&amp;")"&amp;IF(AJ132=0,""," + (s0*"&amp;TEXT(AJ132,0)&amp;IF(AC132="","","+s1*"&amp;TEXT(AC132,0))&amp;IF(AD132="","","+s2*"&amp;TEXT(AD132,0))&amp;IF(AE132="","","+s3*"&amp;TEXT(AE132,0))&amp;IF(AF132="","","+s4*"&amp;TEXT(AF132,0))&amp;IF(AG132="","","+s5*"&amp;TEXT(AG132,0))&amp;IF(AH132="","","+s6*"&amp;TEXT(AH132,0))&amp;IF(AI132="","","+s7*"&amp;TEXT(AI132,0))&amp;")")&amp;IF(AP132="","","+ ("&amp;AP132&amp;")")&amp;";"</f>
        <v>document.getElementById('m130').innerHTML = (b0*50+b1*50) + (s0*40+s4*40+s6*20)+ (ex10*20);</v>
      </c>
      <c r="AO132" s="33" t="str">
        <f t="shared" ref="AO132:AO195" si="14">"m"&amp;TEXT(ROW()-2,"000")</f>
        <v>m130</v>
      </c>
      <c r="AP132" s="6" t="str">
        <f>IF(S132="","",VLOOKUP(S132,List!N$2:O$8,2,FALSE)&amp;"*"&amp;T132&amp;IF(U132="","","+"&amp;VLOOKUP(U132,List!N$2:O$8,2,FALSE)&amp;"*"&amp;V132&amp;"-"&amp;VLOOKUP(S132,List!N$2:O$8,2,FALSE)&amp;"*"&amp;VLOOKUP(U132,List!N$2:O$8,2,FALSE)&amp;"*"&amp;MIN(T132,V132)))&amp;IF(X132="","",IF(S132="","","+")&amp;VLOOKUP(X132,List!P$2:Q$15,2,FALSE)&amp;"*"&amp;Y132&amp;IF(Z132="","","+"&amp;VLOOKUP(Z132,List!P$2:Q$14,2,FALSE)))</f>
        <v>ex10*20</v>
      </c>
    </row>
    <row r="133" spans="1:42" s="3" customFormat="1" ht="27.6" customHeight="1">
      <c r="A133" s="79" t="s">
        <v>165</v>
      </c>
      <c r="B133" s="6" t="s">
        <v>166</v>
      </c>
      <c r="C133" s="3">
        <v>5</v>
      </c>
      <c r="D133" s="3" t="s">
        <v>35</v>
      </c>
      <c r="E133" s="6"/>
      <c r="F133" s="73" t="s">
        <v>161</v>
      </c>
      <c r="G133" s="8" t="s">
        <v>167</v>
      </c>
      <c r="H133" s="8"/>
      <c r="I133" s="4">
        <f t="shared" si="9"/>
        <v>50</v>
      </c>
      <c r="J133" s="2">
        <v>30</v>
      </c>
      <c r="K133" s="2">
        <v>20</v>
      </c>
      <c r="L133" s="2"/>
      <c r="M133" s="2">
        <f t="shared" si="10"/>
        <v>20</v>
      </c>
      <c r="N133" s="2"/>
      <c r="O133" s="2"/>
      <c r="P133" s="2"/>
      <c r="Q133" s="2"/>
      <c r="R133" s="7"/>
      <c r="W133" s="3">
        <f t="shared" si="12"/>
        <v>0</v>
      </c>
      <c r="Y133" s="8"/>
      <c r="AA133" s="4"/>
      <c r="AB133" s="5" t="s">
        <v>476</v>
      </c>
      <c r="AD133" s="3">
        <v>30</v>
      </c>
      <c r="AJ133" s="4">
        <f t="shared" si="11"/>
        <v>30</v>
      </c>
      <c r="AL133" s="21"/>
      <c r="AM133" s="29" t="str">
        <f>"&lt;tr class='mmt"&amp;IF(D133="活動"," ev",IF(D133="限定"," ltd",""))&amp;IF(G133=""," groupless'","'")&amp;"&gt;&lt;td headers='icon'&gt;&lt;a href='https://www.alchemistcodedb.com/jp/card/"&amp;SUBSTITUTE(SUBSTITUTE(LOWER(A133),"_","-"),".png","")&amp;"'&gt;&lt;img src='../res/mmt/"&amp;A133&amp;"' title='"&amp;B133&amp;"' /&gt;&lt;/a&gt;&lt;/td&gt;&lt;td headers='name'&gt;"&amp;B133&amp;"&lt;/td&gt;&lt;td headers='rank'&gt;"&amp;C133&amp;"&lt;/td&gt;&lt;td headers='remark'&gt;"&amp;IF(D133="活動","&lt;span class='event'&gt;活動&lt;/span&gt;",IF(D133="限定","&lt;span class='limited'&gt;限定&lt;/span&gt;",""))&amp;"&lt;/td&gt;&lt;td headers='origin'&gt;&lt;span class='originName'&gt;"&amp;SUBSTITUTE(F133,CHAR(10),"&lt;br /&gt;")&amp;"&lt;/span&gt;&lt;img class='originLogo' src='../res/mmt/ui/"&amp;VLOOKUP(F133,List!F:H,2,FALSE)&amp;"'title='"&amp;SUBSTITUTE(F133,CHAR(10)," ")&amp;"' /&gt;&lt;/td&gt;&lt;td headers='group'&gt;"&amp;IF(G133="","","&lt;span class='groupName'&gt;"&amp;SUBSTITUTE(G133,CHAR(10)," ")&amp;IF(H133="","","&lt;br /&gt;"&amp;SUBSTITUTE(H133,CHAR(10)," "))&amp;"&lt;/span&gt;&lt;img class='groupLogo' src='../res/mmt/ui/"&amp;VLOOKUP(G133,List!K:L,2,FALSE)&amp;"' title='"&amp;SUBSTITUTE(G133,CHAR(10)," ")&amp;"' /&gt;")&amp;IF(H133="","","&lt;img class='groupLogo' src='../res/mmt/ui/"&amp;VLOOKUP(H133,List!K:L,2,FALSE)&amp;"' title='"&amp;SUBSTITUTE(H133,CHAR(10)," ")&amp;"' /&gt;")&amp;"&lt;/td&gt;&lt;td headers='score' id='"&amp;AO133&amp;"'&gt;"&amp;I133&amp;"&lt;/td&gt;&lt;td headers='HP'&gt;"&amp;J133&amp;"&lt;/td&gt;&lt;td headers='patk'&gt;"&amp;K133&amp;"&lt;/td&gt;&lt;td headers='matk'&gt;"&amp;L133&amp;"&lt;/td&gt;&lt;td headers='pdef'&gt;"&amp;N133&amp;"&lt;/td&gt;&lt;td headers='mdef'&gt;"&amp;O133&amp;"&lt;/td&gt;&lt;td headers='dex'&gt;"&amp;P133&amp;"&lt;/td&gt;&lt;td headers='agi'&gt;"&amp;Q133&amp;"&lt;/td&gt;&lt;td headers='luck'&gt;"&amp;R133&amp;"&lt;/td&gt;&lt;td headers='aType'&gt;"&amp;S133&amp;IF(U133="","","&lt;br /&gt;"&amp;U133)&amp; "&lt;/td&gt;&lt;td headers='a.bonus'&gt;"&amp;T133&amp;IF(V133="","","&lt;br /&gt;"&amp;V133)&amp;"&lt;/td&gt;&lt;td headers='special'&gt;"&amp;X133&amp;IF(Z133="","","&lt;br /&gt;"&amp;Z133)&amp;"&lt;/td&gt;&lt;td headers='sp.bonus'&gt;"&amp;Y133&amp;IF(AA133="","","&lt;br /&gt;"&amp;AA133)&amp;"&lt;/td&gt;&lt;td headers='others'&gt;"&amp;AB133&amp;"&lt;/td&gt;&lt;td headers='sinA'&gt;"&amp;AC133&amp;"&lt;/td&gt;&lt;td headers='sinB'&gt;"&amp;AD133&amp;"&lt;/td&gt;&lt;td headers='sinC'&gt;"&amp;AE133&amp;"&lt;/td&gt;&lt;td headers='sinD'&gt;"&amp;AF133&amp;"&lt;/td&gt;&lt;td headers='sinE'&gt;"&amp;AG133&amp;"&lt;/td&gt;&lt;td headers='sinF'&gt;"&amp;AH133&amp;"&lt;/td&gt;&lt;td headers='sinG'&gt;"&amp;AI133&amp;"&lt;/td&gt;&lt;/tr&gt;"</f>
        <v>&lt;tr class='mmt ev'&gt;&lt;td headers='icon'&gt;&lt;a href='https://www.alchemistcodedb.com/jp/card/ts-greed-rishen-01'&gt;&lt;img src='../res/mmt/TS_GREED_RISHEN_01.png' title='船上の厄膳料理' /&gt;&lt;/a&gt;&lt;/td&gt;&lt;td headers='name'&gt;船上の厄膳料理&lt;/td&gt;&lt;td headers='rank'&gt;5&lt;/td&gt;&lt;td headers='remark'&gt;&lt;span class='event'&gt;活動&lt;/span&gt;&lt;/td&gt;&lt;td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id='m131'&gt;50&lt;/td&gt;&lt;td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133" s="29" t="str">
        <f t="shared" si="13"/>
        <v>document.getElementById('m131').innerHTML = (b0*20+b1*20) + (s0*30+s2*30);</v>
      </c>
      <c r="AO133" s="33" t="str">
        <f t="shared" si="14"/>
        <v>m131</v>
      </c>
      <c r="AP133" s="6" t="str">
        <f>IF(S133="","",VLOOKUP(S133,List!N$2:O$8,2,FALSE)&amp;"*"&amp;T133&amp;IF(U133="","","+"&amp;VLOOKUP(U133,List!N$2:O$8,2,FALSE)&amp;"*"&amp;V133&amp;"-"&amp;VLOOKUP(S133,List!N$2:O$8,2,FALSE)&amp;"*"&amp;VLOOKUP(U133,List!N$2:O$8,2,FALSE)&amp;"*"&amp;MIN(T133,V133)))&amp;IF(X133="","",IF(S133="","","+")&amp;VLOOKUP(X133,List!P$2:Q$15,2,FALSE)&amp;"*"&amp;Y133&amp;IF(Z133="","","+"&amp;VLOOKUP(Z133,List!P$2:Q$14,2,FALSE)))</f>
        <v/>
      </c>
    </row>
    <row r="134" spans="1:42" s="3" customFormat="1" ht="27.6" customHeight="1">
      <c r="A134" s="79" t="s">
        <v>168</v>
      </c>
      <c r="B134" s="6" t="s">
        <v>169</v>
      </c>
      <c r="C134" s="3">
        <v>5</v>
      </c>
      <c r="E134" s="6"/>
      <c r="F134" s="73" t="s">
        <v>161</v>
      </c>
      <c r="G134" s="8" t="s">
        <v>167</v>
      </c>
      <c r="H134" s="8"/>
      <c r="I134" s="4">
        <f t="shared" si="9"/>
        <v>110</v>
      </c>
      <c r="J134" s="2"/>
      <c r="K134" s="2">
        <v>40</v>
      </c>
      <c r="L134" s="2"/>
      <c r="M134" s="2">
        <f t="shared" si="10"/>
        <v>40</v>
      </c>
      <c r="N134" s="2"/>
      <c r="O134" s="2"/>
      <c r="P134" s="2">
        <v>30</v>
      </c>
      <c r="Q134" s="2">
        <v>10</v>
      </c>
      <c r="R134" s="7"/>
      <c r="S134" s="3" t="s">
        <v>19</v>
      </c>
      <c r="T134" s="3">
        <v>30</v>
      </c>
      <c r="W134" s="3">
        <f t="shared" si="12"/>
        <v>30</v>
      </c>
      <c r="Y134" s="8"/>
      <c r="AA134" s="4"/>
      <c r="AB134" s="5"/>
      <c r="AD134" s="3">
        <v>40</v>
      </c>
      <c r="AH134" s="3">
        <v>20</v>
      </c>
      <c r="AJ134" s="4">
        <f t="shared" si="11"/>
        <v>40</v>
      </c>
      <c r="AL134" s="21"/>
      <c r="AM134" s="29" t="str">
        <f>"&lt;tr class='mmt"&amp;IF(D134="活動"," ev",IF(D134="限定"," ltd",""))&amp;IF(G134=""," groupless'","'")&amp;"&gt;&lt;td headers='icon'&gt;&lt;a href='https://www.alchemistcodedb.com/jp/card/"&amp;SUBSTITUTE(SUBSTITUTE(LOWER(A134),"_","-"),".png","")&amp;"'&gt;&lt;img src='../res/mmt/"&amp;A134&amp;"' title='"&amp;B134&amp;"' /&gt;&lt;/a&gt;&lt;/td&gt;&lt;td headers='name'&gt;"&amp;B134&amp;"&lt;/td&gt;&lt;td headers='rank'&gt;"&amp;C134&amp;"&lt;/td&gt;&lt;td headers='remark'&gt;"&amp;IF(D134="活動","&lt;span class='event'&gt;活動&lt;/span&gt;",IF(D134="限定","&lt;span class='limited'&gt;限定&lt;/span&gt;",""))&amp;"&lt;/td&gt;&lt;td headers='origin'&gt;&lt;span class='originName'&gt;"&amp;SUBSTITUTE(F134,CHAR(10),"&lt;br /&gt;")&amp;"&lt;/span&gt;&lt;img class='originLogo' src='../res/mmt/ui/"&amp;VLOOKUP(F134,List!F:H,2,FALSE)&amp;"'title='"&amp;SUBSTITUTE(F134,CHAR(10)," ")&amp;"' /&gt;&lt;/td&gt;&lt;td headers='group'&gt;"&amp;IF(G134="","","&lt;span class='groupName'&gt;"&amp;SUBSTITUTE(G134,CHAR(10)," ")&amp;IF(H134="","","&lt;br /&gt;"&amp;SUBSTITUTE(H134,CHAR(10)," "))&amp;"&lt;/span&gt;&lt;img class='groupLogo' src='../res/mmt/ui/"&amp;VLOOKUP(G134,List!K:L,2,FALSE)&amp;"' title='"&amp;SUBSTITUTE(G134,CHAR(10)," ")&amp;"' /&gt;")&amp;IF(H134="","","&lt;img class='groupLogo' src='../res/mmt/ui/"&amp;VLOOKUP(H134,List!K:L,2,FALSE)&amp;"' title='"&amp;SUBSTITUTE(H134,CHAR(10)," ")&amp;"' /&gt;")&amp;"&lt;/td&gt;&lt;td headers='score' id='"&amp;AO134&amp;"'&gt;"&amp;I134&amp;"&lt;/td&gt;&lt;td headers='HP'&gt;"&amp;J134&amp;"&lt;/td&gt;&lt;td headers='patk'&gt;"&amp;K134&amp;"&lt;/td&gt;&lt;td headers='matk'&gt;"&amp;L134&amp;"&lt;/td&gt;&lt;td headers='pdef'&gt;"&amp;N134&amp;"&lt;/td&gt;&lt;td headers='mdef'&gt;"&amp;O134&amp;"&lt;/td&gt;&lt;td headers='dex'&gt;"&amp;P134&amp;"&lt;/td&gt;&lt;td headers='agi'&gt;"&amp;Q134&amp;"&lt;/td&gt;&lt;td headers='luck'&gt;"&amp;R134&amp;"&lt;/td&gt;&lt;td headers='aType'&gt;"&amp;S134&amp;IF(U134="","","&lt;br /&gt;"&amp;U134)&amp; "&lt;/td&gt;&lt;td headers='a.bonus'&gt;"&amp;T134&amp;IF(V134="","","&lt;br /&gt;"&amp;V134)&amp;"&lt;/td&gt;&lt;td headers='special'&gt;"&amp;X134&amp;IF(Z134="","","&lt;br /&gt;"&amp;Z134)&amp;"&lt;/td&gt;&lt;td headers='sp.bonus'&gt;"&amp;Y134&amp;IF(AA134="","","&lt;br /&gt;"&amp;AA134)&amp;"&lt;/td&gt;&lt;td headers='others'&gt;"&amp;AB134&amp;"&lt;/td&gt;&lt;td headers='sinA'&gt;"&amp;AC134&amp;"&lt;/td&gt;&lt;td headers='sinB'&gt;"&amp;AD134&amp;"&lt;/td&gt;&lt;td headers='sinC'&gt;"&amp;AE134&amp;"&lt;/td&gt;&lt;td headers='sinD'&gt;"&amp;AF134&amp;"&lt;/td&gt;&lt;td headers='sinE'&gt;"&amp;AG134&amp;"&lt;/td&gt;&lt;td headers='sinF'&gt;"&amp;AH134&amp;"&lt;/td&gt;&lt;td headers='sinG'&gt;"&amp;AI134&amp;"&lt;/td&gt;&lt;/tr&gt;"</f>
        <v>&lt;tr class='mmt'&gt;&lt;td headers='icon'&gt;&lt;a href='https://www.alchemistcodedb.com/jp/card/ts-greed-shenmei-01'&gt;&lt;img src='../res/mmt/TS_GREED_SHENMEI_01.png' title='お宝は海図のその先に' /&gt;&lt;/a&gt;&lt;/td&gt;&lt;td headers='name'&gt;お宝は海図のその先に&lt;/td&gt;&lt;td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id='m132'&gt;110&lt;/td&gt;&lt;td headers='HP'&gt;&lt;/td&gt;&lt;td headers='patk'&gt;40&lt;/td&gt;&lt;td headers='matk'&gt;&lt;/td&gt;&lt;td headers='pdef'&gt;&lt;/td&gt;&lt;td headers='mdef'&gt;&lt;/td&gt;&lt;td headers='dex'&gt;30&lt;/td&gt;&lt;td headers='agi'&gt;10&lt;/td&gt;&lt;td headers='luck'&gt;&lt;/td&gt;&lt;td headers='aType'&gt;無区分&lt;/td&gt;&lt;td headers='a.bonus'&gt;30&lt;/td&gt;&lt;td headers='special'&gt;&lt;/td&gt;&lt;td headers='sp.bonus'&gt;&lt;/td&gt;&lt;td headers='others'&gt;&lt;/td&gt;&lt;td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134" s="29" t="str">
        <f t="shared" si="13"/>
        <v>document.getElementById('m132').innerHTML = (b0*40+b1*40) + (s0*40+s2*40+s6*20)+ (ex07*30);</v>
      </c>
      <c r="AO134" s="33" t="str">
        <f t="shared" si="14"/>
        <v>m132</v>
      </c>
      <c r="AP134" s="6" t="str">
        <f>IF(S134="","",VLOOKUP(S134,List!N$2:O$8,2,FALSE)&amp;"*"&amp;T134&amp;IF(U134="","","+"&amp;VLOOKUP(U134,List!N$2:O$8,2,FALSE)&amp;"*"&amp;V134&amp;"-"&amp;VLOOKUP(S134,List!N$2:O$8,2,FALSE)&amp;"*"&amp;VLOOKUP(U134,List!N$2:O$8,2,FALSE)&amp;"*"&amp;MIN(T134,V134)))&amp;IF(X134="","",IF(S134="","","+")&amp;VLOOKUP(X134,List!P$2:Q$15,2,FALSE)&amp;"*"&amp;Y134&amp;IF(Z134="","","+"&amp;VLOOKUP(Z134,List!P$2:Q$14,2,FALSE)))</f>
        <v>ex07*30</v>
      </c>
    </row>
    <row r="135" spans="1:42" s="3" customFormat="1" ht="27.6" customHeight="1">
      <c r="A135" s="79" t="s">
        <v>915</v>
      </c>
      <c r="B135" s="6" t="s">
        <v>927</v>
      </c>
      <c r="C135" s="3">
        <v>5</v>
      </c>
      <c r="D135" s="3" t="s">
        <v>39</v>
      </c>
      <c r="E135" s="6" t="s">
        <v>827</v>
      </c>
      <c r="F135" s="73" t="s">
        <v>161</v>
      </c>
      <c r="G135" s="8" t="s">
        <v>167</v>
      </c>
      <c r="H135" s="8"/>
      <c r="I135" s="4">
        <f t="shared" si="9"/>
        <v>80</v>
      </c>
      <c r="J135" s="2">
        <v>40</v>
      </c>
      <c r="K135" s="2">
        <v>20</v>
      </c>
      <c r="L135" s="2"/>
      <c r="M135" s="2">
        <f t="shared" si="10"/>
        <v>20</v>
      </c>
      <c r="N135" s="2"/>
      <c r="O135" s="2"/>
      <c r="P135" s="2"/>
      <c r="Q135" s="2"/>
      <c r="R135" s="7"/>
      <c r="S135" s="3" t="s">
        <v>19</v>
      </c>
      <c r="T135" s="3">
        <v>20</v>
      </c>
      <c r="W135" s="3">
        <f t="shared" si="12"/>
        <v>20</v>
      </c>
      <c r="Y135" s="8"/>
      <c r="AA135" s="4"/>
      <c r="AB135" s="5" t="s">
        <v>939</v>
      </c>
      <c r="AD135" s="3">
        <v>20</v>
      </c>
      <c r="AH135" s="3">
        <v>40</v>
      </c>
      <c r="AJ135" s="4">
        <f t="shared" si="11"/>
        <v>40</v>
      </c>
      <c r="AL135" s="21"/>
      <c r="AM135" s="29" t="str">
        <f>"&lt;tr class='mmt"&amp;IF(D135="活動"," ev",IF(D135="限定"," ltd",""))&amp;IF(G135=""," groupless'","'")&amp;"&gt;&lt;td headers='icon'&gt;&lt;a href='https://www.alchemistcodedb.com/jp/card/"&amp;SUBSTITUTE(SUBSTITUTE(LOWER(A135),"_","-"),".png","")&amp;"'&gt;&lt;img src='../res/mmt/"&amp;A135&amp;"' title='"&amp;B135&amp;"' /&gt;&lt;/a&gt;&lt;/td&gt;&lt;td headers='name'&gt;"&amp;B135&amp;"&lt;/td&gt;&lt;td headers='rank'&gt;"&amp;C135&amp;"&lt;/td&gt;&lt;td headers='remark'&gt;"&amp;IF(D135="活動","&lt;span class='event'&gt;活動&lt;/span&gt;",IF(D135="限定","&lt;span class='limited'&gt;限定&lt;/span&gt;",""))&amp;"&lt;/td&gt;&lt;td headers='origin'&gt;&lt;span class='originName'&gt;"&amp;SUBSTITUTE(F135,CHAR(10),"&lt;br /&gt;")&amp;"&lt;/span&gt;&lt;img class='originLogo' src='../res/mmt/ui/"&amp;VLOOKUP(F135,List!F:H,2,FALSE)&amp;"'title='"&amp;SUBSTITUTE(F135,CHAR(10)," ")&amp;"' /&gt;&lt;/td&gt;&lt;td headers='group'&gt;"&amp;IF(G135="","","&lt;span class='groupName'&gt;"&amp;SUBSTITUTE(G135,CHAR(10)," ")&amp;IF(H135="","","&lt;br /&gt;"&amp;SUBSTITUTE(H135,CHAR(10)," "))&amp;"&lt;/span&gt;&lt;img class='groupLogo' src='../res/mmt/ui/"&amp;VLOOKUP(G135,List!K:L,2,FALSE)&amp;"' title='"&amp;SUBSTITUTE(G135,CHAR(10)," ")&amp;"' /&gt;")&amp;IF(H135="","","&lt;img class='groupLogo' src='../res/mmt/ui/"&amp;VLOOKUP(H135,List!K:L,2,FALSE)&amp;"' title='"&amp;SUBSTITUTE(H135,CHAR(10)," ")&amp;"' /&gt;")&amp;"&lt;/td&gt;&lt;td headers='score' id='"&amp;AO135&amp;"'&gt;"&amp;I135&amp;"&lt;/td&gt;&lt;td headers='HP'&gt;"&amp;J135&amp;"&lt;/td&gt;&lt;td headers='patk'&gt;"&amp;K135&amp;"&lt;/td&gt;&lt;td headers='matk'&gt;"&amp;L135&amp;"&lt;/td&gt;&lt;td headers='pdef'&gt;"&amp;N135&amp;"&lt;/td&gt;&lt;td headers='mdef'&gt;"&amp;O135&amp;"&lt;/td&gt;&lt;td headers='dex'&gt;"&amp;P135&amp;"&lt;/td&gt;&lt;td headers='agi'&gt;"&amp;Q135&amp;"&lt;/td&gt;&lt;td headers='luck'&gt;"&amp;R135&amp;"&lt;/td&gt;&lt;td headers='aType'&gt;"&amp;S135&amp;IF(U135="","","&lt;br /&gt;"&amp;U135)&amp; "&lt;/td&gt;&lt;td headers='a.bonus'&gt;"&amp;T135&amp;IF(V135="","","&lt;br /&gt;"&amp;V135)&amp;"&lt;/td&gt;&lt;td headers='special'&gt;"&amp;X135&amp;IF(Z135="","","&lt;br /&gt;"&amp;Z135)&amp;"&lt;/td&gt;&lt;td headers='sp.bonus'&gt;"&amp;Y135&amp;IF(AA135="","","&lt;br /&gt;"&amp;AA135)&amp;"&lt;/td&gt;&lt;td headers='others'&gt;"&amp;AB135&amp;"&lt;/td&gt;&lt;td headers='sinA'&gt;"&amp;AC135&amp;"&lt;/td&gt;&lt;td headers='sinB'&gt;"&amp;AD135&amp;"&lt;/td&gt;&lt;td headers='sinC'&gt;"&amp;AE135&amp;"&lt;/td&gt;&lt;td headers='sinD'&gt;"&amp;AF135&amp;"&lt;/td&gt;&lt;td headers='sinE'&gt;"&amp;AG135&amp;"&lt;/td&gt;&lt;td headers='sinF'&gt;"&amp;AH135&amp;"&lt;/td&gt;&lt;td headers='sinG'&gt;"&amp;AI135&amp;"&lt;/td&gt;&lt;/tr&gt;"</f>
        <v>&lt;tr class='mmt ltd'&gt;&lt;td headers='icon'&gt;&lt;a href='https://www.alchemistcodedb.com/jp/card/ts-greed-shenmei-02'&gt;&lt;img src='../res/mmt/TS_GREED_SHENMEI_02.png' title='海色ロマン' /&gt;&lt;/a&gt;&lt;/td&gt;&lt;td headers='name'&gt;海色ロマン&lt;/td&gt;&lt;td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id='m133'&gt;80&lt;/td&gt;&lt;td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headers='aType'&gt;無区分&lt;/td&gt;&lt;td headers='a.bonus'&gt;20&lt;/td&gt;&lt;td headers='special'&gt;&lt;/td&gt;&lt;td headers='sp.bonus'&gt;&lt;/td&gt;&lt;td headers='others'&gt;暴擊率+10, 暴擊傷害+5%&lt;/td&gt;&lt;td headers='sinA'&gt;&lt;/td&gt;&lt;td headers='sinB'&gt;20&lt;/td&gt;&lt;td headers='sinC'&gt;&lt;/td&gt;&lt;td headers='sinD'&gt;&lt;/td&gt;&lt;td headers='sinE'&gt;&lt;/td&gt;&lt;td headers='sinF'&gt;40&lt;/td&gt;&lt;td headers='sinG'&gt;&lt;/td&gt;&lt;/tr&gt;</v>
      </c>
      <c r="AN135" s="29" t="str">
        <f t="shared" si="13"/>
        <v>document.getElementById('m133').innerHTML = (b0*20+b1*20) + (s0*40+s2*20+s6*40)+ (ex07*20);</v>
      </c>
      <c r="AO135" s="33" t="str">
        <f t="shared" si="14"/>
        <v>m133</v>
      </c>
      <c r="AP135" s="6" t="str">
        <f>IF(S135="","",VLOOKUP(S135,List!N$2:O$8,2,FALSE)&amp;"*"&amp;T135&amp;IF(U135="","","+"&amp;VLOOKUP(U135,List!N$2:O$8,2,FALSE)&amp;"*"&amp;V135&amp;"-"&amp;VLOOKUP(S135,List!N$2:O$8,2,FALSE)&amp;"*"&amp;VLOOKUP(U135,List!N$2:O$8,2,FALSE)&amp;"*"&amp;MIN(T135,V135)))&amp;IF(X135="","",IF(S135="","","+")&amp;VLOOKUP(X135,List!P$2:Q$15,2,FALSE)&amp;"*"&amp;Y135&amp;IF(Z135="","","+"&amp;VLOOKUP(Z135,List!P$2:Q$14,2,FALSE)))</f>
        <v>ex07*20</v>
      </c>
    </row>
    <row r="136" spans="1:42" s="3" customFormat="1" ht="27.6" customHeight="1">
      <c r="A136" s="79" t="s">
        <v>586</v>
      </c>
      <c r="B136" s="6" t="s">
        <v>591</v>
      </c>
      <c r="C136" s="3">
        <v>5</v>
      </c>
      <c r="E136" s="6"/>
      <c r="F136" s="73" t="s">
        <v>161</v>
      </c>
      <c r="G136" s="8" t="s">
        <v>584</v>
      </c>
      <c r="H136" s="8"/>
      <c r="I136" s="4">
        <f t="shared" si="9"/>
        <v>80</v>
      </c>
      <c r="J136" s="2">
        <v>60</v>
      </c>
      <c r="K136" s="2"/>
      <c r="L136" s="2"/>
      <c r="M136" s="2">
        <f t="shared" si="10"/>
        <v>0</v>
      </c>
      <c r="N136" s="2"/>
      <c r="O136" s="2"/>
      <c r="P136" s="2"/>
      <c r="Q136" s="2"/>
      <c r="R136" s="7"/>
      <c r="W136" s="3">
        <f t="shared" si="12"/>
        <v>0</v>
      </c>
      <c r="X136" s="5" t="s">
        <v>21</v>
      </c>
      <c r="Y136" s="8">
        <v>20</v>
      </c>
      <c r="Z136" s="5" t="s">
        <v>671</v>
      </c>
      <c r="AA136" s="4">
        <v>20</v>
      </c>
      <c r="AB136" s="5"/>
      <c r="AC136" s="3">
        <v>20</v>
      </c>
      <c r="AF136" s="3">
        <v>40</v>
      </c>
      <c r="AJ136" s="4">
        <f t="shared" si="11"/>
        <v>40</v>
      </c>
      <c r="AL136" s="21"/>
      <c r="AM136" s="29" t="str">
        <f>"&lt;tr class='mmt"&amp;IF(D136="活動"," ev",IF(D136="限定"," ltd",""))&amp;IF(G136=""," groupless'","'")&amp;"&gt;&lt;td headers='icon'&gt;&lt;a href='https://www.alchemistcodedb.com/jp/card/"&amp;SUBSTITUTE(SUBSTITUTE(LOWER(A136),"_","-"),".png","")&amp;"'&gt;&lt;img src='../res/mmt/"&amp;A136&amp;"' title='"&amp;B136&amp;"' /&gt;&lt;/a&gt;&lt;/td&gt;&lt;td headers='name'&gt;"&amp;B136&amp;"&lt;/td&gt;&lt;td headers='rank'&gt;"&amp;C136&amp;"&lt;/td&gt;&lt;td headers='remark'&gt;"&amp;IF(D136="活動","&lt;span class='event'&gt;活動&lt;/span&gt;",IF(D136="限定","&lt;span class='limited'&gt;限定&lt;/span&gt;",""))&amp;"&lt;/td&gt;&lt;td headers='origin'&gt;&lt;span class='originName'&gt;"&amp;SUBSTITUTE(F136,CHAR(10),"&lt;br /&gt;")&amp;"&lt;/span&gt;&lt;img class='originLogo' src='../res/mmt/ui/"&amp;VLOOKUP(F136,List!F:H,2,FALSE)&amp;"'title='"&amp;SUBSTITUTE(F136,CHAR(10)," ")&amp;"' /&gt;&lt;/td&gt;&lt;td headers='group'&gt;"&amp;IF(G136="","","&lt;span class='groupName'&gt;"&amp;SUBSTITUTE(G136,CHAR(10)," ")&amp;IF(H136="","","&lt;br /&gt;"&amp;SUBSTITUTE(H136,CHAR(10)," "))&amp;"&lt;/span&gt;&lt;img class='groupLogo' src='../res/mmt/ui/"&amp;VLOOKUP(G136,List!K:L,2,FALSE)&amp;"' title='"&amp;SUBSTITUTE(G136,CHAR(10)," ")&amp;"' /&gt;")&amp;IF(H136="","","&lt;img class='groupLogo' src='../res/mmt/ui/"&amp;VLOOKUP(H136,List!K:L,2,FALSE)&amp;"' title='"&amp;SUBSTITUTE(H136,CHAR(10)," ")&amp;"' /&gt;")&amp;"&lt;/td&gt;&lt;td headers='score' id='"&amp;AO136&amp;"'&gt;"&amp;I136&amp;"&lt;/td&gt;&lt;td headers='HP'&gt;"&amp;J136&amp;"&lt;/td&gt;&lt;td headers='patk'&gt;"&amp;K136&amp;"&lt;/td&gt;&lt;td headers='matk'&gt;"&amp;L136&amp;"&lt;/td&gt;&lt;td headers='pdef'&gt;"&amp;N136&amp;"&lt;/td&gt;&lt;td headers='mdef'&gt;"&amp;O136&amp;"&lt;/td&gt;&lt;td headers='dex'&gt;"&amp;P136&amp;"&lt;/td&gt;&lt;td headers='agi'&gt;"&amp;Q136&amp;"&lt;/td&gt;&lt;td headers='luck'&gt;"&amp;R136&amp;"&lt;/td&gt;&lt;td headers='aType'&gt;"&amp;S136&amp;IF(U136="","","&lt;br /&gt;"&amp;U136)&amp; "&lt;/td&gt;&lt;td headers='a.bonus'&gt;"&amp;T136&amp;IF(V136="","","&lt;br /&gt;"&amp;V136)&amp;"&lt;/td&gt;&lt;td headers='special'&gt;"&amp;X136&amp;IF(Z136="","","&lt;br /&gt;"&amp;Z136)&amp;"&lt;/td&gt;&lt;td headers='sp.bonus'&gt;"&amp;Y136&amp;IF(AA136="","","&lt;br /&gt;"&amp;AA136)&amp;"&lt;/td&gt;&lt;td headers='others'&gt;"&amp;AB136&amp;"&lt;/td&gt;&lt;td headers='sinA'&gt;"&amp;AC136&amp;"&lt;/td&gt;&lt;td headers='sinB'&gt;"&amp;AD136&amp;"&lt;/td&gt;&lt;td headers='sinC'&gt;"&amp;AE136&amp;"&lt;/td&gt;&lt;td headers='sinD'&gt;"&amp;AF136&amp;"&lt;/td&gt;&lt;td headers='sinE'&gt;"&amp;AG136&amp;"&lt;/td&gt;&lt;td headers='sinF'&gt;"&amp;AH136&amp;"&lt;/td&gt;&lt;td headers='sinG'&gt;"&amp;AI136&amp;"&lt;/td&gt;&lt;/tr&gt;"</f>
        <v>&lt;tr class='mmt'&gt;&lt;td headers='icon'&gt;&lt;a href='https://www.alchemistcodedb.com/jp/card/ts-greed-yuen-01'&gt;&lt;img src='../res/mmt/TS_GREED_YUEN_01.png' title='盤上交差の岐路' /&gt;&lt;/a&gt;&lt;/td&gt;&lt;td headers='name'&gt;盤上交差の岐路&lt;/td&gt;&lt;td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id='m134'&gt;80&lt;/td&gt;&lt;td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headers='special'&gt;範囲&lt;br /&gt;雷属性&lt;/td&gt;&lt;td headers='sp.bonus'&gt;20&lt;br /&gt;20&lt;/td&gt;&lt;td headers='others'&gt;&lt;/td&gt;&lt;td headers='sinA'&gt;20&lt;/td&gt;&lt;td headers='sinB'&gt;&lt;/td&gt;&lt;td headers='sinC'&gt;&lt;/td&gt;&lt;td headers='sinD'&gt;40&lt;/td&gt;&lt;td headers='sinE'&gt;&lt;/td&gt;&lt;td headers='sinF'&gt;&lt;/td&gt;&lt;td headers='sinG'&gt;&lt;/td&gt;&lt;/tr&gt;</v>
      </c>
      <c r="AN136" s="29" t="str">
        <f t="shared" si="13"/>
        <v>document.getElementById('m134').innerHTML = (b0*0) + (s0*40+s1*20+s4*40)+ (ex15*20+ex11);</v>
      </c>
      <c r="AO136" s="33" t="str">
        <f t="shared" si="14"/>
        <v>m134</v>
      </c>
      <c r="AP136" s="6" t="str">
        <f>IF(S136="","",VLOOKUP(S136,List!N$2:O$8,2,FALSE)&amp;"*"&amp;T136&amp;IF(U136="","","+"&amp;VLOOKUP(U136,List!N$2:O$8,2,FALSE)&amp;"*"&amp;V136&amp;"-"&amp;VLOOKUP(S136,List!N$2:O$8,2,FALSE)&amp;"*"&amp;VLOOKUP(U136,List!N$2:O$8,2,FALSE)&amp;"*"&amp;MIN(T136,V136)))&amp;IF(X136="","",IF(S136="","","+")&amp;VLOOKUP(X136,List!P$2:Q$15,2,FALSE)&amp;"*"&amp;Y136&amp;IF(Z136="","","+"&amp;VLOOKUP(Z136,List!P$2:Q$14,2,FALSE)))</f>
        <v>ex15*20+ex11</v>
      </c>
    </row>
    <row r="137" spans="1:42" s="3" customFormat="1" ht="27.6" customHeight="1">
      <c r="A137" s="79" t="s">
        <v>705</v>
      </c>
      <c r="B137" s="6" t="s">
        <v>712</v>
      </c>
      <c r="C137" s="3">
        <v>5</v>
      </c>
      <c r="D137" s="3" t="s">
        <v>39</v>
      </c>
      <c r="E137" s="6"/>
      <c r="F137" s="73" t="s">
        <v>36</v>
      </c>
      <c r="G137" s="8" t="s">
        <v>713</v>
      </c>
      <c r="H137" s="8"/>
      <c r="I137" s="4">
        <f t="shared" si="9"/>
        <v>70</v>
      </c>
      <c r="J137" s="2">
        <v>40</v>
      </c>
      <c r="K137" s="2"/>
      <c r="L137" s="2"/>
      <c r="M137" s="2">
        <f t="shared" si="10"/>
        <v>0</v>
      </c>
      <c r="N137" s="2"/>
      <c r="O137" s="2"/>
      <c r="P137" s="2"/>
      <c r="Q137" s="2"/>
      <c r="R137" s="7"/>
      <c r="S137" s="3" t="s">
        <v>16</v>
      </c>
      <c r="T137" s="3">
        <v>30</v>
      </c>
      <c r="W137" s="3">
        <f t="shared" si="12"/>
        <v>30</v>
      </c>
      <c r="X137" s="5"/>
      <c r="Y137" s="8"/>
      <c r="Z137" s="5"/>
      <c r="AA137" s="4"/>
      <c r="AB137" s="5" t="s">
        <v>714</v>
      </c>
      <c r="AG137" s="3">
        <v>20</v>
      </c>
      <c r="AI137" s="3">
        <v>40</v>
      </c>
      <c r="AJ137" s="4">
        <f t="shared" si="11"/>
        <v>40</v>
      </c>
      <c r="AL137" s="21"/>
      <c r="AM137" s="29" t="str">
        <f>"&lt;tr class='mmt"&amp;IF(D137="活動"," ev",IF(D137="限定"," ltd",""))&amp;IF(G137=""," groupless'","'")&amp;"&gt;&lt;td headers='icon'&gt;&lt;a href='https://www.alchemistcodedb.com/jp/card/"&amp;SUBSTITUTE(SUBSTITUTE(LOWER(A137),"_","-"),".png","")&amp;"'&gt;&lt;img src='../res/mmt/"&amp;A137&amp;"' title='"&amp;B137&amp;"' /&gt;&lt;/a&gt;&lt;/td&gt;&lt;td headers='name'&gt;"&amp;B137&amp;"&lt;/td&gt;&lt;td headers='rank'&gt;"&amp;C137&amp;"&lt;/td&gt;&lt;td headers='remark'&gt;"&amp;IF(D137="活動","&lt;span class='event'&gt;活動&lt;/span&gt;",IF(D137="限定","&lt;span class='limited'&gt;限定&lt;/span&gt;",""))&amp;"&lt;/td&gt;&lt;td headers='origin'&gt;&lt;span class='originName'&gt;"&amp;SUBSTITUTE(F137,CHAR(10),"&lt;br /&gt;")&amp;"&lt;/span&gt;&lt;img class='originLogo' src='../res/mmt/ui/"&amp;VLOOKUP(F137,List!F:H,2,FALSE)&amp;"'title='"&amp;SUBSTITUTE(F137,CHAR(10)," ")&amp;"' /&gt;&lt;/td&gt;&lt;td headers='group'&gt;"&amp;IF(G137="","","&lt;span class='groupName'&gt;"&amp;SUBSTITUTE(G137,CHAR(10)," ")&amp;IF(H137="","","&lt;br /&gt;"&amp;SUBSTITUTE(H137,CHAR(10)," "))&amp;"&lt;/span&gt;&lt;img class='groupLogo' src='../res/mmt/ui/"&amp;VLOOKUP(G137,List!K:L,2,FALSE)&amp;"' title='"&amp;SUBSTITUTE(G137,CHAR(10)," ")&amp;"' /&gt;")&amp;IF(H137="","","&lt;img class='groupLogo' src='../res/mmt/ui/"&amp;VLOOKUP(H137,List!K:L,2,FALSE)&amp;"' title='"&amp;SUBSTITUTE(H137,CHAR(10)," ")&amp;"' /&gt;")&amp;"&lt;/td&gt;&lt;td headers='score' id='"&amp;AO137&amp;"'&gt;"&amp;I137&amp;"&lt;/td&gt;&lt;td headers='HP'&gt;"&amp;J137&amp;"&lt;/td&gt;&lt;td headers='patk'&gt;"&amp;K137&amp;"&lt;/td&gt;&lt;td headers='matk'&gt;"&amp;L137&amp;"&lt;/td&gt;&lt;td headers='pdef'&gt;"&amp;N137&amp;"&lt;/td&gt;&lt;td headers='mdef'&gt;"&amp;O137&amp;"&lt;/td&gt;&lt;td headers='dex'&gt;"&amp;P137&amp;"&lt;/td&gt;&lt;td headers='agi'&gt;"&amp;Q137&amp;"&lt;/td&gt;&lt;td headers='luck'&gt;"&amp;R137&amp;"&lt;/td&gt;&lt;td headers='aType'&gt;"&amp;S137&amp;IF(U137="","","&lt;br /&gt;"&amp;U137)&amp; "&lt;/td&gt;&lt;td headers='a.bonus'&gt;"&amp;T137&amp;IF(V137="","","&lt;br /&gt;"&amp;V137)&amp;"&lt;/td&gt;&lt;td headers='special'&gt;"&amp;X137&amp;IF(Z137="","","&lt;br /&gt;"&amp;Z137)&amp;"&lt;/td&gt;&lt;td headers='sp.bonus'&gt;"&amp;Y137&amp;IF(AA137="","","&lt;br /&gt;"&amp;AA137)&amp;"&lt;/td&gt;&lt;td headers='others'&gt;"&amp;AB137&amp;"&lt;/td&gt;&lt;td headers='sinA'&gt;"&amp;AC137&amp;"&lt;/td&gt;&lt;td headers='sinB'&gt;"&amp;AD137&amp;"&lt;/td&gt;&lt;td headers='sinC'&gt;"&amp;AE137&amp;"&lt;/td&gt;&lt;td headers='sinD'&gt;"&amp;AF137&amp;"&lt;/td&gt;&lt;td headers='sinE'&gt;"&amp;AG137&amp;"&lt;/td&gt;&lt;td headers='sinF'&gt;"&amp;AH137&amp;"&lt;/td&gt;&lt;td headers='sinG'&gt;"&amp;AI137&amp;"&lt;/td&gt;&lt;/tr&gt;"</f>
        <v>&lt;tr class='mmt ltd'&gt;&lt;td headers='icon'&gt;&lt;a href='https://www.alchemistcodedb.com/jp/card/ts-kof-01'&gt;&lt;img src='../res/mmt/TS_KOF_01.png' title='格闘家、集結' /&gt;&lt;/a&gt;&lt;/td&gt;&lt;td headers='name'&gt;格闘家、集結&lt;/td&gt;&lt;td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class='groupName'&gt;KOF&lt;/span&gt;&lt;img class='groupLogo' src='../res/mmt/ui/subgroup_kof.png' title='KOF' /&gt;&lt;/td&gt;&lt;td headers='score' id='m135'&gt;70&lt;/td&gt;&lt;td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headers='a.bonus'&gt;30&lt;/td&gt;&lt;td headers='special'&gt;&lt;/td&gt;&lt;td headers='sp.bonus'&gt;&lt;/td&gt;&lt;td headers='others'&gt;会心+30%&lt;/td&gt;&lt;td headers='sinA'&gt;&lt;/td&gt;&lt;td headers='sinB'&gt;&lt;/td&gt;&lt;td headers='sinC'&gt;&lt;/td&gt;&lt;td headers='sinD'&gt;&lt;/td&gt;&lt;td headers='sinE'&gt;20&lt;/td&gt;&lt;td headers='sinF'&gt;&lt;/td&gt;&lt;td headers='sinG'&gt;40&lt;/td&gt;&lt;/tr&gt;</v>
      </c>
      <c r="AN137" s="29" t="str">
        <f t="shared" si="13"/>
        <v>document.getElementById('m135').innerHTML = (b0*0) + (s0*40+s5*20+s7*40)+ (ex03*30);</v>
      </c>
      <c r="AO137" s="33" t="str">
        <f t="shared" si="14"/>
        <v>m135</v>
      </c>
      <c r="AP137" s="6" t="str">
        <f>IF(S137="","",VLOOKUP(S137,List!N$2:O$8,2,FALSE)&amp;"*"&amp;T137&amp;IF(U137="","","+"&amp;VLOOKUP(U137,List!N$2:O$8,2,FALSE)&amp;"*"&amp;V137&amp;"-"&amp;VLOOKUP(S137,List!N$2:O$8,2,FALSE)&amp;"*"&amp;VLOOKUP(U137,List!N$2:O$8,2,FALSE)&amp;"*"&amp;MIN(T137,V137)))&amp;IF(X137="","",IF(S137="","","+")&amp;VLOOKUP(X137,List!P$2:Q$15,2,FALSE)&amp;"*"&amp;Y137&amp;IF(Z137="","","+"&amp;VLOOKUP(Z137,List!P$2:Q$14,2,FALSE)))</f>
        <v>ex03*30</v>
      </c>
    </row>
    <row r="138" spans="1:42" s="3" customFormat="1" ht="27.6" customHeight="1">
      <c r="A138" s="79" t="s">
        <v>706</v>
      </c>
      <c r="B138" s="6" t="s">
        <v>719</v>
      </c>
      <c r="C138" s="3">
        <v>5</v>
      </c>
      <c r="D138" s="3" t="s">
        <v>39</v>
      </c>
      <c r="E138" s="6"/>
      <c r="F138" s="73" t="s">
        <v>36</v>
      </c>
      <c r="G138" s="8" t="s">
        <v>713</v>
      </c>
      <c r="H138" s="8"/>
      <c r="I138" s="4">
        <f t="shared" si="9"/>
        <v>100</v>
      </c>
      <c r="J138" s="2"/>
      <c r="K138" s="2">
        <v>30</v>
      </c>
      <c r="L138" s="2"/>
      <c r="M138" s="2">
        <f t="shared" si="10"/>
        <v>30</v>
      </c>
      <c r="N138" s="2"/>
      <c r="O138" s="2"/>
      <c r="P138" s="2"/>
      <c r="Q138" s="2">
        <v>10</v>
      </c>
      <c r="R138" s="7"/>
      <c r="S138" s="3" t="s">
        <v>16</v>
      </c>
      <c r="T138" s="3">
        <v>40</v>
      </c>
      <c r="W138" s="3">
        <f t="shared" si="12"/>
        <v>40</v>
      </c>
      <c r="X138" s="5"/>
      <c r="Y138" s="8"/>
      <c r="Z138" s="5"/>
      <c r="AA138" s="4"/>
      <c r="AB138" s="5" t="s">
        <v>478</v>
      </c>
      <c r="AE138" s="3">
        <v>30</v>
      </c>
      <c r="AI138" s="3">
        <v>30</v>
      </c>
      <c r="AJ138" s="4">
        <f t="shared" si="11"/>
        <v>30</v>
      </c>
      <c r="AL138" s="21"/>
      <c r="AM138" s="29" t="str">
        <f>"&lt;tr class='mmt"&amp;IF(D138="活動"," ev",IF(D138="限定"," ltd",""))&amp;IF(G138=""," groupless'","'")&amp;"&gt;&lt;td headers='icon'&gt;&lt;a href='https://www.alchemistcodedb.com/jp/card/"&amp;SUBSTITUTE(SUBSTITUTE(LOWER(A138),"_","-"),".png","")&amp;"'&gt;&lt;img src='../res/mmt/"&amp;A138&amp;"' title='"&amp;B138&amp;"' /&gt;&lt;/a&gt;&lt;/td&gt;&lt;td headers='name'&gt;"&amp;B138&amp;"&lt;/td&gt;&lt;td headers='rank'&gt;"&amp;C138&amp;"&lt;/td&gt;&lt;td headers='remark'&gt;"&amp;IF(D138="活動","&lt;span class='event'&gt;活動&lt;/span&gt;",IF(D138="限定","&lt;span class='limited'&gt;限定&lt;/span&gt;",""))&amp;"&lt;/td&gt;&lt;td headers='origin'&gt;&lt;span class='originName'&gt;"&amp;SUBSTITUTE(F138,CHAR(10),"&lt;br /&gt;")&amp;"&lt;/span&gt;&lt;img class='originLogo' src='../res/mmt/ui/"&amp;VLOOKUP(F138,List!F:H,2,FALSE)&amp;"'title='"&amp;SUBSTITUTE(F138,CHAR(10)," ")&amp;"' /&gt;&lt;/td&gt;&lt;td headers='group'&gt;"&amp;IF(G138="","","&lt;span class='groupName'&gt;"&amp;SUBSTITUTE(G138,CHAR(10)," ")&amp;IF(H138="","","&lt;br /&gt;"&amp;SUBSTITUTE(H138,CHAR(10)," "))&amp;"&lt;/span&gt;&lt;img class='groupLogo' src='../res/mmt/ui/"&amp;VLOOKUP(G138,List!K:L,2,FALSE)&amp;"' title='"&amp;SUBSTITUTE(G138,CHAR(10)," ")&amp;"' /&gt;")&amp;IF(H138="","","&lt;img class='groupLogo' src='../res/mmt/ui/"&amp;VLOOKUP(H138,List!K:L,2,FALSE)&amp;"' title='"&amp;SUBSTITUTE(H138,CHAR(10)," ")&amp;"' /&gt;")&amp;"&lt;/td&gt;&lt;td headers='score' id='"&amp;AO138&amp;"'&gt;"&amp;I138&amp;"&lt;/td&gt;&lt;td headers='HP'&gt;"&amp;J138&amp;"&lt;/td&gt;&lt;td headers='patk'&gt;"&amp;K138&amp;"&lt;/td&gt;&lt;td headers='matk'&gt;"&amp;L138&amp;"&lt;/td&gt;&lt;td headers='pdef'&gt;"&amp;N138&amp;"&lt;/td&gt;&lt;td headers='mdef'&gt;"&amp;O138&amp;"&lt;/td&gt;&lt;td headers='dex'&gt;"&amp;P138&amp;"&lt;/td&gt;&lt;td headers='agi'&gt;"&amp;Q138&amp;"&lt;/td&gt;&lt;td headers='luck'&gt;"&amp;R138&amp;"&lt;/td&gt;&lt;td headers='aType'&gt;"&amp;S138&amp;IF(U138="","","&lt;br /&gt;"&amp;U138)&amp; "&lt;/td&gt;&lt;td headers='a.bonus'&gt;"&amp;T138&amp;IF(V138="","","&lt;br /&gt;"&amp;V138)&amp;"&lt;/td&gt;&lt;td headers='special'&gt;"&amp;X138&amp;IF(Z138="","","&lt;br /&gt;"&amp;Z138)&amp;"&lt;/td&gt;&lt;td headers='sp.bonus'&gt;"&amp;Y138&amp;IF(AA138="","","&lt;br /&gt;"&amp;AA138)&amp;"&lt;/td&gt;&lt;td headers='others'&gt;"&amp;AB138&amp;"&lt;/td&gt;&lt;td headers='sinA'&gt;"&amp;AC138&amp;"&lt;/td&gt;&lt;td headers='sinB'&gt;"&amp;AD138&amp;"&lt;/td&gt;&lt;td headers='sinC'&gt;"&amp;AE138&amp;"&lt;/td&gt;&lt;td headers='sinD'&gt;"&amp;AF138&amp;"&lt;/td&gt;&lt;td headers='sinE'&gt;"&amp;AG138&amp;"&lt;/td&gt;&lt;td headers='sinF'&gt;"&amp;AH138&amp;"&lt;/td&gt;&lt;td headers='sinG'&gt;"&amp;AI138&amp;"&lt;/td&gt;&lt;/tr&gt;"</f>
        <v>&lt;tr class='mmt ltd'&gt;&lt;td headers='icon'&gt;&lt;a href='https://www.alchemistcodedb.com/jp/card/ts-kof-02'&gt;&lt;img src='../res/mmt/TS_KOF_02.png' title='格闘大会の熱気' /&gt;&lt;/a&gt;&lt;/td&gt;&lt;td headers='name'&gt;格闘大会の熱気&lt;/td&gt;&lt;td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class='groupName'&gt;KOF&lt;/span&gt;&lt;img class='groupLogo' src='../res/mmt/ui/subgroup_kof.png' title='KOF' /&gt;&lt;/td&gt;&lt;td headers='score' id='m136'&gt;100&lt;/td&gt;&lt;td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headers='aType'&gt;打撃&lt;/td&gt;&lt;td headers='a.bonus'&gt;40&lt;/td&gt;&lt;td headers='special'&gt;&lt;/td&gt;&lt;td headers='sp.bonus'&gt;&lt;/td&gt;&lt;td headers='others'&gt;命中率+10&lt;/td&gt;&lt;td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38" s="29" t="str">
        <f t="shared" si="13"/>
        <v>document.getElementById('m136').innerHTML = (b0*30+b1*30) + (s0*30+s3*30+s7*30)+ (ex03*40);</v>
      </c>
      <c r="AO138" s="33" t="str">
        <f t="shared" si="14"/>
        <v>m136</v>
      </c>
      <c r="AP138" s="6" t="str">
        <f>IF(S138="","",VLOOKUP(S138,List!N$2:O$8,2,FALSE)&amp;"*"&amp;T138&amp;IF(U138="","","+"&amp;VLOOKUP(U138,List!N$2:O$8,2,FALSE)&amp;"*"&amp;V138&amp;"-"&amp;VLOOKUP(S138,List!N$2:O$8,2,FALSE)&amp;"*"&amp;VLOOKUP(U138,List!N$2:O$8,2,FALSE)&amp;"*"&amp;MIN(T138,V138)))&amp;IF(X138="","",IF(S138="","","+")&amp;VLOOKUP(X138,List!P$2:Q$15,2,FALSE)&amp;"*"&amp;Y138&amp;IF(Z138="","","+"&amp;VLOOKUP(Z138,List!P$2:Q$14,2,FALSE)))</f>
        <v>ex03*40</v>
      </c>
    </row>
    <row r="139" spans="1:42" s="3" customFormat="1" ht="27.6" customHeight="1">
      <c r="A139" s="79" t="s">
        <v>170</v>
      </c>
      <c r="B139" s="6" t="s">
        <v>210</v>
      </c>
      <c r="C139" s="3">
        <v>5</v>
      </c>
      <c r="E139" s="6"/>
      <c r="F139" s="16" t="s">
        <v>48</v>
      </c>
      <c r="G139" s="8" t="s">
        <v>693</v>
      </c>
      <c r="H139" s="8"/>
      <c r="I139" s="4">
        <f t="shared" si="9"/>
        <v>50</v>
      </c>
      <c r="J139" s="2">
        <v>50</v>
      </c>
      <c r="K139" s="2"/>
      <c r="L139" s="2"/>
      <c r="M139" s="2">
        <f t="shared" si="10"/>
        <v>0</v>
      </c>
      <c r="N139" s="2"/>
      <c r="O139" s="2"/>
      <c r="P139" s="2"/>
      <c r="Q139" s="2"/>
      <c r="R139" s="7"/>
      <c r="S139" s="3" t="s">
        <v>17</v>
      </c>
      <c r="T139" s="3">
        <v>20</v>
      </c>
      <c r="U139" s="3" t="s">
        <v>18</v>
      </c>
      <c r="V139" s="3">
        <v>20</v>
      </c>
      <c r="W139" s="3">
        <f t="shared" si="12"/>
        <v>20</v>
      </c>
      <c r="Y139" s="8"/>
      <c r="AA139" s="4"/>
      <c r="AB139" s="5" t="s">
        <v>482</v>
      </c>
      <c r="AD139" s="3">
        <v>30</v>
      </c>
      <c r="AE139" s="3">
        <v>30</v>
      </c>
      <c r="AJ139" s="4">
        <f t="shared" si="11"/>
        <v>30</v>
      </c>
      <c r="AL139" s="21"/>
      <c r="AM139" s="29" t="str">
        <f>"&lt;tr class='mmt"&amp;IF(D139="活動"," ev",IF(D139="限定"," ltd",""))&amp;IF(G139=""," groupless'","'")&amp;"&gt;&lt;td headers='icon'&gt;&lt;a href='https://www.alchemistcodedb.com/jp/card/"&amp;SUBSTITUTE(SUBSTITUTE(LOWER(A139),"_","-"),".png","")&amp;"'&gt;&lt;img src='../res/mmt/"&amp;A139&amp;"' title='"&amp;B139&amp;"' /&gt;&lt;/a&gt;&lt;/td&gt;&lt;td headers='name'&gt;"&amp;B139&amp;"&lt;/td&gt;&lt;td headers='rank'&gt;"&amp;C139&amp;"&lt;/td&gt;&lt;td headers='remark'&gt;"&amp;IF(D139="活動","&lt;span class='event'&gt;活動&lt;/span&gt;",IF(D139="限定","&lt;span class='limited'&gt;限定&lt;/span&gt;",""))&amp;"&lt;/td&gt;&lt;td headers='origin'&gt;&lt;span class='originName'&gt;"&amp;SUBSTITUTE(F139,CHAR(10),"&lt;br /&gt;")&amp;"&lt;/span&gt;&lt;img class='originLogo' src='../res/mmt/ui/"&amp;VLOOKUP(F139,List!F:H,2,FALSE)&amp;"'title='"&amp;SUBSTITUTE(F139,CHAR(10)," ")&amp;"' /&gt;&lt;/td&gt;&lt;td headers='group'&gt;"&amp;IF(G139="","","&lt;span class='groupName'&gt;"&amp;SUBSTITUTE(G139,CHAR(10)," ")&amp;IF(H139="","","&lt;br /&gt;"&amp;SUBSTITUTE(H139,CHAR(10)," "))&amp;"&lt;/span&gt;&lt;img class='groupLogo' src='../res/mmt/ui/"&amp;VLOOKUP(G139,List!K:L,2,FALSE)&amp;"' title='"&amp;SUBSTITUTE(G139,CHAR(10)," ")&amp;"' /&gt;")&amp;IF(H139="","","&lt;img class='groupLogo' src='../res/mmt/ui/"&amp;VLOOKUP(H139,List!K:L,2,FALSE)&amp;"' title='"&amp;SUBSTITUTE(H139,CHAR(10)," ")&amp;"' /&gt;")&amp;"&lt;/td&gt;&lt;td headers='score' id='"&amp;AO139&amp;"'&gt;"&amp;I139&amp;"&lt;/td&gt;&lt;td headers='HP'&gt;"&amp;J139&amp;"&lt;/td&gt;&lt;td headers='patk'&gt;"&amp;K139&amp;"&lt;/td&gt;&lt;td headers='matk'&gt;"&amp;L139&amp;"&lt;/td&gt;&lt;td headers='pdef'&gt;"&amp;N139&amp;"&lt;/td&gt;&lt;td headers='mdef'&gt;"&amp;O139&amp;"&lt;/td&gt;&lt;td headers='dex'&gt;"&amp;P139&amp;"&lt;/td&gt;&lt;td headers='agi'&gt;"&amp;Q139&amp;"&lt;/td&gt;&lt;td headers='luck'&gt;"&amp;R139&amp;"&lt;/td&gt;&lt;td headers='aType'&gt;"&amp;S139&amp;IF(U139="","","&lt;br /&gt;"&amp;U139)&amp; "&lt;/td&gt;&lt;td headers='a.bonus'&gt;"&amp;T139&amp;IF(V139="","","&lt;br /&gt;"&amp;V139)&amp;"&lt;/td&gt;&lt;td headers='special'&gt;"&amp;X139&amp;IF(Z139="","","&lt;br /&gt;"&amp;Z139)&amp;"&lt;/td&gt;&lt;td headers='sp.bonus'&gt;"&amp;Y139&amp;IF(AA139="","","&lt;br /&gt;"&amp;AA139)&amp;"&lt;/td&gt;&lt;td headers='others'&gt;"&amp;AB139&amp;"&lt;/td&gt;&lt;td headers='sinA'&gt;"&amp;AC139&amp;"&lt;/td&gt;&lt;td headers='sinB'&gt;"&amp;AD139&amp;"&lt;/td&gt;&lt;td headers='sinC'&gt;"&amp;AE139&amp;"&lt;/td&gt;&lt;td headers='sinD'&gt;"&amp;AF139&amp;"&lt;/td&gt;&lt;td headers='sinE'&gt;"&amp;AG139&amp;"&lt;/td&gt;&lt;td headers='sinF'&gt;"&amp;AH139&amp;"&lt;/td&gt;&lt;td headers='sinG'&gt;"&amp;AI139&amp;"&lt;/td&gt;&lt;/tr&gt;"</f>
        <v>&lt;tr class='mmt'&gt;&lt;td headers='icon'&gt;&lt;a href='https://www.alchemistcodedb.com/jp/card/ts-liesbet-edgar-01'&gt;&lt;img src='../res/mmt/TS_LIESBET_EDGAR_01.png' title='雪上に刻まれた希望' /&gt;&lt;/a&gt;&lt;/td&gt;&lt;td headers='name'&gt;雪上に刻まれた希望&lt;/td&gt;&lt;td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id='m137'&gt;50&lt;/td&gt;&lt;td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headers='aType'&gt;射撃&lt;br /&gt;魔法&lt;/td&gt;&lt;td headers='a.bonus'&gt;20&lt;br /&gt;20&lt;/td&gt;&lt;td headers='special'&gt;&lt;/td&gt;&lt;td headers='sp.bonus'&gt;&lt;/td&gt;&lt;td headers='others'&gt;治癒力+20&lt;/td&gt;&lt;td headers='sinA'&gt;&lt;/td&gt;&lt;td headers='sinB'&gt;30&lt;/td&gt;&lt;td headers='sinC'&gt;30&lt;/td&gt;&lt;td headers='sinD'&gt;&lt;/td&gt;&lt;td headers='sinE'&gt;&lt;/td&gt;&lt;td headers='sinF'&gt;&lt;/td&gt;&lt;td headers='sinG'&gt;&lt;/td&gt;&lt;/tr&gt;</v>
      </c>
      <c r="AN139" s="29" t="str">
        <f t="shared" si="13"/>
        <v>document.getElementById('m137').innerHTML = (b0*0) + (s0*30+s2*30+s3*30)+ (ex04*20+ex05*20-ex04*ex05*20);</v>
      </c>
      <c r="AO139" s="33" t="str">
        <f t="shared" si="14"/>
        <v>m137</v>
      </c>
      <c r="AP139" s="6" t="str">
        <f>IF(S139="","",VLOOKUP(S139,List!N$2:O$8,2,FALSE)&amp;"*"&amp;T139&amp;IF(U139="","","+"&amp;VLOOKUP(U139,List!N$2:O$8,2,FALSE)&amp;"*"&amp;V139&amp;"-"&amp;VLOOKUP(S139,List!N$2:O$8,2,FALSE)&amp;"*"&amp;VLOOKUP(U139,List!N$2:O$8,2,FALSE)&amp;"*"&amp;MIN(T139,V139)))&amp;IF(X139="","",IF(S139="","","+")&amp;VLOOKUP(X139,List!P$2:Q$15,2,FALSE)&amp;"*"&amp;Y139&amp;IF(Z139="","","+"&amp;VLOOKUP(Z139,List!P$2:Q$14,2,FALSE)))</f>
        <v>ex04*20+ex05*20-ex04*ex05*20</v>
      </c>
    </row>
    <row r="140" spans="1:42" s="3" customFormat="1" ht="27.6" customHeight="1">
      <c r="A140" s="79" t="s">
        <v>171</v>
      </c>
      <c r="B140" s="6" t="s">
        <v>172</v>
      </c>
      <c r="C140" s="3">
        <v>5</v>
      </c>
      <c r="E140" s="6"/>
      <c r="F140" s="16" t="s">
        <v>173</v>
      </c>
      <c r="G140" s="8" t="s">
        <v>174</v>
      </c>
      <c r="H140" s="8"/>
      <c r="I140" s="4">
        <f t="shared" ref="I140:I203" si="15">SUMPRODUCT(J$1:AJ$1,J140:AJ140)</f>
        <v>50</v>
      </c>
      <c r="J140" s="2">
        <v>30</v>
      </c>
      <c r="K140" s="2"/>
      <c r="L140" s="2"/>
      <c r="M140" s="2">
        <f t="shared" ref="M140:M203" si="16">MAX(K140:L140)</f>
        <v>0</v>
      </c>
      <c r="N140" s="2">
        <v>50</v>
      </c>
      <c r="O140" s="2"/>
      <c r="P140" s="2"/>
      <c r="Q140" s="2"/>
      <c r="R140" s="7"/>
      <c r="S140" s="5" t="s">
        <v>16</v>
      </c>
      <c r="T140" s="3">
        <v>20</v>
      </c>
      <c r="U140" s="5"/>
      <c r="W140" s="3">
        <f t="shared" si="12"/>
        <v>20</v>
      </c>
      <c r="Y140" s="8"/>
      <c r="AA140" s="4"/>
      <c r="AB140" s="5"/>
      <c r="AE140" s="3">
        <v>30</v>
      </c>
      <c r="AI140" s="3">
        <v>30</v>
      </c>
      <c r="AJ140" s="4">
        <f t="shared" ref="AJ140:AJ203" si="17">MAX(AC140:AI140)</f>
        <v>30</v>
      </c>
      <c r="AL140" s="21"/>
      <c r="AM140" s="29" t="str">
        <f>"&lt;tr class='mmt"&amp;IF(D140="活動"," ev",IF(D140="限定"," ltd",""))&amp;IF(G140=""," groupless'","'")&amp;"&gt;&lt;td headers='icon'&gt;&lt;a href='https://www.alchemistcodedb.com/jp/card/"&amp;SUBSTITUTE(SUBSTITUTE(LOWER(A140),"_","-"),".png","")&amp;"'&gt;&lt;img src='../res/mmt/"&amp;A140&amp;"' title='"&amp;B140&amp;"' /&gt;&lt;/a&gt;&lt;/td&gt;&lt;td headers='name'&gt;"&amp;B140&amp;"&lt;/td&gt;&lt;td headers='rank'&gt;"&amp;C140&amp;"&lt;/td&gt;&lt;td headers='remark'&gt;"&amp;IF(D140="活動","&lt;span class='event'&gt;活動&lt;/span&gt;",IF(D140="限定","&lt;span class='limited'&gt;限定&lt;/span&gt;",""))&amp;"&lt;/td&gt;&lt;td headers='origin'&gt;&lt;span class='originName'&gt;"&amp;SUBSTITUTE(F140,CHAR(10),"&lt;br /&gt;")&amp;"&lt;/span&gt;&lt;img class='originLogo' src='../res/mmt/ui/"&amp;VLOOKUP(F140,List!F:H,2,FALSE)&amp;"'title='"&amp;SUBSTITUTE(F140,CHAR(10)," ")&amp;"' /&gt;&lt;/td&gt;&lt;td headers='group'&gt;"&amp;IF(G140="","","&lt;span class='groupName'&gt;"&amp;SUBSTITUTE(G140,CHAR(10)," ")&amp;IF(H140="","","&lt;br /&gt;"&amp;SUBSTITUTE(H140,CHAR(10)," "))&amp;"&lt;/span&gt;&lt;img class='groupLogo' src='../res/mmt/ui/"&amp;VLOOKUP(G140,List!K:L,2,FALSE)&amp;"' title='"&amp;SUBSTITUTE(G140,CHAR(10)," ")&amp;"' /&gt;")&amp;IF(H140="","","&lt;img class='groupLogo' src='../res/mmt/ui/"&amp;VLOOKUP(H140,List!K:L,2,FALSE)&amp;"' title='"&amp;SUBSTITUTE(H140,CHAR(10)," ")&amp;"' /&gt;")&amp;"&lt;/td&gt;&lt;td headers='score' id='"&amp;AO140&amp;"'&gt;"&amp;I140&amp;"&lt;/td&gt;&lt;td headers='HP'&gt;"&amp;J140&amp;"&lt;/td&gt;&lt;td headers='patk'&gt;"&amp;K140&amp;"&lt;/td&gt;&lt;td headers='matk'&gt;"&amp;L140&amp;"&lt;/td&gt;&lt;td headers='pdef'&gt;"&amp;N140&amp;"&lt;/td&gt;&lt;td headers='mdef'&gt;"&amp;O140&amp;"&lt;/td&gt;&lt;td headers='dex'&gt;"&amp;P140&amp;"&lt;/td&gt;&lt;td headers='agi'&gt;"&amp;Q140&amp;"&lt;/td&gt;&lt;td headers='luck'&gt;"&amp;R140&amp;"&lt;/td&gt;&lt;td headers='aType'&gt;"&amp;S140&amp;IF(U140="","","&lt;br /&gt;"&amp;U140)&amp; "&lt;/td&gt;&lt;td headers='a.bonus'&gt;"&amp;T140&amp;IF(V140="","","&lt;br /&gt;"&amp;V140)&amp;"&lt;/td&gt;&lt;td headers='special'&gt;"&amp;X140&amp;IF(Z140="","","&lt;br /&gt;"&amp;Z140)&amp;"&lt;/td&gt;&lt;td headers='sp.bonus'&gt;"&amp;Y140&amp;IF(AA140="","","&lt;br /&gt;"&amp;AA140)&amp;"&lt;/td&gt;&lt;td headers='others'&gt;"&amp;AB140&amp;"&lt;/td&gt;&lt;td headers='sinA'&gt;"&amp;AC140&amp;"&lt;/td&gt;&lt;td headers='sinB'&gt;"&amp;AD140&amp;"&lt;/td&gt;&lt;td headers='sinC'&gt;"&amp;AE140&amp;"&lt;/td&gt;&lt;td headers='sinD'&gt;"&amp;AF140&amp;"&lt;/td&gt;&lt;td headers='sinE'&gt;"&amp;AG140&amp;"&lt;/td&gt;&lt;td headers='sinF'&gt;"&amp;AH140&amp;"&lt;/td&gt;&lt;td headers='sinG'&gt;"&amp;AI140&amp;"&lt;/td&gt;&lt;/tr&gt;"</f>
        <v>&lt;tr class='mmt'&gt;&lt;td headers='icon'&gt;&lt;a href='https://www.alchemistcodedb.com/jp/card/ts-lost-achad-01'&gt;&lt;img src='../res/mmt/TS_LOST_ACHAD_01.png' title='私が見つけた太陽' /&gt;&lt;/a&gt;&lt;/td&gt;&lt;td headers='name'&gt;私が見つけた太陽&lt;/td&gt;&lt;td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id='m138'&gt;50&lt;/td&gt;&lt;td headers='HP'&gt;30&lt;/td&gt;&lt;td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40" s="29" t="str">
        <f t="shared" si="13"/>
        <v>document.getElementById('m138').innerHTML = (b0*0) + (s0*30+s3*30+s7*30)+ (ex03*20);</v>
      </c>
      <c r="AO140" s="33" t="str">
        <f t="shared" si="14"/>
        <v>m138</v>
      </c>
      <c r="AP140" s="6" t="str">
        <f>IF(S140="","",VLOOKUP(S140,List!N$2:O$8,2,FALSE)&amp;"*"&amp;T140&amp;IF(U140="","","+"&amp;VLOOKUP(U140,List!N$2:O$8,2,FALSE)&amp;"*"&amp;V140&amp;"-"&amp;VLOOKUP(S140,List!N$2:O$8,2,FALSE)&amp;"*"&amp;VLOOKUP(U140,List!N$2:O$8,2,FALSE)&amp;"*"&amp;MIN(T140,V140)))&amp;IF(X140="","",IF(S140="","","+")&amp;VLOOKUP(X140,List!P$2:Q$15,2,FALSE)&amp;"*"&amp;Y140&amp;IF(Z140="","","+"&amp;VLOOKUP(Z140,List!P$2:Q$14,2,FALSE)))</f>
        <v>ex03*20</v>
      </c>
    </row>
    <row r="141" spans="1:42" s="3" customFormat="1" ht="27.6" customHeight="1">
      <c r="A141" s="79" t="s">
        <v>175</v>
      </c>
      <c r="B141" s="6" t="s">
        <v>176</v>
      </c>
      <c r="C141" s="3">
        <v>5</v>
      </c>
      <c r="D141" s="3" t="s">
        <v>39</v>
      </c>
      <c r="E141" s="6" t="s">
        <v>827</v>
      </c>
      <c r="F141" s="16" t="s">
        <v>173</v>
      </c>
      <c r="G141" s="8" t="s">
        <v>174</v>
      </c>
      <c r="H141" s="8"/>
      <c r="I141" s="4">
        <f t="shared" si="15"/>
        <v>90</v>
      </c>
      <c r="J141" s="2">
        <v>30</v>
      </c>
      <c r="K141" s="2">
        <v>50</v>
      </c>
      <c r="L141" s="2"/>
      <c r="M141" s="2">
        <f t="shared" si="16"/>
        <v>50</v>
      </c>
      <c r="N141" s="2"/>
      <c r="O141" s="2"/>
      <c r="P141" s="2"/>
      <c r="Q141" s="2"/>
      <c r="R141" s="7"/>
      <c r="W141" s="3">
        <f t="shared" si="12"/>
        <v>0</v>
      </c>
      <c r="Y141" s="8"/>
      <c r="AA141" s="4"/>
      <c r="AB141" s="5" t="s">
        <v>615</v>
      </c>
      <c r="AH141" s="3">
        <v>20</v>
      </c>
      <c r="AI141" s="3">
        <v>40</v>
      </c>
      <c r="AJ141" s="4">
        <f t="shared" si="17"/>
        <v>40</v>
      </c>
      <c r="AL141" s="21"/>
      <c r="AM141" s="29" t="str">
        <f>"&lt;tr class='mmt"&amp;IF(D141="活動"," ev",IF(D141="限定"," ltd",""))&amp;IF(G141=""," groupless'","'")&amp;"&gt;&lt;td headers='icon'&gt;&lt;a href='https://www.alchemistcodedb.com/jp/card/"&amp;SUBSTITUTE(SUBSTITUTE(LOWER(A141),"_","-"),".png","")&amp;"'&gt;&lt;img src='../res/mmt/"&amp;A141&amp;"' title='"&amp;B141&amp;"' /&gt;&lt;/a&gt;&lt;/td&gt;&lt;td headers='name'&gt;"&amp;B141&amp;"&lt;/td&gt;&lt;td headers='rank'&gt;"&amp;C141&amp;"&lt;/td&gt;&lt;td headers='remark'&gt;"&amp;IF(D141="活動","&lt;span class='event'&gt;活動&lt;/span&gt;",IF(D141="限定","&lt;span class='limited'&gt;限定&lt;/span&gt;",""))&amp;"&lt;/td&gt;&lt;td headers='origin'&gt;&lt;span class='originName'&gt;"&amp;SUBSTITUTE(F141,CHAR(10),"&lt;br /&gt;")&amp;"&lt;/span&gt;&lt;img class='originLogo' src='../res/mmt/ui/"&amp;VLOOKUP(F141,List!F:H,2,FALSE)&amp;"'title='"&amp;SUBSTITUTE(F141,CHAR(10)," ")&amp;"' /&gt;&lt;/td&gt;&lt;td headers='group'&gt;"&amp;IF(G141="","","&lt;span class='groupName'&gt;"&amp;SUBSTITUTE(G141,CHAR(10)," ")&amp;IF(H141="","","&lt;br /&gt;"&amp;SUBSTITUTE(H141,CHAR(10)," "))&amp;"&lt;/span&gt;&lt;img class='groupLogo' src='../res/mmt/ui/"&amp;VLOOKUP(G141,List!K:L,2,FALSE)&amp;"' title='"&amp;SUBSTITUTE(G141,CHAR(10)," ")&amp;"' /&gt;")&amp;IF(H141="","","&lt;img class='groupLogo' src='../res/mmt/ui/"&amp;VLOOKUP(H141,List!K:L,2,FALSE)&amp;"' title='"&amp;SUBSTITUTE(H141,CHAR(10)," ")&amp;"' /&gt;")&amp;"&lt;/td&gt;&lt;td headers='score' id='"&amp;AO141&amp;"'&gt;"&amp;I141&amp;"&lt;/td&gt;&lt;td headers='HP'&gt;"&amp;J141&amp;"&lt;/td&gt;&lt;td headers='patk'&gt;"&amp;K141&amp;"&lt;/td&gt;&lt;td headers='matk'&gt;"&amp;L141&amp;"&lt;/td&gt;&lt;td headers='pdef'&gt;"&amp;N141&amp;"&lt;/td&gt;&lt;td headers='mdef'&gt;"&amp;O141&amp;"&lt;/td&gt;&lt;td headers='dex'&gt;"&amp;P141&amp;"&lt;/td&gt;&lt;td headers='agi'&gt;"&amp;Q141&amp;"&lt;/td&gt;&lt;td headers='luck'&gt;"&amp;R141&amp;"&lt;/td&gt;&lt;td headers='aType'&gt;"&amp;S141&amp;IF(U141="","","&lt;br /&gt;"&amp;U141)&amp; "&lt;/td&gt;&lt;td headers='a.bonus'&gt;"&amp;T141&amp;IF(V141="","","&lt;br /&gt;"&amp;V141)&amp;"&lt;/td&gt;&lt;td headers='special'&gt;"&amp;X141&amp;IF(Z141="","","&lt;br /&gt;"&amp;Z141)&amp;"&lt;/td&gt;&lt;td headers='sp.bonus'&gt;"&amp;Y141&amp;IF(AA141="","","&lt;br /&gt;"&amp;AA141)&amp;"&lt;/td&gt;&lt;td headers='others'&gt;"&amp;AB141&amp;"&lt;/td&gt;&lt;td headers='sinA'&gt;"&amp;AC141&amp;"&lt;/td&gt;&lt;td headers='sinB'&gt;"&amp;AD141&amp;"&lt;/td&gt;&lt;td headers='sinC'&gt;"&amp;AE141&amp;"&lt;/td&gt;&lt;td headers='sinD'&gt;"&amp;AF141&amp;"&lt;/td&gt;&lt;td headers='sinE'&gt;"&amp;AG141&amp;"&lt;/td&gt;&lt;td headers='sinF'&gt;"&amp;AH141&amp;"&lt;/td&gt;&lt;td headers='sinG'&gt;"&amp;AI141&amp;"&lt;/td&gt;&lt;/tr&gt;"</f>
        <v>&lt;tr class='mmt ltd'&gt;&lt;td headers='icon'&gt;&lt;a href='https://www.alchemistcodedb.com/jp/card/ts-lost-achad-02'&gt;&lt;img src='../res/mmt/TS_LOST_ACHAD_02.png' title='戒めなき青に包まれて' /&gt;&lt;/a&gt;&lt;/td&gt;&lt;td headers='name'&gt;戒めなき青に包まれて&lt;/td&gt;&lt;td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id='m139'&gt;90&lt;/td&gt;&lt;td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headers='others'&gt;MP上限+10%, 範囲耐性+10&lt;/td&gt;&lt;td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41" s="29" t="str">
        <f t="shared" si="13"/>
        <v>document.getElementById('m139').innerHTML = (b0*50+b1*50) + (s0*40+s6*20+s7*40);</v>
      </c>
      <c r="AO141" s="33" t="str">
        <f t="shared" si="14"/>
        <v>m139</v>
      </c>
      <c r="AP141" s="6" t="str">
        <f>IF(S141="","",VLOOKUP(S141,List!N$2:O$8,2,FALSE)&amp;"*"&amp;T141&amp;IF(U141="","","+"&amp;VLOOKUP(U141,List!N$2:O$8,2,FALSE)&amp;"*"&amp;V141&amp;"-"&amp;VLOOKUP(S141,List!N$2:O$8,2,FALSE)&amp;"*"&amp;VLOOKUP(U141,List!N$2:O$8,2,FALSE)&amp;"*"&amp;MIN(T141,V141)))&amp;IF(X141="","",IF(S141="","","+")&amp;VLOOKUP(X141,List!P$2:Q$15,2,FALSE)&amp;"*"&amp;Y141&amp;IF(Z141="","","+"&amp;VLOOKUP(Z141,List!P$2:Q$14,2,FALSE)))</f>
        <v/>
      </c>
    </row>
    <row r="142" spans="1:42" s="3" customFormat="1" ht="27.6" customHeight="1">
      <c r="A142" s="79" t="s">
        <v>177</v>
      </c>
      <c r="B142" s="6" t="s">
        <v>178</v>
      </c>
      <c r="C142" s="3">
        <v>5</v>
      </c>
      <c r="D142" s="3" t="s">
        <v>39</v>
      </c>
      <c r="E142" s="6"/>
      <c r="F142" s="16" t="s">
        <v>173</v>
      </c>
      <c r="G142" s="8" t="s">
        <v>174</v>
      </c>
      <c r="H142" s="8"/>
      <c r="I142" s="4">
        <f t="shared" si="15"/>
        <v>70</v>
      </c>
      <c r="J142" s="2">
        <v>60</v>
      </c>
      <c r="K142" s="2">
        <v>20</v>
      </c>
      <c r="L142" s="2"/>
      <c r="M142" s="2">
        <f t="shared" si="16"/>
        <v>20</v>
      </c>
      <c r="N142" s="2"/>
      <c r="O142" s="2"/>
      <c r="P142" s="2"/>
      <c r="Q142" s="2"/>
      <c r="R142" s="7"/>
      <c r="S142" s="5" t="s">
        <v>16</v>
      </c>
      <c r="T142" s="3">
        <v>20</v>
      </c>
      <c r="U142" s="5"/>
      <c r="W142" s="3">
        <f t="shared" si="12"/>
        <v>20</v>
      </c>
      <c r="Y142" s="8"/>
      <c r="AA142" s="4"/>
      <c r="AB142" s="5"/>
      <c r="AE142" s="3">
        <v>30</v>
      </c>
      <c r="AI142" s="3">
        <v>30</v>
      </c>
      <c r="AJ142" s="4">
        <f t="shared" si="17"/>
        <v>30</v>
      </c>
      <c r="AL142" s="21"/>
      <c r="AM142" s="29" t="str">
        <f>"&lt;tr class='mmt"&amp;IF(D142="活動"," ev",IF(D142="限定"," ltd",""))&amp;IF(G142=""," groupless'","'")&amp;"&gt;&lt;td headers='icon'&gt;&lt;a href='https://www.alchemistcodedb.com/jp/card/"&amp;SUBSTITUTE(SUBSTITUTE(LOWER(A142),"_","-"),".png","")&amp;"'&gt;&lt;img src='../res/mmt/"&amp;A142&amp;"' title='"&amp;B142&amp;"' /&gt;&lt;/a&gt;&lt;/td&gt;&lt;td headers='name'&gt;"&amp;B142&amp;"&lt;/td&gt;&lt;td headers='rank'&gt;"&amp;C142&amp;"&lt;/td&gt;&lt;td headers='remark'&gt;"&amp;IF(D142="活動","&lt;span class='event'&gt;活動&lt;/span&gt;",IF(D142="限定","&lt;span class='limited'&gt;限定&lt;/span&gt;",""))&amp;"&lt;/td&gt;&lt;td headers='origin'&gt;&lt;span class='originName'&gt;"&amp;SUBSTITUTE(F142,CHAR(10),"&lt;br /&gt;")&amp;"&lt;/span&gt;&lt;img class='originLogo' src='../res/mmt/ui/"&amp;VLOOKUP(F142,List!F:H,2,FALSE)&amp;"'title='"&amp;SUBSTITUTE(F142,CHAR(10)," ")&amp;"' /&gt;&lt;/td&gt;&lt;td headers='group'&gt;"&amp;IF(G142="","","&lt;span class='groupName'&gt;"&amp;SUBSTITUTE(G142,CHAR(10)," ")&amp;IF(H142="","","&lt;br /&gt;"&amp;SUBSTITUTE(H142,CHAR(10)," "))&amp;"&lt;/span&gt;&lt;img class='groupLogo' src='../res/mmt/ui/"&amp;VLOOKUP(G142,List!K:L,2,FALSE)&amp;"' title='"&amp;SUBSTITUTE(G142,CHAR(10)," ")&amp;"' /&gt;")&amp;IF(H142="","","&lt;img class='groupLogo' src='../res/mmt/ui/"&amp;VLOOKUP(H142,List!K:L,2,FALSE)&amp;"' title='"&amp;SUBSTITUTE(H142,CHAR(10)," ")&amp;"' /&gt;")&amp;"&lt;/td&gt;&lt;td headers='score' id='"&amp;AO142&amp;"'&gt;"&amp;I142&amp;"&lt;/td&gt;&lt;td headers='HP'&gt;"&amp;J142&amp;"&lt;/td&gt;&lt;td headers='patk'&gt;"&amp;K142&amp;"&lt;/td&gt;&lt;td headers='matk'&gt;"&amp;L142&amp;"&lt;/td&gt;&lt;td headers='pdef'&gt;"&amp;N142&amp;"&lt;/td&gt;&lt;td headers='mdef'&gt;"&amp;O142&amp;"&lt;/td&gt;&lt;td headers='dex'&gt;"&amp;P142&amp;"&lt;/td&gt;&lt;td headers='agi'&gt;"&amp;Q142&amp;"&lt;/td&gt;&lt;td headers='luck'&gt;"&amp;R142&amp;"&lt;/td&gt;&lt;td headers='aType'&gt;"&amp;S142&amp;IF(U142="","","&lt;br /&gt;"&amp;U142)&amp; "&lt;/td&gt;&lt;td headers='a.bonus'&gt;"&amp;T142&amp;IF(V142="","","&lt;br /&gt;"&amp;V142)&amp;"&lt;/td&gt;&lt;td headers='special'&gt;"&amp;X142&amp;IF(Z142="","","&lt;br /&gt;"&amp;Z142)&amp;"&lt;/td&gt;&lt;td headers='sp.bonus'&gt;"&amp;Y142&amp;IF(AA142="","","&lt;br /&gt;"&amp;AA142)&amp;"&lt;/td&gt;&lt;td headers='others'&gt;"&amp;AB142&amp;"&lt;/td&gt;&lt;td headers='sinA'&gt;"&amp;AC142&amp;"&lt;/td&gt;&lt;td headers='sinB'&gt;"&amp;AD142&amp;"&lt;/td&gt;&lt;td headers='sinC'&gt;"&amp;AE142&amp;"&lt;/td&gt;&lt;td headers='sinD'&gt;"&amp;AF142&amp;"&lt;/td&gt;&lt;td headers='sinE'&gt;"&amp;AG142&amp;"&lt;/td&gt;&lt;td headers='sinF'&gt;"&amp;AH142&amp;"&lt;/td&gt;&lt;td headers='sinG'&gt;"&amp;AI142&amp;"&lt;/td&gt;&lt;/tr&gt;"</f>
        <v>&lt;tr class='mmt ltd'&gt;&lt;td headers='icon'&gt;&lt;a href='https://www.alchemistcodedb.com/jp/card/ts-lost-achad-03'&gt;&lt;img src='../res/mmt/TS_LOST_ACHAD_03.png' title='ひとり、じゃなくて' /&gt;&lt;/a&gt;&lt;/td&gt;&lt;td headers='name'&gt;ひとり、じゃなくて&lt;/td&gt;&lt;td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id='m140'&gt;70&lt;/td&gt;&lt;td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42" s="29" t="str">
        <f t="shared" si="13"/>
        <v>document.getElementById('m140').innerHTML = (b0*20+b1*20) + (s0*30+s3*30+s7*30)+ (ex03*20);</v>
      </c>
      <c r="AO142" s="33" t="str">
        <f t="shared" si="14"/>
        <v>m140</v>
      </c>
      <c r="AP142" s="6" t="str">
        <f>IF(S142="","",VLOOKUP(S142,List!N$2:O$8,2,FALSE)&amp;"*"&amp;T142&amp;IF(U142="","","+"&amp;VLOOKUP(U142,List!N$2:O$8,2,FALSE)&amp;"*"&amp;V142&amp;"-"&amp;VLOOKUP(S142,List!N$2:O$8,2,FALSE)&amp;"*"&amp;VLOOKUP(U142,List!N$2:O$8,2,FALSE)&amp;"*"&amp;MIN(T142,V142)))&amp;IF(X142="","",IF(S142="","","+")&amp;VLOOKUP(X142,List!P$2:Q$15,2,FALSE)&amp;"*"&amp;Y142&amp;IF(Z142="","","+"&amp;VLOOKUP(Z142,List!P$2:Q$14,2,FALSE)))</f>
        <v>ex03*20</v>
      </c>
    </row>
    <row r="143" spans="1:42" s="3" customFormat="1" ht="27.6" customHeight="1">
      <c r="A143" s="79" t="s">
        <v>715</v>
      </c>
      <c r="B143" s="6" t="s">
        <v>721</v>
      </c>
      <c r="C143" s="3">
        <v>5</v>
      </c>
      <c r="E143" s="6"/>
      <c r="F143" s="16" t="s">
        <v>173</v>
      </c>
      <c r="G143" s="8" t="s">
        <v>174</v>
      </c>
      <c r="H143" s="8"/>
      <c r="I143" s="4">
        <f t="shared" si="15"/>
        <v>80</v>
      </c>
      <c r="J143" s="2">
        <v>40</v>
      </c>
      <c r="K143" s="2">
        <v>20</v>
      </c>
      <c r="L143" s="2"/>
      <c r="M143" s="2">
        <f t="shared" si="16"/>
        <v>20</v>
      </c>
      <c r="N143" s="2">
        <v>20</v>
      </c>
      <c r="O143" s="2"/>
      <c r="P143" s="2"/>
      <c r="Q143" s="2"/>
      <c r="R143" s="7"/>
      <c r="S143" s="5"/>
      <c r="U143" s="5"/>
      <c r="W143" s="3">
        <f t="shared" si="12"/>
        <v>0</v>
      </c>
      <c r="X143" s="3" t="s">
        <v>21</v>
      </c>
      <c r="Y143" s="8">
        <v>20</v>
      </c>
      <c r="AA143" s="4"/>
      <c r="AB143" s="5"/>
      <c r="AH143" s="3">
        <v>20</v>
      </c>
      <c r="AI143" s="3">
        <v>40</v>
      </c>
      <c r="AJ143" s="4">
        <f t="shared" si="17"/>
        <v>40</v>
      </c>
      <c r="AL143" s="21"/>
      <c r="AM143" s="29" t="str">
        <f>"&lt;tr class='mmt"&amp;IF(D143="活動"," ev",IF(D143="限定"," ltd",""))&amp;IF(G143=""," groupless'","'")&amp;"&gt;&lt;td headers='icon'&gt;&lt;a href='https://www.alchemistcodedb.com/jp/card/"&amp;SUBSTITUTE(SUBSTITUTE(LOWER(A143),"_","-"),".png","")&amp;"'&gt;&lt;img src='../res/mmt/"&amp;A143&amp;"' title='"&amp;B143&amp;"' /&gt;&lt;/a&gt;&lt;/td&gt;&lt;td headers='name'&gt;"&amp;B143&amp;"&lt;/td&gt;&lt;td headers='rank'&gt;"&amp;C143&amp;"&lt;/td&gt;&lt;td headers='remark'&gt;"&amp;IF(D143="活動","&lt;span class='event'&gt;活動&lt;/span&gt;",IF(D143="限定","&lt;span class='limited'&gt;限定&lt;/span&gt;",""))&amp;"&lt;/td&gt;&lt;td headers='origin'&gt;&lt;span class='originName'&gt;"&amp;SUBSTITUTE(F143,CHAR(10),"&lt;br /&gt;")&amp;"&lt;/span&gt;&lt;img class='originLogo' src='../res/mmt/ui/"&amp;VLOOKUP(F143,List!F:H,2,FALSE)&amp;"'title='"&amp;SUBSTITUTE(F143,CHAR(10)," ")&amp;"' /&gt;&lt;/td&gt;&lt;td headers='group'&gt;"&amp;IF(G143="","","&lt;span class='groupName'&gt;"&amp;SUBSTITUTE(G143,CHAR(10)," ")&amp;IF(H143="","","&lt;br /&gt;"&amp;SUBSTITUTE(H143,CHAR(10)," "))&amp;"&lt;/span&gt;&lt;img class='groupLogo' src='../res/mmt/ui/"&amp;VLOOKUP(G143,List!K:L,2,FALSE)&amp;"' title='"&amp;SUBSTITUTE(G143,CHAR(10)," ")&amp;"' /&gt;")&amp;IF(H143="","","&lt;img class='groupLogo' src='../res/mmt/ui/"&amp;VLOOKUP(H143,List!K:L,2,FALSE)&amp;"' title='"&amp;SUBSTITUTE(H143,CHAR(10)," ")&amp;"' /&gt;")&amp;"&lt;/td&gt;&lt;td headers='score' id='"&amp;AO143&amp;"'&gt;"&amp;I143&amp;"&lt;/td&gt;&lt;td headers='HP'&gt;"&amp;J143&amp;"&lt;/td&gt;&lt;td headers='patk'&gt;"&amp;K143&amp;"&lt;/td&gt;&lt;td headers='matk'&gt;"&amp;L143&amp;"&lt;/td&gt;&lt;td headers='pdef'&gt;"&amp;N143&amp;"&lt;/td&gt;&lt;td headers='mdef'&gt;"&amp;O143&amp;"&lt;/td&gt;&lt;td headers='dex'&gt;"&amp;P143&amp;"&lt;/td&gt;&lt;td headers='agi'&gt;"&amp;Q143&amp;"&lt;/td&gt;&lt;td headers='luck'&gt;"&amp;R143&amp;"&lt;/td&gt;&lt;td headers='aType'&gt;"&amp;S143&amp;IF(U143="","","&lt;br /&gt;"&amp;U143)&amp; "&lt;/td&gt;&lt;td headers='a.bonus'&gt;"&amp;T143&amp;IF(V143="","","&lt;br /&gt;"&amp;V143)&amp;"&lt;/td&gt;&lt;td headers='special'&gt;"&amp;X143&amp;IF(Z143="","","&lt;br /&gt;"&amp;Z143)&amp;"&lt;/td&gt;&lt;td headers='sp.bonus'&gt;"&amp;Y143&amp;IF(AA143="","","&lt;br /&gt;"&amp;AA143)&amp;"&lt;/td&gt;&lt;td headers='others'&gt;"&amp;AB143&amp;"&lt;/td&gt;&lt;td headers='sinA'&gt;"&amp;AC143&amp;"&lt;/td&gt;&lt;td headers='sinB'&gt;"&amp;AD143&amp;"&lt;/td&gt;&lt;td headers='sinC'&gt;"&amp;AE143&amp;"&lt;/td&gt;&lt;td headers='sinD'&gt;"&amp;AF143&amp;"&lt;/td&gt;&lt;td headers='sinE'&gt;"&amp;AG143&amp;"&lt;/td&gt;&lt;td headers='sinF'&gt;"&amp;AH143&amp;"&lt;/td&gt;&lt;td headers='sinG'&gt;"&amp;AI143&amp;"&lt;/td&gt;&lt;/tr&gt;"</f>
        <v>&lt;tr class='mmt'&gt;&lt;td headers='icon'&gt;&lt;a href='https://www.alchemistcodedb.com/jp/card/ts-lost-achad-04'&gt;&lt;img src='../res/mmt/TS_LOST_ACHAD_04.png' title='人造乙女に流れる血' /&gt;&lt;/a&gt;&lt;/td&gt;&lt;td headers='name'&gt;人造乙女に流れる血&lt;/td&gt;&lt;td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id='m141'&gt;80&lt;/td&gt;&lt;td headers='HP'&gt;40&lt;/td&gt;&lt;td headers='patk'&gt;20&lt;/td&gt;&lt;td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43" s="29" t="str">
        <f t="shared" si="13"/>
        <v>document.getElementById('m141').innerHTML = (b0*20+b1*20) + (s0*40+s6*20+s7*40)+ (ex15*20);</v>
      </c>
      <c r="AO143" s="33" t="str">
        <f t="shared" si="14"/>
        <v>m141</v>
      </c>
      <c r="AP143" s="6" t="str">
        <f>IF(S143="","",VLOOKUP(S143,List!N$2:O$8,2,FALSE)&amp;"*"&amp;T143&amp;IF(U143="","","+"&amp;VLOOKUP(U143,List!N$2:O$8,2,FALSE)&amp;"*"&amp;V143&amp;"-"&amp;VLOOKUP(S143,List!N$2:O$8,2,FALSE)&amp;"*"&amp;VLOOKUP(U143,List!N$2:O$8,2,FALSE)&amp;"*"&amp;MIN(T143,V143)))&amp;IF(X143="","",IF(S143="","","+")&amp;VLOOKUP(X143,List!P$2:Q$15,2,FALSE)&amp;"*"&amp;Y143&amp;IF(Z143="","","+"&amp;VLOOKUP(Z143,List!P$2:Q$14,2,FALSE)))</f>
        <v>ex15*20</v>
      </c>
    </row>
    <row r="144" spans="1:42" s="3" customFormat="1" ht="27.6" customHeight="1">
      <c r="A144" s="79" t="s">
        <v>179</v>
      </c>
      <c r="B144" s="6" t="s">
        <v>180</v>
      </c>
      <c r="C144" s="3">
        <v>5</v>
      </c>
      <c r="E144" s="6"/>
      <c r="F144" s="16" t="s">
        <v>173</v>
      </c>
      <c r="G144" s="8" t="s">
        <v>174</v>
      </c>
      <c r="H144" s="8"/>
      <c r="I144" s="4">
        <f t="shared" si="15"/>
        <v>90</v>
      </c>
      <c r="J144" s="2">
        <v>50</v>
      </c>
      <c r="K144" s="2"/>
      <c r="L144" s="2">
        <v>20</v>
      </c>
      <c r="M144" s="2">
        <f t="shared" si="16"/>
        <v>20</v>
      </c>
      <c r="N144" s="2"/>
      <c r="O144" s="2"/>
      <c r="P144" s="2"/>
      <c r="Q144" s="2"/>
      <c r="R144" s="7"/>
      <c r="S144" s="3" t="s">
        <v>14</v>
      </c>
      <c r="T144" s="3">
        <v>30</v>
      </c>
      <c r="W144" s="3">
        <f t="shared" si="12"/>
        <v>30</v>
      </c>
      <c r="Y144" s="8"/>
      <c r="AA144" s="4"/>
      <c r="AB144" s="5"/>
      <c r="AH144" s="3">
        <v>20</v>
      </c>
      <c r="AI144" s="3">
        <v>40</v>
      </c>
      <c r="AJ144" s="4">
        <f t="shared" si="17"/>
        <v>40</v>
      </c>
      <c r="AL144" s="21"/>
      <c r="AM144" s="29" t="str">
        <f>"&lt;tr class='mmt"&amp;IF(D144="活動"," ev",IF(D144="限定"," ltd",""))&amp;IF(G144=""," groupless'","'")&amp;"&gt;&lt;td headers='icon'&gt;&lt;a href='https://www.alchemistcodedb.com/jp/card/"&amp;SUBSTITUTE(SUBSTITUTE(LOWER(A144),"_","-"),".png","")&amp;"'&gt;&lt;img src='../res/mmt/"&amp;A144&amp;"' title='"&amp;B144&amp;"' /&gt;&lt;/a&gt;&lt;/td&gt;&lt;td headers='name'&gt;"&amp;B144&amp;"&lt;/td&gt;&lt;td headers='rank'&gt;"&amp;C144&amp;"&lt;/td&gt;&lt;td headers='remark'&gt;"&amp;IF(D144="活動","&lt;span class='event'&gt;活動&lt;/span&gt;",IF(D144="限定","&lt;span class='limited'&gt;限定&lt;/span&gt;",""))&amp;"&lt;/td&gt;&lt;td headers='origin'&gt;&lt;span class='originName'&gt;"&amp;SUBSTITUTE(F144,CHAR(10),"&lt;br /&gt;")&amp;"&lt;/span&gt;&lt;img class='originLogo' src='../res/mmt/ui/"&amp;VLOOKUP(F144,List!F:H,2,FALSE)&amp;"'title='"&amp;SUBSTITUTE(F144,CHAR(10)," ")&amp;"' /&gt;&lt;/td&gt;&lt;td headers='group'&gt;"&amp;IF(G144="","","&lt;span class='groupName'&gt;"&amp;SUBSTITUTE(G144,CHAR(10)," ")&amp;IF(H144="","","&lt;br /&gt;"&amp;SUBSTITUTE(H144,CHAR(10)," "))&amp;"&lt;/span&gt;&lt;img class='groupLogo' src='../res/mmt/ui/"&amp;VLOOKUP(G144,List!K:L,2,FALSE)&amp;"' title='"&amp;SUBSTITUTE(G144,CHAR(10)," ")&amp;"' /&gt;")&amp;IF(H144="","","&lt;img class='groupLogo' src='../res/mmt/ui/"&amp;VLOOKUP(H144,List!K:L,2,FALSE)&amp;"' title='"&amp;SUBSTITUTE(H144,CHAR(10)," ")&amp;"' /&gt;")&amp;"&lt;/td&gt;&lt;td headers='score' id='"&amp;AO144&amp;"'&gt;"&amp;I144&amp;"&lt;/td&gt;&lt;td headers='HP'&gt;"&amp;J144&amp;"&lt;/td&gt;&lt;td headers='patk'&gt;"&amp;K144&amp;"&lt;/td&gt;&lt;td headers='matk'&gt;"&amp;L144&amp;"&lt;/td&gt;&lt;td headers='pdef'&gt;"&amp;N144&amp;"&lt;/td&gt;&lt;td headers='mdef'&gt;"&amp;O144&amp;"&lt;/td&gt;&lt;td headers='dex'&gt;"&amp;P144&amp;"&lt;/td&gt;&lt;td headers='agi'&gt;"&amp;Q144&amp;"&lt;/td&gt;&lt;td headers='luck'&gt;"&amp;R144&amp;"&lt;/td&gt;&lt;td headers='aType'&gt;"&amp;S144&amp;IF(U144="","","&lt;br /&gt;"&amp;U144)&amp; "&lt;/td&gt;&lt;td headers='a.bonus'&gt;"&amp;T144&amp;IF(V144="","","&lt;br /&gt;"&amp;V144)&amp;"&lt;/td&gt;&lt;td headers='special'&gt;"&amp;X144&amp;IF(Z144="","","&lt;br /&gt;"&amp;Z144)&amp;"&lt;/td&gt;&lt;td headers='sp.bonus'&gt;"&amp;Y144&amp;IF(AA144="","","&lt;br /&gt;"&amp;AA144)&amp;"&lt;/td&gt;&lt;td headers='others'&gt;"&amp;AB144&amp;"&lt;/td&gt;&lt;td headers='sinA'&gt;"&amp;AC144&amp;"&lt;/td&gt;&lt;td headers='sinB'&gt;"&amp;AD144&amp;"&lt;/td&gt;&lt;td headers='sinC'&gt;"&amp;AE144&amp;"&lt;/td&gt;&lt;td headers='sinD'&gt;"&amp;AF144&amp;"&lt;/td&gt;&lt;td headers='sinE'&gt;"&amp;AG144&amp;"&lt;/td&gt;&lt;td headers='sinF'&gt;"&amp;AH144&amp;"&lt;/td&gt;&lt;td headers='sinG'&gt;"&amp;AI144&amp;"&lt;/td&gt;&lt;/tr&gt;"</f>
        <v>&lt;tr class='mmt'&gt;&lt;td headers='icon'&gt;&lt;a href='https://www.alchemistcodedb.com/jp/card/ts-lost-drei-01'&gt;&lt;img src='../res/mmt/TS_LOST_DREI_01.png' title='剪定、収穫、その開花' /&gt;&lt;/a&gt;&lt;/td&gt;&lt;td headers='name'&gt;剪定、収穫、その開花&lt;/td&gt;&lt;td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id='m142'&gt;90&lt;/td&gt;&lt;td headers='HP'&gt;50&lt;/td&gt;&lt;td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44" s="29" t="str">
        <f t="shared" si="13"/>
        <v>document.getElementById('m142').innerHTML = (b0*20) + (s0*40+s6*20+s7*40)+ (ex01*30);</v>
      </c>
      <c r="AO144" s="33" t="str">
        <f t="shared" si="14"/>
        <v>m142</v>
      </c>
      <c r="AP144" s="6" t="str">
        <f>IF(S144="","",VLOOKUP(S144,List!N$2:O$8,2,FALSE)&amp;"*"&amp;T144&amp;IF(U144="","","+"&amp;VLOOKUP(U144,List!N$2:O$8,2,FALSE)&amp;"*"&amp;V144&amp;"-"&amp;VLOOKUP(S144,List!N$2:O$8,2,FALSE)&amp;"*"&amp;VLOOKUP(U144,List!N$2:O$8,2,FALSE)&amp;"*"&amp;MIN(T144,V144)))&amp;IF(X144="","",IF(S144="","","+")&amp;VLOOKUP(X144,List!P$2:Q$15,2,FALSE)&amp;"*"&amp;Y144&amp;IF(Z144="","","+"&amp;VLOOKUP(Z144,List!P$2:Q$14,2,FALSE)))</f>
        <v>ex01*30</v>
      </c>
    </row>
    <row r="145" spans="1:42" s="3" customFormat="1" ht="27.6" customHeight="1">
      <c r="A145" s="79" t="s">
        <v>492</v>
      </c>
      <c r="B145" s="6" t="s">
        <v>493</v>
      </c>
      <c r="C145" s="3">
        <v>5</v>
      </c>
      <c r="D145" s="3" t="s">
        <v>39</v>
      </c>
      <c r="E145" s="6"/>
      <c r="F145" s="16" t="s">
        <v>173</v>
      </c>
      <c r="G145" s="8" t="s">
        <v>174</v>
      </c>
      <c r="H145" s="8"/>
      <c r="I145" s="4">
        <f t="shared" si="15"/>
        <v>100</v>
      </c>
      <c r="J145" s="2">
        <v>30</v>
      </c>
      <c r="K145" s="2"/>
      <c r="L145" s="2"/>
      <c r="M145" s="2">
        <f t="shared" si="16"/>
        <v>0</v>
      </c>
      <c r="N145" s="2"/>
      <c r="O145" s="2"/>
      <c r="P145" s="2"/>
      <c r="Q145" s="2"/>
      <c r="R145" s="7"/>
      <c r="S145" s="3" t="s">
        <v>14</v>
      </c>
      <c r="T145" s="3">
        <v>40</v>
      </c>
      <c r="W145" s="3">
        <f t="shared" si="12"/>
        <v>40</v>
      </c>
      <c r="X145" s="3" t="s">
        <v>20</v>
      </c>
      <c r="Y145" s="8">
        <v>20</v>
      </c>
      <c r="AA145" s="4"/>
      <c r="AB145" s="5" t="s">
        <v>494</v>
      </c>
      <c r="AH145" s="3">
        <v>20</v>
      </c>
      <c r="AI145" s="3">
        <v>40</v>
      </c>
      <c r="AJ145" s="4">
        <f t="shared" si="17"/>
        <v>40</v>
      </c>
      <c r="AL145" s="21"/>
      <c r="AM145" s="29" t="str">
        <f>"&lt;tr class='mmt"&amp;IF(D145="活動"," ev",IF(D145="限定"," ltd",""))&amp;IF(G145=""," groupless'","'")&amp;"&gt;&lt;td headers='icon'&gt;&lt;a href='https://www.alchemistcodedb.com/jp/card/"&amp;SUBSTITUTE(SUBSTITUTE(LOWER(A145),"_","-"),".png","")&amp;"'&gt;&lt;img src='../res/mmt/"&amp;A145&amp;"' title='"&amp;B145&amp;"' /&gt;&lt;/a&gt;&lt;/td&gt;&lt;td headers='name'&gt;"&amp;B145&amp;"&lt;/td&gt;&lt;td headers='rank'&gt;"&amp;C145&amp;"&lt;/td&gt;&lt;td headers='remark'&gt;"&amp;IF(D145="活動","&lt;span class='event'&gt;活動&lt;/span&gt;",IF(D145="限定","&lt;span class='limited'&gt;限定&lt;/span&gt;",""))&amp;"&lt;/td&gt;&lt;td headers='origin'&gt;&lt;span class='originName'&gt;"&amp;SUBSTITUTE(F145,CHAR(10),"&lt;br /&gt;")&amp;"&lt;/span&gt;&lt;img class='originLogo' src='../res/mmt/ui/"&amp;VLOOKUP(F145,List!F:H,2,FALSE)&amp;"'title='"&amp;SUBSTITUTE(F145,CHAR(10)," ")&amp;"' /&gt;&lt;/td&gt;&lt;td headers='group'&gt;"&amp;IF(G145="","","&lt;span class='groupName'&gt;"&amp;SUBSTITUTE(G145,CHAR(10)," ")&amp;IF(H145="","","&lt;br /&gt;"&amp;SUBSTITUTE(H145,CHAR(10)," "))&amp;"&lt;/span&gt;&lt;img class='groupLogo' src='../res/mmt/ui/"&amp;VLOOKUP(G145,List!K:L,2,FALSE)&amp;"' title='"&amp;SUBSTITUTE(G145,CHAR(10)," ")&amp;"' /&gt;")&amp;IF(H145="","","&lt;img class='groupLogo' src='../res/mmt/ui/"&amp;VLOOKUP(H145,List!K:L,2,FALSE)&amp;"' title='"&amp;SUBSTITUTE(H145,CHAR(10)," ")&amp;"' /&gt;")&amp;"&lt;/td&gt;&lt;td headers='score' id='"&amp;AO145&amp;"'&gt;"&amp;I145&amp;"&lt;/td&gt;&lt;td headers='HP'&gt;"&amp;J145&amp;"&lt;/td&gt;&lt;td headers='patk'&gt;"&amp;K145&amp;"&lt;/td&gt;&lt;td headers='matk'&gt;"&amp;L145&amp;"&lt;/td&gt;&lt;td headers='pdef'&gt;"&amp;N145&amp;"&lt;/td&gt;&lt;td headers='mdef'&gt;"&amp;O145&amp;"&lt;/td&gt;&lt;td headers='dex'&gt;"&amp;P145&amp;"&lt;/td&gt;&lt;td headers='agi'&gt;"&amp;Q145&amp;"&lt;/td&gt;&lt;td headers='luck'&gt;"&amp;R145&amp;"&lt;/td&gt;&lt;td headers='aType'&gt;"&amp;S145&amp;IF(U145="","","&lt;br /&gt;"&amp;U145)&amp; "&lt;/td&gt;&lt;td headers='a.bonus'&gt;"&amp;T145&amp;IF(V145="","","&lt;br /&gt;"&amp;V145)&amp;"&lt;/td&gt;&lt;td headers='special'&gt;"&amp;X145&amp;IF(Z145="","","&lt;br /&gt;"&amp;Z145)&amp;"&lt;/td&gt;&lt;td headers='sp.bonus'&gt;"&amp;Y145&amp;IF(AA145="","","&lt;br /&gt;"&amp;AA145)&amp;"&lt;/td&gt;&lt;td headers='others'&gt;"&amp;AB145&amp;"&lt;/td&gt;&lt;td headers='sinA'&gt;"&amp;AC145&amp;"&lt;/td&gt;&lt;td headers='sinB'&gt;"&amp;AD145&amp;"&lt;/td&gt;&lt;td headers='sinC'&gt;"&amp;AE145&amp;"&lt;/td&gt;&lt;td headers='sinD'&gt;"&amp;AF145&amp;"&lt;/td&gt;&lt;td headers='sinE'&gt;"&amp;AG145&amp;"&lt;/td&gt;&lt;td headers='sinF'&gt;"&amp;AH145&amp;"&lt;/td&gt;&lt;td headers='sinG'&gt;"&amp;AI145&amp;"&lt;/td&gt;&lt;/tr&gt;"</f>
        <v>&lt;tr class='mmt ltd'&gt;&lt;td headers='icon'&gt;&lt;a href='https://www.alchemistcodedb.com/jp/card/ts-lost-einz-01'&gt;&lt;img src='../res/mmt/TS_LOST_EINZ_01.png' title='世界を壊す、先駆けに' /&gt;&lt;/a&gt;&lt;/td&gt;&lt;td headers='name'&gt;世界を壊す、先駆けに&lt;/td&gt;&lt;td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id='m143'&gt;100&lt;/td&gt;&lt;td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headers='special'&gt;単体&lt;/td&gt;&lt;td headers='sp.bonus'&gt;20&lt;/td&gt;&lt;td headers='others'&gt;暴擊率+10&lt;/td&gt;&lt;td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45" s="29" t="str">
        <f t="shared" si="13"/>
        <v>document.getElementById('m143').innerHTML = (b0*0) + (s0*40+s6*20+s7*40)+ (ex01*40+ex14*20);</v>
      </c>
      <c r="AO145" s="33" t="str">
        <f t="shared" si="14"/>
        <v>m143</v>
      </c>
      <c r="AP145" s="6" t="str">
        <f>IF(S145="","",VLOOKUP(S145,List!N$2:O$8,2,FALSE)&amp;"*"&amp;T145&amp;IF(U145="","","+"&amp;VLOOKUP(U145,List!N$2:O$8,2,FALSE)&amp;"*"&amp;V145&amp;"-"&amp;VLOOKUP(S145,List!N$2:O$8,2,FALSE)&amp;"*"&amp;VLOOKUP(U145,List!N$2:O$8,2,FALSE)&amp;"*"&amp;MIN(T145,V145)))&amp;IF(X145="","",IF(S145="","","+")&amp;VLOOKUP(X145,List!P$2:Q$15,2,FALSE)&amp;"*"&amp;Y145&amp;IF(Z145="","","+"&amp;VLOOKUP(Z145,List!P$2:Q$14,2,FALSE)))</f>
        <v>ex01*40+ex14*20</v>
      </c>
    </row>
    <row r="146" spans="1:42" s="3" customFormat="1" ht="27.6" customHeight="1">
      <c r="A146" s="79" t="s">
        <v>181</v>
      </c>
      <c r="B146" s="6" t="s">
        <v>182</v>
      </c>
      <c r="C146" s="3">
        <v>5</v>
      </c>
      <c r="E146" s="6"/>
      <c r="F146" s="16" t="s">
        <v>173</v>
      </c>
      <c r="G146" s="8" t="s">
        <v>174</v>
      </c>
      <c r="H146" s="8"/>
      <c r="I146" s="4">
        <f t="shared" si="15"/>
        <v>90</v>
      </c>
      <c r="J146" s="2">
        <v>30</v>
      </c>
      <c r="K146" s="2"/>
      <c r="L146" s="2">
        <v>30</v>
      </c>
      <c r="M146" s="2">
        <f t="shared" si="16"/>
        <v>30</v>
      </c>
      <c r="N146" s="2"/>
      <c r="O146" s="2"/>
      <c r="P146" s="2"/>
      <c r="Q146" s="2"/>
      <c r="R146" s="7"/>
      <c r="S146" s="3" t="s">
        <v>18</v>
      </c>
      <c r="T146" s="3">
        <v>20</v>
      </c>
      <c r="W146" s="3">
        <f t="shared" si="12"/>
        <v>20</v>
      </c>
      <c r="Y146" s="8"/>
      <c r="AA146" s="4"/>
      <c r="AB146" s="5" t="s">
        <v>480</v>
      </c>
      <c r="AE146" s="3">
        <v>20</v>
      </c>
      <c r="AI146" s="3">
        <v>40</v>
      </c>
      <c r="AJ146" s="4">
        <f t="shared" si="17"/>
        <v>40</v>
      </c>
      <c r="AL146" s="21"/>
      <c r="AM146" s="29" t="str">
        <f>"&lt;tr class='mmt"&amp;IF(D146="活動"," ev",IF(D146="限定"," ltd",""))&amp;IF(G146=""," groupless'","'")&amp;"&gt;&lt;td headers='icon'&gt;&lt;a href='https://www.alchemistcodedb.com/jp/card/"&amp;SUBSTITUTE(SUBSTITUTE(LOWER(A146),"_","-"),".png","")&amp;"'&gt;&lt;img src='../res/mmt/"&amp;A146&amp;"' title='"&amp;B146&amp;"' /&gt;&lt;/a&gt;&lt;/td&gt;&lt;td headers='name'&gt;"&amp;B146&amp;"&lt;/td&gt;&lt;td headers='rank'&gt;"&amp;C146&amp;"&lt;/td&gt;&lt;td headers='remark'&gt;"&amp;IF(D146="活動","&lt;span class='event'&gt;活動&lt;/span&gt;",IF(D146="限定","&lt;span class='limited'&gt;限定&lt;/span&gt;",""))&amp;"&lt;/td&gt;&lt;td headers='origin'&gt;&lt;span class='originName'&gt;"&amp;SUBSTITUTE(F146,CHAR(10),"&lt;br /&gt;")&amp;"&lt;/span&gt;&lt;img class='originLogo' src='../res/mmt/ui/"&amp;VLOOKUP(F146,List!F:H,2,FALSE)&amp;"'title='"&amp;SUBSTITUTE(F146,CHAR(10)," ")&amp;"' /&gt;&lt;/td&gt;&lt;td headers='group'&gt;"&amp;IF(G146="","","&lt;span class='groupName'&gt;"&amp;SUBSTITUTE(G146,CHAR(10)," ")&amp;IF(H146="","","&lt;br /&gt;"&amp;SUBSTITUTE(H146,CHAR(10)," "))&amp;"&lt;/span&gt;&lt;img class='groupLogo' src='../res/mmt/ui/"&amp;VLOOKUP(G146,List!K:L,2,FALSE)&amp;"' title='"&amp;SUBSTITUTE(G146,CHAR(10)," ")&amp;"' /&gt;")&amp;IF(H146="","","&lt;img class='groupLogo' src='../res/mmt/ui/"&amp;VLOOKUP(H146,List!K:L,2,FALSE)&amp;"' title='"&amp;SUBSTITUTE(H146,CHAR(10)," ")&amp;"' /&gt;")&amp;"&lt;/td&gt;&lt;td headers='score' id='"&amp;AO146&amp;"'&gt;"&amp;I146&amp;"&lt;/td&gt;&lt;td headers='HP'&gt;"&amp;J146&amp;"&lt;/td&gt;&lt;td headers='patk'&gt;"&amp;K146&amp;"&lt;/td&gt;&lt;td headers='matk'&gt;"&amp;L146&amp;"&lt;/td&gt;&lt;td headers='pdef'&gt;"&amp;N146&amp;"&lt;/td&gt;&lt;td headers='mdef'&gt;"&amp;O146&amp;"&lt;/td&gt;&lt;td headers='dex'&gt;"&amp;P146&amp;"&lt;/td&gt;&lt;td headers='agi'&gt;"&amp;Q146&amp;"&lt;/td&gt;&lt;td headers='luck'&gt;"&amp;R146&amp;"&lt;/td&gt;&lt;td headers='aType'&gt;"&amp;S146&amp;IF(U146="","","&lt;br /&gt;"&amp;U146)&amp; "&lt;/td&gt;&lt;td headers='a.bonus'&gt;"&amp;T146&amp;IF(V146="","","&lt;br /&gt;"&amp;V146)&amp;"&lt;/td&gt;&lt;td headers='special'&gt;"&amp;X146&amp;IF(Z146="","","&lt;br /&gt;"&amp;Z146)&amp;"&lt;/td&gt;&lt;td headers='sp.bonus'&gt;"&amp;Y146&amp;IF(AA146="","","&lt;br /&gt;"&amp;AA146)&amp;"&lt;/td&gt;&lt;td headers='others'&gt;"&amp;AB146&amp;"&lt;/td&gt;&lt;td headers='sinA'&gt;"&amp;AC146&amp;"&lt;/td&gt;&lt;td headers='sinB'&gt;"&amp;AD146&amp;"&lt;/td&gt;&lt;td headers='sinC'&gt;"&amp;AE146&amp;"&lt;/td&gt;&lt;td headers='sinD'&gt;"&amp;AF146&amp;"&lt;/td&gt;&lt;td headers='sinE'&gt;"&amp;AG146&amp;"&lt;/td&gt;&lt;td headers='sinF'&gt;"&amp;AH146&amp;"&lt;/td&gt;&lt;td headers='sinG'&gt;"&amp;AI146&amp;"&lt;/td&gt;&lt;/tr&gt;"</f>
        <v>&lt;tr class='mmt'&gt;&lt;td headers='icon'&gt;&lt;a href='https://www.alchemistcodedb.com/jp/card/ts-lost-fury-01'&gt;&lt;img src='../res/mmt/TS_LOST_FURY_01.png' title='理想の行き着いた果て' /&gt;&lt;/a&gt;&lt;/td&gt;&lt;td headers='name'&gt;理想の行き着いた果て&lt;/td&gt;&lt;td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id='m144'&gt;90&lt;/td&gt;&lt;td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headers='others'&gt;射撃耐性+20&lt;/td&gt;&lt;td headers='sinA'&gt;&lt;/td&gt;&lt;td headers='sinB'&gt;&lt;/td&gt;&lt;td headers='sinC'&gt;20&lt;/td&gt;&lt;td headers='sinD'&gt;&lt;/td&gt;&lt;td headers='sinE'&gt;&lt;/td&gt;&lt;td headers='sinF'&gt;&lt;/td&gt;&lt;td headers='sinG'&gt;40&lt;/td&gt;&lt;/tr&gt;</v>
      </c>
      <c r="AN146" s="29" t="str">
        <f t="shared" si="13"/>
        <v>document.getElementById('m144').innerHTML = (b0*30) + (s0*40+s3*20+s7*40)+ (ex05*20);</v>
      </c>
      <c r="AO146" s="33" t="str">
        <f t="shared" si="14"/>
        <v>m144</v>
      </c>
      <c r="AP146" s="6" t="str">
        <f>IF(S146="","",VLOOKUP(S146,List!N$2:O$8,2,FALSE)&amp;"*"&amp;T146&amp;IF(U146="","","+"&amp;VLOOKUP(U146,List!N$2:O$8,2,FALSE)&amp;"*"&amp;V146&amp;"-"&amp;VLOOKUP(S146,List!N$2:O$8,2,FALSE)&amp;"*"&amp;VLOOKUP(U146,List!N$2:O$8,2,FALSE)&amp;"*"&amp;MIN(T146,V146)))&amp;IF(X146="","",IF(S146="","","+")&amp;VLOOKUP(X146,List!P$2:Q$15,2,FALSE)&amp;"*"&amp;Y146&amp;IF(Z146="","","+"&amp;VLOOKUP(Z146,List!P$2:Q$14,2,FALSE)))</f>
        <v>ex05*20</v>
      </c>
    </row>
    <row r="147" spans="1:42" s="3" customFormat="1" ht="27.6" customHeight="1">
      <c r="A147" s="79" t="s">
        <v>183</v>
      </c>
      <c r="B147" s="6" t="s">
        <v>184</v>
      </c>
      <c r="C147" s="3">
        <v>5</v>
      </c>
      <c r="E147" s="6"/>
      <c r="F147" s="16" t="s">
        <v>173</v>
      </c>
      <c r="G147" s="8" t="s">
        <v>174</v>
      </c>
      <c r="H147" s="8"/>
      <c r="I147" s="4">
        <f t="shared" si="15"/>
        <v>60</v>
      </c>
      <c r="J147" s="2">
        <v>70</v>
      </c>
      <c r="K147" s="2"/>
      <c r="L147" s="2"/>
      <c r="M147" s="2">
        <f t="shared" si="16"/>
        <v>0</v>
      </c>
      <c r="N147" s="2"/>
      <c r="O147" s="2"/>
      <c r="P147" s="2"/>
      <c r="Q147" s="2">
        <v>5</v>
      </c>
      <c r="R147" s="7"/>
      <c r="S147" s="5" t="s">
        <v>16</v>
      </c>
      <c r="T147" s="3">
        <v>20</v>
      </c>
      <c r="U147" s="5"/>
      <c r="W147" s="3">
        <f t="shared" si="12"/>
        <v>20</v>
      </c>
      <c r="Y147" s="8"/>
      <c r="AA147" s="4"/>
      <c r="AB147" s="5"/>
      <c r="AF147" s="3">
        <v>20</v>
      </c>
      <c r="AI147" s="3">
        <v>40</v>
      </c>
      <c r="AJ147" s="4">
        <f t="shared" si="17"/>
        <v>40</v>
      </c>
      <c r="AL147" s="21"/>
      <c r="AM147" s="29" t="str">
        <f>"&lt;tr class='mmt"&amp;IF(D147="活動"," ev",IF(D147="限定"," ltd",""))&amp;IF(G147=""," groupless'","'")&amp;"&gt;&lt;td headers='icon'&gt;&lt;a href='https://www.alchemistcodedb.com/jp/card/"&amp;SUBSTITUTE(SUBSTITUTE(LOWER(A147),"_","-"),".png","")&amp;"'&gt;&lt;img src='../res/mmt/"&amp;A147&amp;"' title='"&amp;B147&amp;"' /&gt;&lt;/a&gt;&lt;/td&gt;&lt;td headers='name'&gt;"&amp;B147&amp;"&lt;/td&gt;&lt;td headers='rank'&gt;"&amp;C147&amp;"&lt;/td&gt;&lt;td headers='remark'&gt;"&amp;IF(D147="活動","&lt;span class='event'&gt;活動&lt;/span&gt;",IF(D147="限定","&lt;span class='limited'&gt;限定&lt;/span&gt;",""))&amp;"&lt;/td&gt;&lt;td headers='origin'&gt;&lt;span class='originName'&gt;"&amp;SUBSTITUTE(F147,CHAR(10),"&lt;br /&gt;")&amp;"&lt;/span&gt;&lt;img class='originLogo' src='../res/mmt/ui/"&amp;VLOOKUP(F147,List!F:H,2,FALSE)&amp;"'title='"&amp;SUBSTITUTE(F147,CHAR(10)," ")&amp;"' /&gt;&lt;/td&gt;&lt;td headers='group'&gt;"&amp;IF(G147="","","&lt;span class='groupName'&gt;"&amp;SUBSTITUTE(G147,CHAR(10)," ")&amp;IF(H147="","","&lt;br /&gt;"&amp;SUBSTITUTE(H147,CHAR(10)," "))&amp;"&lt;/span&gt;&lt;img class='groupLogo' src='../res/mmt/ui/"&amp;VLOOKUP(G147,List!K:L,2,FALSE)&amp;"' title='"&amp;SUBSTITUTE(G147,CHAR(10)," ")&amp;"' /&gt;")&amp;IF(H147="","","&lt;img class='groupLogo' src='../res/mmt/ui/"&amp;VLOOKUP(H147,List!K:L,2,FALSE)&amp;"' title='"&amp;SUBSTITUTE(H147,CHAR(10)," ")&amp;"' /&gt;")&amp;"&lt;/td&gt;&lt;td headers='score' id='"&amp;AO147&amp;"'&gt;"&amp;I147&amp;"&lt;/td&gt;&lt;td headers='HP'&gt;"&amp;J147&amp;"&lt;/td&gt;&lt;td headers='patk'&gt;"&amp;K147&amp;"&lt;/td&gt;&lt;td headers='matk'&gt;"&amp;L147&amp;"&lt;/td&gt;&lt;td headers='pdef'&gt;"&amp;N147&amp;"&lt;/td&gt;&lt;td headers='mdef'&gt;"&amp;O147&amp;"&lt;/td&gt;&lt;td headers='dex'&gt;"&amp;P147&amp;"&lt;/td&gt;&lt;td headers='agi'&gt;"&amp;Q147&amp;"&lt;/td&gt;&lt;td headers='luck'&gt;"&amp;R147&amp;"&lt;/td&gt;&lt;td headers='aType'&gt;"&amp;S147&amp;IF(U147="","","&lt;br /&gt;"&amp;U147)&amp; "&lt;/td&gt;&lt;td headers='a.bonus'&gt;"&amp;T147&amp;IF(V147="","","&lt;br /&gt;"&amp;V147)&amp;"&lt;/td&gt;&lt;td headers='special'&gt;"&amp;X147&amp;IF(Z147="","","&lt;br /&gt;"&amp;Z147)&amp;"&lt;/td&gt;&lt;td headers='sp.bonus'&gt;"&amp;Y147&amp;IF(AA147="","","&lt;br /&gt;"&amp;AA147)&amp;"&lt;/td&gt;&lt;td headers='others'&gt;"&amp;AB147&amp;"&lt;/td&gt;&lt;td headers='sinA'&gt;"&amp;AC147&amp;"&lt;/td&gt;&lt;td headers='sinB'&gt;"&amp;AD147&amp;"&lt;/td&gt;&lt;td headers='sinC'&gt;"&amp;AE147&amp;"&lt;/td&gt;&lt;td headers='sinD'&gt;"&amp;AF147&amp;"&lt;/td&gt;&lt;td headers='sinE'&gt;"&amp;AG147&amp;"&lt;/td&gt;&lt;td headers='sinF'&gt;"&amp;AH147&amp;"&lt;/td&gt;&lt;td headers='sinG'&gt;"&amp;AI147&amp;"&lt;/td&gt;&lt;/tr&gt;"</f>
        <v>&lt;tr class='mmt'&gt;&lt;td headers='icon'&gt;&lt;a href='https://www.alchemistcodedb.com/jp/card/ts-lost-noin-01'&gt;&lt;img src='../res/mmt/TS_LOST_NOIN_01.png' title='一夜の生き血を喰らい' /&gt;&lt;/a&gt;&lt;/td&gt;&lt;td headers='name'&gt;一夜の生き血を喰らい&lt;/td&gt;&lt;td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id='m145'&gt;60&lt;/td&gt;&lt;td headers='HP'&gt;70&lt;/td&gt;&lt;td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headers='sinF'&gt;&lt;/td&gt;&lt;td headers='sinG'&gt;40&lt;/td&gt;&lt;/tr&gt;</v>
      </c>
      <c r="AN147" s="29" t="str">
        <f t="shared" si="13"/>
        <v>document.getElementById('m145').innerHTML = (b0*0) + (s0*40+s4*20+s7*40)+ (ex03*20);</v>
      </c>
      <c r="AO147" s="33" t="str">
        <f t="shared" si="14"/>
        <v>m145</v>
      </c>
      <c r="AP147" s="6" t="str">
        <f>IF(S147="","",VLOOKUP(S147,List!N$2:O$8,2,FALSE)&amp;"*"&amp;T147&amp;IF(U147="","","+"&amp;VLOOKUP(U147,List!N$2:O$8,2,FALSE)&amp;"*"&amp;V147&amp;"-"&amp;VLOOKUP(S147,List!N$2:O$8,2,FALSE)&amp;"*"&amp;VLOOKUP(U147,List!N$2:O$8,2,FALSE)&amp;"*"&amp;MIN(T147,V147)))&amp;IF(X147="","",IF(S147="","","+")&amp;VLOOKUP(X147,List!P$2:Q$15,2,FALSE)&amp;"*"&amp;Y147&amp;IF(Z147="","","+"&amp;VLOOKUP(Z147,List!P$2:Q$14,2,FALSE)))</f>
        <v>ex03*20</v>
      </c>
    </row>
    <row r="148" spans="1:42" s="3" customFormat="1" ht="27.6" customHeight="1">
      <c r="A148" s="79" t="s">
        <v>185</v>
      </c>
      <c r="B148" s="6" t="s">
        <v>186</v>
      </c>
      <c r="C148" s="3">
        <v>5</v>
      </c>
      <c r="D148" s="3" t="s">
        <v>39</v>
      </c>
      <c r="E148" s="6"/>
      <c r="F148" s="16" t="s">
        <v>173</v>
      </c>
      <c r="G148" s="8" t="s">
        <v>174</v>
      </c>
      <c r="H148" s="8"/>
      <c r="I148" s="4">
        <f t="shared" si="15"/>
        <v>90</v>
      </c>
      <c r="J148" s="2">
        <v>40</v>
      </c>
      <c r="K148" s="2">
        <v>30</v>
      </c>
      <c r="L148" s="2">
        <v>30</v>
      </c>
      <c r="M148" s="2">
        <f t="shared" si="16"/>
        <v>30</v>
      </c>
      <c r="N148" s="2"/>
      <c r="O148" s="2"/>
      <c r="P148" s="2"/>
      <c r="Q148" s="2"/>
      <c r="R148" s="7"/>
      <c r="W148" s="3">
        <f t="shared" si="12"/>
        <v>0</v>
      </c>
      <c r="Y148" s="8"/>
      <c r="AA148" s="4"/>
      <c r="AB148" s="5"/>
      <c r="AI148" s="3">
        <v>60</v>
      </c>
      <c r="AJ148" s="4">
        <f t="shared" si="17"/>
        <v>60</v>
      </c>
      <c r="AL148" s="21"/>
      <c r="AM148" s="29" t="str">
        <f>"&lt;tr class='mmt"&amp;IF(D148="活動"," ev",IF(D148="限定"," ltd",""))&amp;IF(G148=""," groupless'","'")&amp;"&gt;&lt;td headers='icon'&gt;&lt;a href='https://www.alchemistcodedb.com/jp/card/"&amp;SUBSTITUTE(SUBSTITUTE(LOWER(A148),"_","-"),".png","")&amp;"'&gt;&lt;img src='../res/mmt/"&amp;A148&amp;"' title='"&amp;B148&amp;"' /&gt;&lt;/a&gt;&lt;/td&gt;&lt;td headers='name'&gt;"&amp;B148&amp;"&lt;/td&gt;&lt;td headers='rank'&gt;"&amp;C148&amp;"&lt;/td&gt;&lt;td headers='remark'&gt;"&amp;IF(D148="活動","&lt;span class='event'&gt;活動&lt;/span&gt;",IF(D148="限定","&lt;span class='limited'&gt;限定&lt;/span&gt;",""))&amp;"&lt;/td&gt;&lt;td headers='origin'&gt;&lt;span class='originName'&gt;"&amp;SUBSTITUTE(F148,CHAR(10),"&lt;br /&gt;")&amp;"&lt;/span&gt;&lt;img class='originLogo' src='../res/mmt/ui/"&amp;VLOOKUP(F148,List!F:H,2,FALSE)&amp;"'title='"&amp;SUBSTITUTE(F148,CHAR(10)," ")&amp;"' /&gt;&lt;/td&gt;&lt;td headers='group'&gt;"&amp;IF(G148="","","&lt;span class='groupName'&gt;"&amp;SUBSTITUTE(G148,CHAR(10)," ")&amp;IF(H148="","","&lt;br /&gt;"&amp;SUBSTITUTE(H148,CHAR(10)," "))&amp;"&lt;/span&gt;&lt;img class='groupLogo' src='../res/mmt/ui/"&amp;VLOOKUP(G148,List!K:L,2,FALSE)&amp;"' title='"&amp;SUBSTITUTE(G148,CHAR(10)," ")&amp;"' /&gt;")&amp;IF(H148="","","&lt;img class='groupLogo' src='../res/mmt/ui/"&amp;VLOOKUP(H148,List!K:L,2,FALSE)&amp;"' title='"&amp;SUBSTITUTE(H148,CHAR(10)," ")&amp;"' /&gt;")&amp;"&lt;/td&gt;&lt;td headers='score' id='"&amp;AO148&amp;"'&gt;"&amp;I148&amp;"&lt;/td&gt;&lt;td headers='HP'&gt;"&amp;J148&amp;"&lt;/td&gt;&lt;td headers='patk'&gt;"&amp;K148&amp;"&lt;/td&gt;&lt;td headers='matk'&gt;"&amp;L148&amp;"&lt;/td&gt;&lt;td headers='pdef'&gt;"&amp;N148&amp;"&lt;/td&gt;&lt;td headers='mdef'&gt;"&amp;O148&amp;"&lt;/td&gt;&lt;td headers='dex'&gt;"&amp;P148&amp;"&lt;/td&gt;&lt;td headers='agi'&gt;"&amp;Q148&amp;"&lt;/td&gt;&lt;td headers='luck'&gt;"&amp;R148&amp;"&lt;/td&gt;&lt;td headers='aType'&gt;"&amp;S148&amp;IF(U148="","","&lt;br /&gt;"&amp;U148)&amp; "&lt;/td&gt;&lt;td headers='a.bonus'&gt;"&amp;T148&amp;IF(V148="","","&lt;br /&gt;"&amp;V148)&amp;"&lt;/td&gt;&lt;td headers='special'&gt;"&amp;X148&amp;IF(Z148="","","&lt;br /&gt;"&amp;Z148)&amp;"&lt;/td&gt;&lt;td headers='sp.bonus'&gt;"&amp;Y148&amp;IF(AA148="","","&lt;br /&gt;"&amp;AA148)&amp;"&lt;/td&gt;&lt;td headers='others'&gt;"&amp;AB148&amp;"&lt;/td&gt;&lt;td headers='sinA'&gt;"&amp;AC148&amp;"&lt;/td&gt;&lt;td headers='sinB'&gt;"&amp;AD148&amp;"&lt;/td&gt;&lt;td headers='sinC'&gt;"&amp;AE148&amp;"&lt;/td&gt;&lt;td headers='sinD'&gt;"&amp;AF148&amp;"&lt;/td&gt;&lt;td headers='sinE'&gt;"&amp;AG148&amp;"&lt;/td&gt;&lt;td headers='sinF'&gt;"&amp;AH148&amp;"&lt;/td&gt;&lt;td headers='sinG'&gt;"&amp;AI148&amp;"&lt;/td&gt;&lt;/tr&gt;"</f>
        <v>&lt;tr class='mmt ltd'&gt;&lt;td headers='icon'&gt;&lt;a href='https://www.alchemistcodedb.com/jp/card/ts-lost-thol-01'&gt;&lt;img src='../res/mmt/TS_LOST_THOL_01.png' title='真理への戒めと記録' /&gt;&lt;/a&gt;&lt;/td&gt;&lt;td headers='name'&gt;真理への戒めと記録&lt;/td&gt;&lt;td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id='m146'&gt;90&lt;/td&gt;&lt;td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48" s="29" t="str">
        <f t="shared" si="13"/>
        <v>document.getElementById('m146').innerHTML = (b0*30+b1*30+b2*30) + (s0*60+s7*60);</v>
      </c>
      <c r="AO148" s="33" t="str">
        <f t="shared" si="14"/>
        <v>m146</v>
      </c>
      <c r="AP148" s="6" t="str">
        <f>IF(S148="","",VLOOKUP(S148,List!N$2:O$8,2,FALSE)&amp;"*"&amp;T148&amp;IF(U148="","","+"&amp;VLOOKUP(U148,List!N$2:O$8,2,FALSE)&amp;"*"&amp;V148&amp;"-"&amp;VLOOKUP(S148,List!N$2:O$8,2,FALSE)&amp;"*"&amp;VLOOKUP(U148,List!N$2:O$8,2,FALSE)&amp;"*"&amp;MIN(T148,V148)))&amp;IF(X148="","",IF(S148="","","+")&amp;VLOOKUP(X148,List!P$2:Q$15,2,FALSE)&amp;"*"&amp;Y148&amp;IF(Z148="","","+"&amp;VLOOKUP(Z148,List!P$2:Q$14,2,FALSE)))</f>
        <v/>
      </c>
    </row>
    <row r="149" spans="1:42" s="3" customFormat="1" ht="27.6" customHeight="1">
      <c r="A149" s="79" t="s">
        <v>490</v>
      </c>
      <c r="B149" s="6" t="s">
        <v>491</v>
      </c>
      <c r="C149" s="3">
        <v>5</v>
      </c>
      <c r="D149" s="3" t="s">
        <v>39</v>
      </c>
      <c r="E149" s="6"/>
      <c r="F149" s="16" t="s">
        <v>173</v>
      </c>
      <c r="G149" s="8" t="s">
        <v>174</v>
      </c>
      <c r="H149" s="8"/>
      <c r="I149" s="4">
        <f t="shared" si="15"/>
        <v>110</v>
      </c>
      <c r="J149" s="2"/>
      <c r="K149" s="2"/>
      <c r="L149" s="2"/>
      <c r="M149" s="2">
        <f t="shared" si="16"/>
        <v>0</v>
      </c>
      <c r="N149" s="2"/>
      <c r="O149" s="2"/>
      <c r="P149" s="2"/>
      <c r="Q149" s="2">
        <v>10</v>
      </c>
      <c r="R149" s="7"/>
      <c r="S149" s="5" t="s">
        <v>18</v>
      </c>
      <c r="T149" s="3">
        <v>40</v>
      </c>
      <c r="U149" s="5" t="s">
        <v>17</v>
      </c>
      <c r="V149" s="3">
        <v>40</v>
      </c>
      <c r="W149" s="3">
        <f t="shared" si="12"/>
        <v>40</v>
      </c>
      <c r="X149" s="3" t="s">
        <v>23</v>
      </c>
      <c r="Y149" s="8">
        <v>10</v>
      </c>
      <c r="AA149" s="4"/>
      <c r="AB149" s="5"/>
      <c r="AI149" s="3">
        <v>60</v>
      </c>
      <c r="AJ149" s="4">
        <f t="shared" si="17"/>
        <v>60</v>
      </c>
      <c r="AL149" s="21"/>
      <c r="AM149" s="29" t="str">
        <f>"&lt;tr class='mmt"&amp;IF(D149="活動"," ev",IF(D149="限定"," ltd",""))&amp;IF(G149=""," groupless'","'")&amp;"&gt;&lt;td headers='icon'&gt;&lt;a href='https://www.alchemistcodedb.com/jp/card/"&amp;SUBSTITUTE(SUBSTITUTE(LOWER(A149),"_","-"),".png","")&amp;"'&gt;&lt;img src='../res/mmt/"&amp;A149&amp;"' title='"&amp;B149&amp;"' /&gt;&lt;/a&gt;&lt;/td&gt;&lt;td headers='name'&gt;"&amp;B149&amp;"&lt;/td&gt;&lt;td headers='rank'&gt;"&amp;C149&amp;"&lt;/td&gt;&lt;td headers='remark'&gt;"&amp;IF(D149="活動","&lt;span class='event'&gt;活動&lt;/span&gt;",IF(D149="限定","&lt;span class='limited'&gt;限定&lt;/span&gt;",""))&amp;"&lt;/td&gt;&lt;td headers='origin'&gt;&lt;span class='originName'&gt;"&amp;SUBSTITUTE(F149,CHAR(10),"&lt;br /&gt;")&amp;"&lt;/span&gt;&lt;img class='originLogo' src='../res/mmt/ui/"&amp;VLOOKUP(F149,List!F:H,2,FALSE)&amp;"'title='"&amp;SUBSTITUTE(F149,CHAR(10)," ")&amp;"' /&gt;&lt;/td&gt;&lt;td headers='group'&gt;"&amp;IF(G149="","","&lt;span class='groupName'&gt;"&amp;SUBSTITUTE(G149,CHAR(10)," ")&amp;IF(H149="","","&lt;br /&gt;"&amp;SUBSTITUTE(H149,CHAR(10)," "))&amp;"&lt;/span&gt;&lt;img class='groupLogo' src='../res/mmt/ui/"&amp;VLOOKUP(G149,List!K:L,2,FALSE)&amp;"' title='"&amp;SUBSTITUTE(G149,CHAR(10)," ")&amp;"' /&gt;")&amp;IF(H149="","","&lt;img class='groupLogo' src='../res/mmt/ui/"&amp;VLOOKUP(H149,List!K:L,2,FALSE)&amp;"' title='"&amp;SUBSTITUTE(H149,CHAR(10)," ")&amp;"' /&gt;")&amp;"&lt;/td&gt;&lt;td headers='score' id='"&amp;AO149&amp;"'&gt;"&amp;I149&amp;"&lt;/td&gt;&lt;td headers='HP'&gt;"&amp;J149&amp;"&lt;/td&gt;&lt;td headers='patk'&gt;"&amp;K149&amp;"&lt;/td&gt;&lt;td headers='matk'&gt;"&amp;L149&amp;"&lt;/td&gt;&lt;td headers='pdef'&gt;"&amp;N149&amp;"&lt;/td&gt;&lt;td headers='mdef'&gt;"&amp;O149&amp;"&lt;/td&gt;&lt;td headers='dex'&gt;"&amp;P149&amp;"&lt;/td&gt;&lt;td headers='agi'&gt;"&amp;Q149&amp;"&lt;/td&gt;&lt;td headers='luck'&gt;"&amp;R149&amp;"&lt;/td&gt;&lt;td headers='aType'&gt;"&amp;S149&amp;IF(U149="","","&lt;br /&gt;"&amp;U149)&amp; "&lt;/td&gt;&lt;td headers='a.bonus'&gt;"&amp;T149&amp;IF(V149="","","&lt;br /&gt;"&amp;V149)&amp;"&lt;/td&gt;&lt;td headers='special'&gt;"&amp;X149&amp;IF(Z149="","","&lt;br /&gt;"&amp;Z149)&amp;"&lt;/td&gt;&lt;td headers='sp.bonus'&gt;"&amp;Y149&amp;IF(AA149="","","&lt;br /&gt;"&amp;AA149)&amp;"&lt;/td&gt;&lt;td headers='others'&gt;"&amp;AB149&amp;"&lt;/td&gt;&lt;td headers='sinA'&gt;"&amp;AC149&amp;"&lt;/td&gt;&lt;td headers='sinB'&gt;"&amp;AD149&amp;"&lt;/td&gt;&lt;td headers='sinC'&gt;"&amp;AE149&amp;"&lt;/td&gt;&lt;td headers='sinD'&gt;"&amp;AF149&amp;"&lt;/td&gt;&lt;td headers='sinE'&gt;"&amp;AG149&amp;"&lt;/td&gt;&lt;td headers='sinF'&gt;"&amp;AH149&amp;"&lt;/td&gt;&lt;td headers='sinG'&gt;"&amp;AI149&amp;"&lt;/td&gt;&lt;/tr&gt;"</f>
        <v>&lt;tr class='mmt ltd'&gt;&lt;td headers='icon'&gt;&lt;a href='https://www.alchemistcodedb.com/jp/card/ts-lost-thol-02'&gt;&lt;img src='../res/mmt/TS_LOST_THOL_02.png' title='追いかけるは好奇心' /&gt;&lt;/a&gt;&lt;/td&gt;&lt;td headers='name'&gt;追いかけるは好奇心&lt;/td&gt;&lt;td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id='m147'&gt;110&lt;/td&gt;&lt;td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headers='aType'&gt;魔法&lt;br /&gt;射撃&lt;/td&gt;&lt;td headers='a.bonus'&gt;40&lt;br /&gt;40&lt;/td&gt;&lt;td headers='special'&gt;人&lt;/td&gt;&lt;td headers='sp.bonus'&gt;10&lt;/td&gt;&lt;td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49" s="29" t="str">
        <f t="shared" si="13"/>
        <v>document.getElementById('m147').innerHTML = (b0*0) + (s0*60+s7*60)+ (ex05*40+ex04*40-ex05*ex04*40+ex16*10);</v>
      </c>
      <c r="AO149" s="33" t="str">
        <f t="shared" si="14"/>
        <v>m147</v>
      </c>
      <c r="AP149" s="6" t="str">
        <f>IF(S149="","",VLOOKUP(S149,List!N$2:O$8,2,FALSE)&amp;"*"&amp;T149&amp;IF(U149="","","+"&amp;VLOOKUP(U149,List!N$2:O$8,2,FALSE)&amp;"*"&amp;V149&amp;"-"&amp;VLOOKUP(S149,List!N$2:O$8,2,FALSE)&amp;"*"&amp;VLOOKUP(U149,List!N$2:O$8,2,FALSE)&amp;"*"&amp;MIN(T149,V149)))&amp;IF(X149="","",IF(S149="","","+")&amp;VLOOKUP(X149,List!P$2:Q$15,2,FALSE)&amp;"*"&amp;Y149&amp;IF(Z149="","","+"&amp;VLOOKUP(Z149,List!P$2:Q$14,2,FALSE)))</f>
        <v>ex05*40+ex04*40-ex05*ex04*40+ex16*10</v>
      </c>
    </row>
    <row r="150" spans="1:42" s="3" customFormat="1" ht="27.6" customHeight="1">
      <c r="A150" s="79" t="s">
        <v>732</v>
      </c>
      <c r="B150" s="6" t="s">
        <v>747</v>
      </c>
      <c r="C150" s="3">
        <v>5</v>
      </c>
      <c r="D150" s="3" t="s">
        <v>39</v>
      </c>
      <c r="E150" s="6"/>
      <c r="F150" s="16" t="s">
        <v>173</v>
      </c>
      <c r="G150" s="8" t="s">
        <v>174</v>
      </c>
      <c r="H150" s="8"/>
      <c r="I150" s="4">
        <f t="shared" si="15"/>
        <v>80</v>
      </c>
      <c r="J150" s="2">
        <v>40</v>
      </c>
      <c r="K150" s="2"/>
      <c r="L150" s="2"/>
      <c r="M150" s="2">
        <f t="shared" si="16"/>
        <v>0</v>
      </c>
      <c r="N150" s="2"/>
      <c r="O150" s="2"/>
      <c r="P150" s="2"/>
      <c r="Q150" s="2"/>
      <c r="R150" s="7"/>
      <c r="S150" s="5"/>
      <c r="U150" s="5"/>
      <c r="W150" s="3">
        <f t="shared" si="12"/>
        <v>0</v>
      </c>
      <c r="X150" s="3" t="s">
        <v>23</v>
      </c>
      <c r="Y150" s="8">
        <v>20</v>
      </c>
      <c r="AA150" s="4"/>
      <c r="AB150" s="5" t="s">
        <v>748</v>
      </c>
      <c r="AI150" s="3">
        <v>60</v>
      </c>
      <c r="AJ150" s="4">
        <f t="shared" si="17"/>
        <v>60</v>
      </c>
      <c r="AL150" s="21"/>
      <c r="AM150" s="29" t="str">
        <f>"&lt;tr class='mmt"&amp;IF(D150="活動"," ev",IF(D150="限定"," ltd",""))&amp;IF(G150=""," groupless'","'")&amp;"&gt;&lt;td headers='icon'&gt;&lt;a href='https://www.alchemistcodedb.com/jp/card/"&amp;SUBSTITUTE(SUBSTITUTE(LOWER(A150),"_","-"),".png","")&amp;"'&gt;&lt;img src='../res/mmt/"&amp;A150&amp;"' title='"&amp;B150&amp;"' /&gt;&lt;/a&gt;&lt;/td&gt;&lt;td headers='name'&gt;"&amp;B150&amp;"&lt;/td&gt;&lt;td headers='rank'&gt;"&amp;C150&amp;"&lt;/td&gt;&lt;td headers='remark'&gt;"&amp;IF(D150="活動","&lt;span class='event'&gt;活動&lt;/span&gt;",IF(D150="限定","&lt;span class='limited'&gt;限定&lt;/span&gt;",""))&amp;"&lt;/td&gt;&lt;td headers='origin'&gt;&lt;span class='originName'&gt;"&amp;SUBSTITUTE(F150,CHAR(10),"&lt;br /&gt;")&amp;"&lt;/span&gt;&lt;img class='originLogo' src='../res/mmt/ui/"&amp;VLOOKUP(F150,List!F:H,2,FALSE)&amp;"'title='"&amp;SUBSTITUTE(F150,CHAR(10)," ")&amp;"' /&gt;&lt;/td&gt;&lt;td headers='group'&gt;"&amp;IF(G150="","","&lt;span class='groupName'&gt;"&amp;SUBSTITUTE(G150,CHAR(10)," ")&amp;IF(H150="","","&lt;br /&gt;"&amp;SUBSTITUTE(H150,CHAR(10)," "))&amp;"&lt;/span&gt;&lt;img class='groupLogo' src='../res/mmt/ui/"&amp;VLOOKUP(G150,List!K:L,2,FALSE)&amp;"' title='"&amp;SUBSTITUTE(G150,CHAR(10)," ")&amp;"' /&gt;")&amp;IF(H150="","","&lt;img class='groupLogo' src='../res/mmt/ui/"&amp;VLOOKUP(H150,List!K:L,2,FALSE)&amp;"' title='"&amp;SUBSTITUTE(H150,CHAR(10)," ")&amp;"' /&gt;")&amp;"&lt;/td&gt;&lt;td headers='score' id='"&amp;AO150&amp;"'&gt;"&amp;I150&amp;"&lt;/td&gt;&lt;td headers='HP'&gt;"&amp;J150&amp;"&lt;/td&gt;&lt;td headers='patk'&gt;"&amp;K150&amp;"&lt;/td&gt;&lt;td headers='matk'&gt;"&amp;L150&amp;"&lt;/td&gt;&lt;td headers='pdef'&gt;"&amp;N150&amp;"&lt;/td&gt;&lt;td headers='mdef'&gt;"&amp;O150&amp;"&lt;/td&gt;&lt;td headers='dex'&gt;"&amp;P150&amp;"&lt;/td&gt;&lt;td headers='agi'&gt;"&amp;Q150&amp;"&lt;/td&gt;&lt;td headers='luck'&gt;"&amp;R150&amp;"&lt;/td&gt;&lt;td headers='aType'&gt;"&amp;S150&amp;IF(U150="","","&lt;br /&gt;"&amp;U150)&amp; "&lt;/td&gt;&lt;td headers='a.bonus'&gt;"&amp;T150&amp;IF(V150="","","&lt;br /&gt;"&amp;V150)&amp;"&lt;/td&gt;&lt;td headers='special'&gt;"&amp;X150&amp;IF(Z150="","","&lt;br /&gt;"&amp;Z150)&amp;"&lt;/td&gt;&lt;td headers='sp.bonus'&gt;"&amp;Y150&amp;IF(AA150="","","&lt;br /&gt;"&amp;AA150)&amp;"&lt;/td&gt;&lt;td headers='others'&gt;"&amp;AB150&amp;"&lt;/td&gt;&lt;td headers='sinA'&gt;"&amp;AC150&amp;"&lt;/td&gt;&lt;td headers='sinB'&gt;"&amp;AD150&amp;"&lt;/td&gt;&lt;td headers='sinC'&gt;"&amp;AE150&amp;"&lt;/td&gt;&lt;td headers='sinD'&gt;"&amp;AF150&amp;"&lt;/td&gt;&lt;td headers='sinE'&gt;"&amp;AG150&amp;"&lt;/td&gt;&lt;td headers='sinF'&gt;"&amp;AH150&amp;"&lt;/td&gt;&lt;td headers='sinG'&gt;"&amp;AI150&amp;"&lt;/td&gt;&lt;/tr&gt;"</f>
        <v>&lt;tr class='mmt ltd'&gt;&lt;td headers='icon'&gt;&lt;a href='https://www.alchemistcodedb.com/jp/card/ts-lost-thol-03'&gt;&lt;img src='../res/mmt/TS_LOST_THOL_03.png' title='太陽と月の物語' /&gt;&lt;/a&gt;&lt;/td&gt;&lt;td headers='name'&gt;太陽と月の物語&lt;/td&gt;&lt;td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id='m148'&gt;80&lt;/td&gt;&lt;td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headers='others'&gt;治癒力+20,
命中率+15&lt;/td&gt;&lt;td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50" s="29" t="str">
        <f t="shared" si="13"/>
        <v>document.getElementById('m148').innerHTML = (b0*0) + (s0*60+s7*60)+ (ex16*20);</v>
      </c>
      <c r="AO150" s="33" t="str">
        <f t="shared" si="14"/>
        <v>m148</v>
      </c>
      <c r="AP150" s="6" t="str">
        <f>IF(S150="","",VLOOKUP(S150,List!N$2:O$8,2,FALSE)&amp;"*"&amp;T150&amp;IF(U150="","","+"&amp;VLOOKUP(U150,List!N$2:O$8,2,FALSE)&amp;"*"&amp;V150&amp;"-"&amp;VLOOKUP(S150,List!N$2:O$8,2,FALSE)&amp;"*"&amp;VLOOKUP(U150,List!N$2:O$8,2,FALSE)&amp;"*"&amp;MIN(T150,V150)))&amp;IF(X150="","",IF(S150="","","+")&amp;VLOOKUP(X150,List!P$2:Q$15,2,FALSE)&amp;"*"&amp;Y150&amp;IF(Z150="","","+"&amp;VLOOKUP(Z150,List!P$2:Q$14,2,FALSE)))</f>
        <v>ex16*20</v>
      </c>
    </row>
    <row r="151" spans="1:42" s="3" customFormat="1" ht="27.6" customHeight="1">
      <c r="A151" s="79" t="s">
        <v>934</v>
      </c>
      <c r="B151" s="6" t="s">
        <v>948</v>
      </c>
      <c r="C151" s="3">
        <v>5</v>
      </c>
      <c r="D151" s="3" t="s">
        <v>39</v>
      </c>
      <c r="E151" s="6" t="s">
        <v>827</v>
      </c>
      <c r="F151" s="16" t="s">
        <v>173</v>
      </c>
      <c r="G151" s="8" t="s">
        <v>174</v>
      </c>
      <c r="H151" s="8"/>
      <c r="I151" s="4">
        <f t="shared" si="15"/>
        <v>100</v>
      </c>
      <c r="J151" s="2"/>
      <c r="K151" s="2">
        <v>40</v>
      </c>
      <c r="L151" s="2"/>
      <c r="M151" s="2">
        <f t="shared" si="16"/>
        <v>40</v>
      </c>
      <c r="N151" s="2"/>
      <c r="O151" s="2"/>
      <c r="P151" s="2"/>
      <c r="Q151" s="2">
        <v>10</v>
      </c>
      <c r="R151" s="7"/>
      <c r="S151" s="5" t="s">
        <v>14</v>
      </c>
      <c r="T151" s="3">
        <v>20</v>
      </c>
      <c r="U151" s="5"/>
      <c r="W151" s="3">
        <f t="shared" si="12"/>
        <v>20</v>
      </c>
      <c r="X151" s="3" t="s">
        <v>23</v>
      </c>
      <c r="Y151" s="8">
        <v>10</v>
      </c>
      <c r="AA151" s="4"/>
      <c r="AB151" s="5" t="s">
        <v>949</v>
      </c>
      <c r="AH151" s="3">
        <v>30</v>
      </c>
      <c r="AI151" s="3">
        <v>30</v>
      </c>
      <c r="AJ151" s="4">
        <f t="shared" si="17"/>
        <v>30</v>
      </c>
      <c r="AL151" s="21"/>
      <c r="AM151" s="29" t="str">
        <f>"&lt;tr class='mmt"&amp;IF(D151="活動"," ev",IF(D151="限定"," ltd",""))&amp;IF(G151=""," groupless'","'")&amp;"&gt;&lt;td headers='icon'&gt;&lt;a href='https://www.alchemistcodedb.com/jp/card/"&amp;SUBSTITUTE(SUBSTITUTE(LOWER(A151),"_","-"),".png","")&amp;"'&gt;&lt;img src='../res/mmt/"&amp;A151&amp;"' title='"&amp;B151&amp;"' /&gt;&lt;/a&gt;&lt;/td&gt;&lt;td headers='name'&gt;"&amp;B151&amp;"&lt;/td&gt;&lt;td headers='rank'&gt;"&amp;C151&amp;"&lt;/td&gt;&lt;td headers='remark'&gt;"&amp;IF(D151="活動","&lt;span class='event'&gt;活動&lt;/span&gt;",IF(D151="限定","&lt;span class='limited'&gt;限定&lt;/span&gt;",""))&amp;"&lt;/td&gt;&lt;td headers='origin'&gt;&lt;span class='originName'&gt;"&amp;SUBSTITUTE(F151,CHAR(10),"&lt;br /&gt;")&amp;"&lt;/span&gt;&lt;img class='originLogo' src='../res/mmt/ui/"&amp;VLOOKUP(F151,List!F:H,2,FALSE)&amp;"'title='"&amp;SUBSTITUTE(F151,CHAR(10)," ")&amp;"' /&gt;&lt;/td&gt;&lt;td headers='group'&gt;"&amp;IF(G151="","","&lt;span class='groupName'&gt;"&amp;SUBSTITUTE(G151,CHAR(10)," ")&amp;IF(H151="","","&lt;br /&gt;"&amp;SUBSTITUTE(H151,CHAR(10)," "))&amp;"&lt;/span&gt;&lt;img class='groupLogo' src='../res/mmt/ui/"&amp;VLOOKUP(G151,List!K:L,2,FALSE)&amp;"' title='"&amp;SUBSTITUTE(G151,CHAR(10)," ")&amp;"' /&gt;")&amp;IF(H151="","","&lt;img class='groupLogo' src='../res/mmt/ui/"&amp;VLOOKUP(H151,List!K:L,2,FALSE)&amp;"' title='"&amp;SUBSTITUTE(H151,CHAR(10)," ")&amp;"' /&gt;")&amp;"&lt;/td&gt;&lt;td headers='score' id='"&amp;AO151&amp;"'&gt;"&amp;I151&amp;"&lt;/td&gt;&lt;td headers='HP'&gt;"&amp;J151&amp;"&lt;/td&gt;&lt;td headers='patk'&gt;"&amp;K151&amp;"&lt;/td&gt;&lt;td headers='matk'&gt;"&amp;L151&amp;"&lt;/td&gt;&lt;td headers='pdef'&gt;"&amp;N151&amp;"&lt;/td&gt;&lt;td headers='mdef'&gt;"&amp;O151&amp;"&lt;/td&gt;&lt;td headers='dex'&gt;"&amp;P151&amp;"&lt;/td&gt;&lt;td headers='agi'&gt;"&amp;Q151&amp;"&lt;/td&gt;&lt;td headers='luck'&gt;"&amp;R151&amp;"&lt;/td&gt;&lt;td headers='aType'&gt;"&amp;S151&amp;IF(U151="","","&lt;br /&gt;"&amp;U151)&amp; "&lt;/td&gt;&lt;td headers='a.bonus'&gt;"&amp;T151&amp;IF(V151="","","&lt;br /&gt;"&amp;V151)&amp;"&lt;/td&gt;&lt;td headers='special'&gt;"&amp;X151&amp;IF(Z151="","","&lt;br /&gt;"&amp;Z151)&amp;"&lt;/td&gt;&lt;td headers='sp.bonus'&gt;"&amp;Y151&amp;IF(AA151="","","&lt;br /&gt;"&amp;AA151)&amp;"&lt;/td&gt;&lt;td headers='others'&gt;"&amp;AB151&amp;"&lt;/td&gt;&lt;td headers='sinA'&gt;"&amp;AC151&amp;"&lt;/td&gt;&lt;td headers='sinB'&gt;"&amp;AD151&amp;"&lt;/td&gt;&lt;td headers='sinC'&gt;"&amp;AE151&amp;"&lt;/td&gt;&lt;td headers='sinD'&gt;"&amp;AF151&amp;"&lt;/td&gt;&lt;td headers='sinE'&gt;"&amp;AG151&amp;"&lt;/td&gt;&lt;td headers='sinF'&gt;"&amp;AH151&amp;"&lt;/td&gt;&lt;td headers='sinG'&gt;"&amp;AI151&amp;"&lt;/td&gt;&lt;/tr&gt;"</f>
        <v>&lt;tr class='mmt ltd'&gt;&lt;td headers='icon'&gt;&lt;a href='https://www.alchemistcodedb.com/jp/card/ts-lost-thol-04'&gt;&lt;img src='../res/mmt/TS_LOST_THOL_04.png' title='背中合わせの哲学' /&gt;&lt;/a&gt;&lt;/td&gt;&lt;td headers='name'&gt;背中合わせの哲学&lt;/td&gt;&lt;td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id='m149'&gt;100&lt;/td&gt;&lt;td headers='HP'&gt;&lt;/td&gt;&lt;td headers='patk'&gt;40&lt;/td&gt;&lt;td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headers='a.bonus'&gt;20&lt;/td&gt;&lt;td headers='special'&gt;人&lt;/td&gt;&lt;td headers='sp.bonus'&gt;10&lt;/td&gt;&lt;td headers='others'&gt;対人防御+10&lt;/td&gt;&lt;td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151" s="29" t="str">
        <f t="shared" si="13"/>
        <v>document.getElementById('m149').innerHTML = (b0*40+b1*40) + (s0*30+s6*30+s7*30)+ (ex01*20+ex16*10);</v>
      </c>
      <c r="AO151" s="33" t="str">
        <f t="shared" si="14"/>
        <v>m149</v>
      </c>
      <c r="AP151" s="6" t="str">
        <f>IF(S151="","",VLOOKUP(S151,List!N$2:O$8,2,FALSE)&amp;"*"&amp;T151&amp;IF(U151="","","+"&amp;VLOOKUP(U151,List!N$2:O$8,2,FALSE)&amp;"*"&amp;V151&amp;"-"&amp;VLOOKUP(S151,List!N$2:O$8,2,FALSE)&amp;"*"&amp;VLOOKUP(U151,List!N$2:O$8,2,FALSE)&amp;"*"&amp;MIN(T151,V151)))&amp;IF(X151="","",IF(S151="","","+")&amp;VLOOKUP(X151,List!P$2:Q$15,2,FALSE)&amp;"*"&amp;Y151&amp;IF(Z151="","","+"&amp;VLOOKUP(Z151,List!P$2:Q$14,2,FALSE)))</f>
        <v>ex01*20+ex16*10</v>
      </c>
    </row>
    <row r="152" spans="1:42" s="3" customFormat="1" ht="27.6" customHeight="1">
      <c r="A152" s="79" t="s">
        <v>187</v>
      </c>
      <c r="B152" s="6" t="s">
        <v>188</v>
      </c>
      <c r="C152" s="3">
        <v>5</v>
      </c>
      <c r="E152" s="6"/>
      <c r="F152" s="16" t="s">
        <v>173</v>
      </c>
      <c r="G152" s="8" t="s">
        <v>174</v>
      </c>
      <c r="H152" s="8"/>
      <c r="I152" s="4">
        <f t="shared" si="15"/>
        <v>90</v>
      </c>
      <c r="J152" s="2">
        <v>30</v>
      </c>
      <c r="K152" s="2"/>
      <c r="L152" s="2">
        <v>50</v>
      </c>
      <c r="M152" s="2">
        <f t="shared" si="16"/>
        <v>50</v>
      </c>
      <c r="N152" s="2"/>
      <c r="O152" s="2"/>
      <c r="P152" s="2"/>
      <c r="Q152" s="2">
        <v>5</v>
      </c>
      <c r="R152" s="7"/>
      <c r="W152" s="3">
        <f t="shared" si="12"/>
        <v>0</v>
      </c>
      <c r="Y152" s="8"/>
      <c r="AA152" s="4"/>
      <c r="AB152" s="5" t="s">
        <v>485</v>
      </c>
      <c r="AC152" s="3">
        <v>20</v>
      </c>
      <c r="AI152" s="3">
        <v>40</v>
      </c>
      <c r="AJ152" s="4">
        <f t="shared" si="17"/>
        <v>40</v>
      </c>
      <c r="AL152" s="21"/>
      <c r="AM152" s="29" t="str">
        <f>"&lt;tr class='mmt"&amp;IF(D152="活動"," ev",IF(D152="限定"," ltd",""))&amp;IF(G152=""," groupless'","'")&amp;"&gt;&lt;td headers='icon'&gt;&lt;a href='https://www.alchemistcodedb.com/jp/card/"&amp;SUBSTITUTE(SUBSTITUTE(LOWER(A152),"_","-"),".png","")&amp;"'&gt;&lt;img src='../res/mmt/"&amp;A152&amp;"' title='"&amp;B152&amp;"' /&gt;&lt;/a&gt;&lt;/td&gt;&lt;td headers='name'&gt;"&amp;B152&amp;"&lt;/td&gt;&lt;td headers='rank'&gt;"&amp;C152&amp;"&lt;/td&gt;&lt;td headers='remark'&gt;"&amp;IF(D152="活動","&lt;span class='event'&gt;活動&lt;/span&gt;",IF(D152="限定","&lt;span class='limited'&gt;限定&lt;/span&gt;",""))&amp;"&lt;/td&gt;&lt;td headers='origin'&gt;&lt;span class='originName'&gt;"&amp;SUBSTITUTE(F152,CHAR(10),"&lt;br /&gt;")&amp;"&lt;/span&gt;&lt;img class='originLogo' src='../res/mmt/ui/"&amp;VLOOKUP(F152,List!F:H,2,FALSE)&amp;"'title='"&amp;SUBSTITUTE(F152,CHAR(10)," ")&amp;"' /&gt;&lt;/td&gt;&lt;td headers='group'&gt;"&amp;IF(G152="","","&lt;span class='groupName'&gt;"&amp;SUBSTITUTE(G152,CHAR(10)," ")&amp;IF(H152="","","&lt;br /&gt;"&amp;SUBSTITUTE(H152,CHAR(10)," "))&amp;"&lt;/span&gt;&lt;img class='groupLogo' src='../res/mmt/ui/"&amp;VLOOKUP(G152,List!K:L,2,FALSE)&amp;"' title='"&amp;SUBSTITUTE(G152,CHAR(10)," ")&amp;"' /&gt;")&amp;IF(H152="","","&lt;img class='groupLogo' src='../res/mmt/ui/"&amp;VLOOKUP(H152,List!K:L,2,FALSE)&amp;"' title='"&amp;SUBSTITUTE(H152,CHAR(10)," ")&amp;"' /&gt;")&amp;"&lt;/td&gt;&lt;td headers='score' id='"&amp;AO152&amp;"'&gt;"&amp;I152&amp;"&lt;/td&gt;&lt;td headers='HP'&gt;"&amp;J152&amp;"&lt;/td&gt;&lt;td headers='patk'&gt;"&amp;K152&amp;"&lt;/td&gt;&lt;td headers='matk'&gt;"&amp;L152&amp;"&lt;/td&gt;&lt;td headers='pdef'&gt;"&amp;N152&amp;"&lt;/td&gt;&lt;td headers='mdef'&gt;"&amp;O152&amp;"&lt;/td&gt;&lt;td headers='dex'&gt;"&amp;P152&amp;"&lt;/td&gt;&lt;td headers='agi'&gt;"&amp;Q152&amp;"&lt;/td&gt;&lt;td headers='luck'&gt;"&amp;R152&amp;"&lt;/td&gt;&lt;td headers='aType'&gt;"&amp;S152&amp;IF(U152="","","&lt;br /&gt;"&amp;U152)&amp; "&lt;/td&gt;&lt;td headers='a.bonus'&gt;"&amp;T152&amp;IF(V152="","","&lt;br /&gt;"&amp;V152)&amp;"&lt;/td&gt;&lt;td headers='special'&gt;"&amp;X152&amp;IF(Z152="","","&lt;br /&gt;"&amp;Z152)&amp;"&lt;/td&gt;&lt;td headers='sp.bonus'&gt;"&amp;Y152&amp;IF(AA152="","","&lt;br /&gt;"&amp;AA152)&amp;"&lt;/td&gt;&lt;td headers='others'&gt;"&amp;AB152&amp;"&lt;/td&gt;&lt;td headers='sinA'&gt;"&amp;AC152&amp;"&lt;/td&gt;&lt;td headers='sinB'&gt;"&amp;AD152&amp;"&lt;/td&gt;&lt;td headers='sinC'&gt;"&amp;AE152&amp;"&lt;/td&gt;&lt;td headers='sinD'&gt;"&amp;AF152&amp;"&lt;/td&gt;&lt;td headers='sinE'&gt;"&amp;AG152&amp;"&lt;/td&gt;&lt;td headers='sinF'&gt;"&amp;AH152&amp;"&lt;/td&gt;&lt;td headers='sinG'&gt;"&amp;AI152&amp;"&lt;/td&gt;&lt;/tr&gt;"</f>
        <v>&lt;tr class='mmt'&gt;&lt;td headers='icon'&gt;&lt;a href='https://www.alchemistcodedb.com/jp/card/ts-lost-vier-01'&gt;&lt;img src='../res/mmt/TS_LOST_VIER_01.png' title='空腹アンサンブル' /&gt;&lt;/a&gt;&lt;/td&gt;&lt;td headers='name'&gt;空腹アンサンブル&lt;/td&gt;&lt;td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id='m150'&gt;90&lt;/td&gt;&lt;td headers='HP'&gt;30&lt;/td&gt;&lt;td headers='patk'&gt;&lt;/td&gt;&lt;td headers='matk'&gt;50&lt;/td&gt;&lt;td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headers='others'&gt;水属性耐性+10&lt;/td&gt;&lt;td headers='sinA'&gt;20&lt;/td&gt;&lt;td headers='sinB'&gt;&lt;/td&gt;&lt;td headers='sinC'&gt;&lt;/td&gt;&lt;td headers='sinD'&gt;&lt;/td&gt;&lt;td headers='sinE'&gt;&lt;/td&gt;&lt;td headers='sinF'&gt;&lt;/td&gt;&lt;td headers='sinG'&gt;40&lt;/td&gt;&lt;/tr&gt;</v>
      </c>
      <c r="AN152" s="29" t="str">
        <f t="shared" si="13"/>
        <v>document.getElementById('m150').innerHTML = (b0*50) + (s0*40+s1*20+s7*40);</v>
      </c>
      <c r="AO152" s="33" t="str">
        <f t="shared" si="14"/>
        <v>m150</v>
      </c>
      <c r="AP152" s="6" t="str">
        <f>IF(S152="","",VLOOKUP(S152,List!N$2:O$8,2,FALSE)&amp;"*"&amp;T152&amp;IF(U152="","","+"&amp;VLOOKUP(U152,List!N$2:O$8,2,FALSE)&amp;"*"&amp;V152&amp;"-"&amp;VLOOKUP(S152,List!N$2:O$8,2,FALSE)&amp;"*"&amp;VLOOKUP(U152,List!N$2:O$8,2,FALSE)&amp;"*"&amp;MIN(T152,V152)))&amp;IF(X152="","",IF(S152="","","+")&amp;VLOOKUP(X152,List!P$2:Q$15,2,FALSE)&amp;"*"&amp;Y152&amp;IF(Z152="","","+"&amp;VLOOKUP(Z152,List!P$2:Q$14,2,FALSE)))</f>
        <v/>
      </c>
    </row>
    <row r="153" spans="1:42" s="3" customFormat="1" ht="27.6" customHeight="1">
      <c r="A153" s="79" t="s">
        <v>578</v>
      </c>
      <c r="B153" s="6" t="s">
        <v>580</v>
      </c>
      <c r="C153" s="3">
        <v>5</v>
      </c>
      <c r="E153" s="6"/>
      <c r="F153" s="16" t="s">
        <v>173</v>
      </c>
      <c r="G153" s="8" t="s">
        <v>174</v>
      </c>
      <c r="H153" s="8"/>
      <c r="I153" s="4">
        <f t="shared" si="15"/>
        <v>60</v>
      </c>
      <c r="J153" s="2">
        <v>50</v>
      </c>
      <c r="K153" s="2"/>
      <c r="L153" s="2"/>
      <c r="M153" s="2">
        <f t="shared" si="16"/>
        <v>0</v>
      </c>
      <c r="N153" s="2"/>
      <c r="O153" s="2"/>
      <c r="P153" s="2"/>
      <c r="Q153" s="2">
        <v>5</v>
      </c>
      <c r="R153" s="7"/>
      <c r="S153" s="3" t="s">
        <v>18</v>
      </c>
      <c r="T153" s="3">
        <v>30</v>
      </c>
      <c r="W153" s="3">
        <f t="shared" si="12"/>
        <v>30</v>
      </c>
      <c r="Y153" s="8"/>
      <c r="AA153" s="4"/>
      <c r="AB153" s="5" t="s">
        <v>537</v>
      </c>
      <c r="AE153" s="3">
        <v>30</v>
      </c>
      <c r="AI153" s="3">
        <v>30</v>
      </c>
      <c r="AJ153" s="4">
        <f t="shared" si="17"/>
        <v>30</v>
      </c>
      <c r="AL153" s="21"/>
      <c r="AM153" s="29" t="str">
        <f>"&lt;tr class='mmt"&amp;IF(D153="活動"," ev",IF(D153="限定"," ltd",""))&amp;IF(G153=""," groupless'","'")&amp;"&gt;&lt;td headers='icon'&gt;&lt;a href='https://www.alchemistcodedb.com/jp/card/"&amp;SUBSTITUTE(SUBSTITUTE(LOWER(A153),"_","-"),".png","")&amp;"'&gt;&lt;img src='../res/mmt/"&amp;A153&amp;"' title='"&amp;B153&amp;"' /&gt;&lt;/a&gt;&lt;/td&gt;&lt;td headers='name'&gt;"&amp;B153&amp;"&lt;/td&gt;&lt;td headers='rank'&gt;"&amp;C153&amp;"&lt;/td&gt;&lt;td headers='remark'&gt;"&amp;IF(D153="活動","&lt;span class='event'&gt;活動&lt;/span&gt;",IF(D153="限定","&lt;span class='limited'&gt;限定&lt;/span&gt;",""))&amp;"&lt;/td&gt;&lt;td headers='origin'&gt;&lt;span class='originName'&gt;"&amp;SUBSTITUTE(F153,CHAR(10),"&lt;br /&gt;")&amp;"&lt;/span&gt;&lt;img class='originLogo' src='../res/mmt/ui/"&amp;VLOOKUP(F153,List!F:H,2,FALSE)&amp;"'title='"&amp;SUBSTITUTE(F153,CHAR(10)," ")&amp;"' /&gt;&lt;/td&gt;&lt;td headers='group'&gt;"&amp;IF(G153="","","&lt;span class='groupName'&gt;"&amp;SUBSTITUTE(G153,CHAR(10)," ")&amp;IF(H153="","","&lt;br /&gt;"&amp;SUBSTITUTE(H153,CHAR(10)," "))&amp;"&lt;/span&gt;&lt;img class='groupLogo' src='../res/mmt/ui/"&amp;VLOOKUP(G153,List!K:L,2,FALSE)&amp;"' title='"&amp;SUBSTITUTE(G153,CHAR(10)," ")&amp;"' /&gt;")&amp;IF(H153="","","&lt;img class='groupLogo' src='../res/mmt/ui/"&amp;VLOOKUP(H153,List!K:L,2,FALSE)&amp;"' title='"&amp;SUBSTITUTE(H153,CHAR(10)," ")&amp;"' /&gt;")&amp;"&lt;/td&gt;&lt;td headers='score' id='"&amp;AO153&amp;"'&gt;"&amp;I153&amp;"&lt;/td&gt;&lt;td headers='HP'&gt;"&amp;J153&amp;"&lt;/td&gt;&lt;td headers='patk'&gt;"&amp;K153&amp;"&lt;/td&gt;&lt;td headers='matk'&gt;"&amp;L153&amp;"&lt;/td&gt;&lt;td headers='pdef'&gt;"&amp;N153&amp;"&lt;/td&gt;&lt;td headers='mdef'&gt;"&amp;O153&amp;"&lt;/td&gt;&lt;td headers='dex'&gt;"&amp;P153&amp;"&lt;/td&gt;&lt;td headers='agi'&gt;"&amp;Q153&amp;"&lt;/td&gt;&lt;td headers='luck'&gt;"&amp;R153&amp;"&lt;/td&gt;&lt;td headers='aType'&gt;"&amp;S153&amp;IF(U153="","","&lt;br /&gt;"&amp;U153)&amp; "&lt;/td&gt;&lt;td headers='a.bonus'&gt;"&amp;T153&amp;IF(V153="","","&lt;br /&gt;"&amp;V153)&amp;"&lt;/td&gt;&lt;td headers='special'&gt;"&amp;X153&amp;IF(Z153="","","&lt;br /&gt;"&amp;Z153)&amp;"&lt;/td&gt;&lt;td headers='sp.bonus'&gt;"&amp;Y153&amp;IF(AA153="","","&lt;br /&gt;"&amp;AA153)&amp;"&lt;/td&gt;&lt;td headers='others'&gt;"&amp;AB153&amp;"&lt;/td&gt;&lt;td headers='sinA'&gt;"&amp;AC153&amp;"&lt;/td&gt;&lt;td headers='sinB'&gt;"&amp;AD153&amp;"&lt;/td&gt;&lt;td headers='sinC'&gt;"&amp;AE153&amp;"&lt;/td&gt;&lt;td headers='sinD'&gt;"&amp;AF153&amp;"&lt;/td&gt;&lt;td headers='sinE'&gt;"&amp;AG153&amp;"&lt;/td&gt;&lt;td headers='sinF'&gt;"&amp;AH153&amp;"&lt;/td&gt;&lt;td headers='sinG'&gt;"&amp;AI153&amp;"&lt;/td&gt;&lt;/tr&gt;"</f>
        <v>&lt;tr class='mmt'&gt;&lt;td headers='icon'&gt;&lt;a href='https://www.alchemistcodedb.com/jp/card/ts-lost-vier-02'&gt;&lt;img src='../res/mmt/TS_LOST_VIER_02.png' title='幸せの香りに満ちて' /&gt;&lt;/a&gt;&lt;/td&gt;&lt;td headers='name'&gt;幸せの香りに満ちて&lt;/td&gt;&lt;td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id='m151'&gt;60&lt;/td&gt;&lt;td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headers='aType'&gt;魔法&lt;/td&gt;&lt;td headers='a.bonus'&gt;30&lt;/td&gt;&lt;td headers='special'&gt;&lt;/td&gt;&lt;td headers='sp.bonus'&gt;&lt;/td&gt;&lt;td headers='others'&gt;回避率+10&lt;/td&gt;&lt;td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53" s="29" t="str">
        <f t="shared" si="13"/>
        <v>document.getElementById('m151').innerHTML = (b0*0) + (s0*30+s3*30+s7*30)+ (ex05*30);</v>
      </c>
      <c r="AO153" s="33" t="str">
        <f t="shared" si="14"/>
        <v>m151</v>
      </c>
      <c r="AP153" s="6" t="str">
        <f>IF(S153="","",VLOOKUP(S153,List!N$2:O$8,2,FALSE)&amp;"*"&amp;T153&amp;IF(U153="","","+"&amp;VLOOKUP(U153,List!N$2:O$8,2,FALSE)&amp;"*"&amp;V153&amp;"-"&amp;VLOOKUP(S153,List!N$2:O$8,2,FALSE)&amp;"*"&amp;VLOOKUP(U153,List!N$2:O$8,2,FALSE)&amp;"*"&amp;MIN(T153,V153)))&amp;IF(X153="","",IF(S153="","","+")&amp;VLOOKUP(X153,List!P$2:Q$15,2,FALSE)&amp;"*"&amp;Y153&amp;IF(Z153="","","+"&amp;VLOOKUP(Z153,List!P$2:Q$14,2,FALSE)))</f>
        <v>ex05*30</v>
      </c>
    </row>
    <row r="154" spans="1:42" s="3" customFormat="1" ht="27.6" customHeight="1">
      <c r="A154" s="79" t="s">
        <v>189</v>
      </c>
      <c r="B154" s="6" t="s">
        <v>190</v>
      </c>
      <c r="C154" s="3">
        <v>5</v>
      </c>
      <c r="E154" s="6"/>
      <c r="F154" s="16" t="s">
        <v>173</v>
      </c>
      <c r="G154" s="8" t="s">
        <v>174</v>
      </c>
      <c r="H154" s="8" t="s">
        <v>91</v>
      </c>
      <c r="I154" s="4">
        <f t="shared" si="15"/>
        <v>70</v>
      </c>
      <c r="J154" s="2">
        <v>40</v>
      </c>
      <c r="K154" s="2">
        <v>20</v>
      </c>
      <c r="L154" s="2"/>
      <c r="M154" s="2">
        <f t="shared" si="16"/>
        <v>20</v>
      </c>
      <c r="N154" s="2"/>
      <c r="O154" s="2"/>
      <c r="P154" s="2"/>
      <c r="Q154" s="2"/>
      <c r="R154" s="7"/>
      <c r="S154" s="3" t="s">
        <v>14</v>
      </c>
      <c r="T154" s="3">
        <v>20</v>
      </c>
      <c r="W154" s="3">
        <f t="shared" si="12"/>
        <v>20</v>
      </c>
      <c r="Y154" s="8"/>
      <c r="AA154" s="4"/>
      <c r="AB154" s="5" t="s">
        <v>537</v>
      </c>
      <c r="AG154" s="3">
        <v>30</v>
      </c>
      <c r="AI154" s="3">
        <v>30</v>
      </c>
      <c r="AJ154" s="4">
        <f t="shared" si="17"/>
        <v>30</v>
      </c>
      <c r="AL154" s="21"/>
      <c r="AM154" s="29" t="str">
        <f>"&lt;tr class='mmt"&amp;IF(D154="活動"," ev",IF(D154="限定"," ltd",""))&amp;IF(G154=""," groupless'","'")&amp;"&gt;&lt;td headers='icon'&gt;&lt;a href='https://www.alchemistcodedb.com/jp/card/"&amp;SUBSTITUTE(SUBSTITUTE(LOWER(A154),"_","-"),".png","")&amp;"'&gt;&lt;img src='../res/mmt/"&amp;A154&amp;"' title='"&amp;B154&amp;"' /&gt;&lt;/a&gt;&lt;/td&gt;&lt;td headers='name'&gt;"&amp;B154&amp;"&lt;/td&gt;&lt;td headers='rank'&gt;"&amp;C154&amp;"&lt;/td&gt;&lt;td headers='remark'&gt;"&amp;IF(D154="活動","&lt;span class='event'&gt;活動&lt;/span&gt;",IF(D154="限定","&lt;span class='limited'&gt;限定&lt;/span&gt;",""))&amp;"&lt;/td&gt;&lt;td headers='origin'&gt;&lt;span class='originName'&gt;"&amp;SUBSTITUTE(F154,CHAR(10),"&lt;br /&gt;")&amp;"&lt;/span&gt;&lt;img class='originLogo' src='../res/mmt/ui/"&amp;VLOOKUP(F154,List!F:H,2,FALSE)&amp;"'title='"&amp;SUBSTITUTE(F154,CHAR(10)," ")&amp;"' /&gt;&lt;/td&gt;&lt;td headers='group'&gt;"&amp;IF(G154="","","&lt;span class='groupName'&gt;"&amp;SUBSTITUTE(G154,CHAR(10)," ")&amp;IF(H154="","","&lt;br /&gt;"&amp;SUBSTITUTE(H154,CHAR(10)," "))&amp;"&lt;/span&gt;&lt;img class='groupLogo' src='../res/mmt/ui/"&amp;VLOOKUP(G154,List!K:L,2,FALSE)&amp;"' title='"&amp;SUBSTITUTE(G154,CHAR(10)," ")&amp;"' /&gt;")&amp;IF(H154="","","&lt;img class='groupLogo' src='../res/mmt/ui/"&amp;VLOOKUP(H154,List!K:L,2,FALSE)&amp;"' title='"&amp;SUBSTITUTE(H154,CHAR(10)," ")&amp;"' /&gt;")&amp;"&lt;/td&gt;&lt;td headers='score' id='"&amp;AO154&amp;"'&gt;"&amp;I154&amp;"&lt;/td&gt;&lt;td headers='HP'&gt;"&amp;J154&amp;"&lt;/td&gt;&lt;td headers='patk'&gt;"&amp;K154&amp;"&lt;/td&gt;&lt;td headers='matk'&gt;"&amp;L154&amp;"&lt;/td&gt;&lt;td headers='pdef'&gt;"&amp;N154&amp;"&lt;/td&gt;&lt;td headers='mdef'&gt;"&amp;O154&amp;"&lt;/td&gt;&lt;td headers='dex'&gt;"&amp;P154&amp;"&lt;/td&gt;&lt;td headers='agi'&gt;"&amp;Q154&amp;"&lt;/td&gt;&lt;td headers='luck'&gt;"&amp;R154&amp;"&lt;/td&gt;&lt;td headers='aType'&gt;"&amp;S154&amp;IF(U154="","","&lt;br /&gt;"&amp;U154)&amp; "&lt;/td&gt;&lt;td headers='a.bonus'&gt;"&amp;T154&amp;IF(V154="","","&lt;br /&gt;"&amp;V154)&amp;"&lt;/td&gt;&lt;td headers='special'&gt;"&amp;X154&amp;IF(Z154="","","&lt;br /&gt;"&amp;Z154)&amp;"&lt;/td&gt;&lt;td headers='sp.bonus'&gt;"&amp;Y154&amp;IF(AA154="","","&lt;br /&gt;"&amp;AA154)&amp;"&lt;/td&gt;&lt;td headers='others'&gt;"&amp;AB154&amp;"&lt;/td&gt;&lt;td headers='sinA'&gt;"&amp;AC154&amp;"&lt;/td&gt;&lt;td headers='sinB'&gt;"&amp;AD154&amp;"&lt;/td&gt;&lt;td headers='sinC'&gt;"&amp;AE154&amp;"&lt;/td&gt;&lt;td headers='sinD'&gt;"&amp;AF154&amp;"&lt;/td&gt;&lt;td headers='sinE'&gt;"&amp;AG154&amp;"&lt;/td&gt;&lt;td headers='sinF'&gt;"&amp;AH154&amp;"&lt;/td&gt;&lt;td headers='sinG'&gt;"&amp;AI154&amp;"&lt;/td&gt;&lt;/tr&gt;"</f>
        <v>&lt;tr class='mmt'&gt;&lt;td headers='icon'&gt;&lt;a href='https://www.alchemistcodedb.com/jp/card/ts-lost-zenn-01'&gt;&lt;img src='../res/mmt/TS_LOST_ZENN_01.png' title='鏡に映る隔絶の灯火' /&gt;&lt;/a&gt;&lt;/td&gt;&lt;td headers='name'&gt;鏡に映る隔絶の灯火&lt;/td&gt;&lt;td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class='groupName'&gt;十戒衆&lt;br /&gt;シャドウメサイヤ&lt;/span&gt;&lt;img class='groupLogo' src='../res/mmt/ui/subgroup_jikkaisyu.png' title='十戒衆' /&gt;&lt;img class='groupLogo' src='../res/mmt/ui/group_messiah.png' title='シャドウメサイヤ' /&gt;&lt;/td&gt;&lt;td headers='score' id='m152'&gt;70&lt;/td&gt;&lt;td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headers='sinE'&gt;30&lt;/td&gt;&lt;td headers='sinF'&gt;&lt;/td&gt;&lt;td headers='sinG'&gt;30&lt;/td&gt;&lt;/tr&gt;</v>
      </c>
      <c r="AN154" s="29" t="str">
        <f t="shared" si="13"/>
        <v>document.getElementById('m152').innerHTML = (b0*20+b1*20) + (s0*30+s5*30+s7*30)+ (ex01*20);</v>
      </c>
      <c r="AO154" s="33" t="str">
        <f t="shared" si="14"/>
        <v>m152</v>
      </c>
      <c r="AP154" s="6" t="str">
        <f>IF(S154="","",VLOOKUP(S154,List!N$2:O$8,2,FALSE)&amp;"*"&amp;T154&amp;IF(U154="","","+"&amp;VLOOKUP(U154,List!N$2:O$8,2,FALSE)&amp;"*"&amp;V154&amp;"-"&amp;VLOOKUP(S154,List!N$2:O$8,2,FALSE)&amp;"*"&amp;VLOOKUP(U154,List!N$2:O$8,2,FALSE)&amp;"*"&amp;MIN(T154,V154)))&amp;IF(X154="","",IF(S154="","","+")&amp;VLOOKUP(X154,List!P$2:Q$15,2,FALSE)&amp;"*"&amp;Y154&amp;IF(Z154="","","+"&amp;VLOOKUP(Z154,List!P$2:Q$14,2,FALSE)))</f>
        <v>ex01*20</v>
      </c>
    </row>
    <row r="155" spans="1:42" s="3" customFormat="1" ht="27.6" customHeight="1">
      <c r="A155" s="79" t="s">
        <v>634</v>
      </c>
      <c r="B155" s="6" t="s">
        <v>636</v>
      </c>
      <c r="C155" s="3">
        <v>5</v>
      </c>
      <c r="E155" s="6"/>
      <c r="F155" s="16" t="s">
        <v>173</v>
      </c>
      <c r="G155" s="8" t="s">
        <v>174</v>
      </c>
      <c r="H155" s="8" t="s">
        <v>91</v>
      </c>
      <c r="I155" s="4">
        <f t="shared" si="15"/>
        <v>80</v>
      </c>
      <c r="J155" s="2">
        <v>20</v>
      </c>
      <c r="K155" s="2"/>
      <c r="L155" s="2"/>
      <c r="M155" s="2">
        <f t="shared" si="16"/>
        <v>0</v>
      </c>
      <c r="N155" s="2"/>
      <c r="O155" s="2"/>
      <c r="P155" s="2"/>
      <c r="Q155" s="2"/>
      <c r="R155" s="7"/>
      <c r="S155" s="3" t="s">
        <v>14</v>
      </c>
      <c r="T155" s="3">
        <v>40</v>
      </c>
      <c r="W155" s="3">
        <f t="shared" si="12"/>
        <v>40</v>
      </c>
      <c r="Y155" s="8"/>
      <c r="AA155" s="4"/>
      <c r="AB155" s="5" t="s">
        <v>637</v>
      </c>
      <c r="AH155" s="3">
        <v>20</v>
      </c>
      <c r="AI155" s="3">
        <v>40</v>
      </c>
      <c r="AJ155" s="4">
        <f t="shared" si="17"/>
        <v>40</v>
      </c>
      <c r="AL155" s="21"/>
      <c r="AM155" s="29" t="str">
        <f>"&lt;tr class='mmt"&amp;IF(D155="活動"," ev",IF(D155="限定"," ltd",""))&amp;IF(G155=""," groupless'","'")&amp;"&gt;&lt;td headers='icon'&gt;&lt;a href='https://www.alchemistcodedb.com/jp/card/"&amp;SUBSTITUTE(SUBSTITUTE(LOWER(A155),"_","-"),".png","")&amp;"'&gt;&lt;img src='../res/mmt/"&amp;A155&amp;"' title='"&amp;B155&amp;"' /&gt;&lt;/a&gt;&lt;/td&gt;&lt;td headers='name'&gt;"&amp;B155&amp;"&lt;/td&gt;&lt;td headers='rank'&gt;"&amp;C155&amp;"&lt;/td&gt;&lt;td headers='remark'&gt;"&amp;IF(D155="活動","&lt;span class='event'&gt;活動&lt;/span&gt;",IF(D155="限定","&lt;span class='limited'&gt;限定&lt;/span&gt;",""))&amp;"&lt;/td&gt;&lt;td headers='origin'&gt;&lt;span class='originName'&gt;"&amp;SUBSTITUTE(F155,CHAR(10),"&lt;br /&gt;")&amp;"&lt;/span&gt;&lt;img class='originLogo' src='../res/mmt/ui/"&amp;VLOOKUP(F155,List!F:H,2,FALSE)&amp;"'title='"&amp;SUBSTITUTE(F155,CHAR(10)," ")&amp;"' /&gt;&lt;/td&gt;&lt;td headers='group'&gt;"&amp;IF(G155="","","&lt;span class='groupName'&gt;"&amp;SUBSTITUTE(G155,CHAR(10)," ")&amp;IF(H155="","","&lt;br /&gt;"&amp;SUBSTITUTE(H155,CHAR(10)," "))&amp;"&lt;/span&gt;&lt;img class='groupLogo' src='../res/mmt/ui/"&amp;VLOOKUP(G155,List!K:L,2,FALSE)&amp;"' title='"&amp;SUBSTITUTE(G155,CHAR(10)," ")&amp;"' /&gt;")&amp;IF(H155="","","&lt;img class='groupLogo' src='../res/mmt/ui/"&amp;VLOOKUP(H155,List!K:L,2,FALSE)&amp;"' title='"&amp;SUBSTITUTE(H155,CHAR(10)," ")&amp;"' /&gt;")&amp;"&lt;/td&gt;&lt;td headers='score' id='"&amp;AO155&amp;"'&gt;"&amp;I155&amp;"&lt;/td&gt;&lt;td headers='HP'&gt;"&amp;J155&amp;"&lt;/td&gt;&lt;td headers='patk'&gt;"&amp;K155&amp;"&lt;/td&gt;&lt;td headers='matk'&gt;"&amp;L155&amp;"&lt;/td&gt;&lt;td headers='pdef'&gt;"&amp;N155&amp;"&lt;/td&gt;&lt;td headers='mdef'&gt;"&amp;O155&amp;"&lt;/td&gt;&lt;td headers='dex'&gt;"&amp;P155&amp;"&lt;/td&gt;&lt;td headers='agi'&gt;"&amp;Q155&amp;"&lt;/td&gt;&lt;td headers='luck'&gt;"&amp;R155&amp;"&lt;/td&gt;&lt;td headers='aType'&gt;"&amp;S155&amp;IF(U155="","","&lt;br /&gt;"&amp;U155)&amp; "&lt;/td&gt;&lt;td headers='a.bonus'&gt;"&amp;T155&amp;IF(V155="","","&lt;br /&gt;"&amp;V155)&amp;"&lt;/td&gt;&lt;td headers='special'&gt;"&amp;X155&amp;IF(Z155="","","&lt;br /&gt;"&amp;Z155)&amp;"&lt;/td&gt;&lt;td headers='sp.bonus'&gt;"&amp;Y155&amp;IF(AA155="","","&lt;br /&gt;"&amp;AA155)&amp;"&lt;/td&gt;&lt;td headers='others'&gt;"&amp;AB155&amp;"&lt;/td&gt;&lt;td headers='sinA'&gt;"&amp;AC155&amp;"&lt;/td&gt;&lt;td headers='sinB'&gt;"&amp;AD155&amp;"&lt;/td&gt;&lt;td headers='sinC'&gt;"&amp;AE155&amp;"&lt;/td&gt;&lt;td headers='sinD'&gt;"&amp;AF155&amp;"&lt;/td&gt;&lt;td headers='sinE'&gt;"&amp;AG155&amp;"&lt;/td&gt;&lt;td headers='sinF'&gt;"&amp;AH155&amp;"&lt;/td&gt;&lt;td headers='sinG'&gt;"&amp;AI155&amp;"&lt;/td&gt;&lt;/tr&gt;"</f>
        <v>&lt;tr class='mmt'&gt;&lt;td headers='icon'&gt;&lt;a href='https://www.alchemistcodedb.com/jp/card/ts-lost-zenn-02'&gt;&lt;img src='../res/mmt/TS_LOST_ZENN_02.png' title='抜刀忘れ草' /&gt;&lt;/a&gt;&lt;/td&gt;&lt;td headers='name'&gt;抜刀忘れ草&lt;/td&gt;&lt;td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class='groupName'&gt;十戒衆&lt;br /&gt;シャドウメサイヤ&lt;/span&gt;&lt;img class='groupLogo' src='../res/mmt/ui/subgroup_jikkaisyu.png' title='十戒衆' /&gt;&lt;img class='groupLogo' src='../res/mmt/ui/group_messiah.png' title='シャドウメサイヤ' /&gt;&lt;/td&gt;&lt;td headers='score' id='m153'&gt;80&lt;/td&gt;&lt;td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headers='others'&gt;命中率+10,
回避率+10&lt;/td&gt;&lt;td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55" s="29" t="str">
        <f t="shared" si="13"/>
        <v>document.getElementById('m153').innerHTML = (b0*0) + (s0*40+s6*20+s7*40)+ (ex01*40);</v>
      </c>
      <c r="AO155" s="33" t="str">
        <f t="shared" si="14"/>
        <v>m153</v>
      </c>
      <c r="AP155" s="6" t="str">
        <f>IF(S155="","",VLOOKUP(S155,List!N$2:O$8,2,FALSE)&amp;"*"&amp;T155&amp;IF(U155="","","+"&amp;VLOOKUP(U155,List!N$2:O$8,2,FALSE)&amp;"*"&amp;V155&amp;"-"&amp;VLOOKUP(S155,List!N$2:O$8,2,FALSE)&amp;"*"&amp;VLOOKUP(U155,List!N$2:O$8,2,FALSE)&amp;"*"&amp;MIN(T155,V155)))&amp;IF(X155="","",IF(S155="","","+")&amp;VLOOKUP(X155,List!P$2:Q$15,2,FALSE)&amp;"*"&amp;Y155&amp;IF(Z155="","","+"&amp;VLOOKUP(Z155,List!P$2:Q$14,2,FALSE)))</f>
        <v>ex01*40</v>
      </c>
    </row>
    <row r="156" spans="1:42" s="3" customFormat="1" ht="27.6" customHeight="1">
      <c r="A156" s="79" t="s">
        <v>707</v>
      </c>
      <c r="B156" s="6" t="s">
        <v>720</v>
      </c>
      <c r="C156" s="3">
        <v>5</v>
      </c>
      <c r="E156" s="6"/>
      <c r="F156" s="16" t="s">
        <v>173</v>
      </c>
      <c r="G156" s="8" t="s">
        <v>174</v>
      </c>
      <c r="H156" s="8"/>
      <c r="I156" s="4">
        <f t="shared" si="15"/>
        <v>90</v>
      </c>
      <c r="J156" s="2">
        <v>20</v>
      </c>
      <c r="K156" s="2"/>
      <c r="L156" s="2"/>
      <c r="M156" s="2">
        <f t="shared" si="16"/>
        <v>0</v>
      </c>
      <c r="N156" s="2"/>
      <c r="O156" s="2"/>
      <c r="P156" s="2"/>
      <c r="Q156" s="2"/>
      <c r="R156" s="7"/>
      <c r="S156" s="3" t="s">
        <v>14</v>
      </c>
      <c r="T156" s="3">
        <v>30</v>
      </c>
      <c r="U156" s="3" t="s">
        <v>15</v>
      </c>
      <c r="V156" s="3">
        <v>30</v>
      </c>
      <c r="W156" s="3">
        <f t="shared" si="12"/>
        <v>30</v>
      </c>
      <c r="X156" s="3" t="s">
        <v>20</v>
      </c>
      <c r="Y156" s="8">
        <v>20</v>
      </c>
      <c r="AA156" s="4"/>
      <c r="AB156" s="5"/>
      <c r="AH156" s="3">
        <v>20</v>
      </c>
      <c r="AI156" s="3">
        <v>40</v>
      </c>
      <c r="AJ156" s="4">
        <f t="shared" si="17"/>
        <v>40</v>
      </c>
      <c r="AL156" s="21"/>
      <c r="AM156" s="29" t="str">
        <f>"&lt;tr class='mmt"&amp;IF(D156="活動"," ev",IF(D156="限定"," ltd",""))&amp;IF(G156=""," groupless'","'")&amp;"&gt;&lt;td headers='icon'&gt;&lt;a href='https://www.alchemistcodedb.com/jp/card/"&amp;SUBSTITUTE(SUBSTITUTE(LOWER(A156),"_","-"),".png","")&amp;"'&gt;&lt;img src='../res/mmt/"&amp;A156&amp;"' title='"&amp;B156&amp;"' /&gt;&lt;/a&gt;&lt;/td&gt;&lt;td headers='name'&gt;"&amp;B156&amp;"&lt;/td&gt;&lt;td headers='rank'&gt;"&amp;C156&amp;"&lt;/td&gt;&lt;td headers='remark'&gt;"&amp;IF(D156="活動","&lt;span class='event'&gt;活動&lt;/span&gt;",IF(D156="限定","&lt;span class='limited'&gt;限定&lt;/span&gt;",""))&amp;"&lt;/td&gt;&lt;td headers='origin'&gt;&lt;span class='originName'&gt;"&amp;SUBSTITUTE(F156,CHAR(10),"&lt;br /&gt;")&amp;"&lt;/span&gt;&lt;img class='originLogo' src='../res/mmt/ui/"&amp;VLOOKUP(F156,List!F:H,2,FALSE)&amp;"'title='"&amp;SUBSTITUTE(F156,CHAR(10)," ")&amp;"' /&gt;&lt;/td&gt;&lt;td headers='group'&gt;"&amp;IF(G156="","","&lt;span class='groupName'&gt;"&amp;SUBSTITUTE(G156,CHAR(10)," ")&amp;IF(H156="","","&lt;br /&gt;"&amp;SUBSTITUTE(H156,CHAR(10)," "))&amp;"&lt;/span&gt;&lt;img class='groupLogo' src='../res/mmt/ui/"&amp;VLOOKUP(G156,List!K:L,2,FALSE)&amp;"' title='"&amp;SUBSTITUTE(G156,CHAR(10)," ")&amp;"' /&gt;")&amp;IF(H156="","","&lt;img class='groupLogo' src='../res/mmt/ui/"&amp;VLOOKUP(H156,List!K:L,2,FALSE)&amp;"' title='"&amp;SUBSTITUTE(H156,CHAR(10)," ")&amp;"' /&gt;")&amp;"&lt;/td&gt;&lt;td headers='score' id='"&amp;AO156&amp;"'&gt;"&amp;I156&amp;"&lt;/td&gt;&lt;td headers='HP'&gt;"&amp;J156&amp;"&lt;/td&gt;&lt;td headers='patk'&gt;"&amp;K156&amp;"&lt;/td&gt;&lt;td headers='matk'&gt;"&amp;L156&amp;"&lt;/td&gt;&lt;td headers='pdef'&gt;"&amp;N156&amp;"&lt;/td&gt;&lt;td headers='mdef'&gt;"&amp;O156&amp;"&lt;/td&gt;&lt;td headers='dex'&gt;"&amp;P156&amp;"&lt;/td&gt;&lt;td headers='agi'&gt;"&amp;Q156&amp;"&lt;/td&gt;&lt;td headers='luck'&gt;"&amp;R156&amp;"&lt;/td&gt;&lt;td headers='aType'&gt;"&amp;S156&amp;IF(U156="","","&lt;br /&gt;"&amp;U156)&amp; "&lt;/td&gt;&lt;td headers='a.bonus'&gt;"&amp;T156&amp;IF(V156="","","&lt;br /&gt;"&amp;V156)&amp;"&lt;/td&gt;&lt;td headers='special'&gt;"&amp;X156&amp;IF(Z156="","","&lt;br /&gt;"&amp;Z156)&amp;"&lt;/td&gt;&lt;td headers='sp.bonus'&gt;"&amp;Y156&amp;IF(AA156="","","&lt;br /&gt;"&amp;AA156)&amp;"&lt;/td&gt;&lt;td headers='others'&gt;"&amp;AB156&amp;"&lt;/td&gt;&lt;td headers='sinA'&gt;"&amp;AC156&amp;"&lt;/td&gt;&lt;td headers='sinB'&gt;"&amp;AD156&amp;"&lt;/td&gt;&lt;td headers='sinC'&gt;"&amp;AE156&amp;"&lt;/td&gt;&lt;td headers='sinD'&gt;"&amp;AF156&amp;"&lt;/td&gt;&lt;td headers='sinE'&gt;"&amp;AG156&amp;"&lt;/td&gt;&lt;td headers='sinF'&gt;"&amp;AH156&amp;"&lt;/td&gt;&lt;td headers='sinG'&gt;"&amp;AI156&amp;"&lt;/td&gt;&lt;/tr&gt;"</f>
        <v>&lt;tr class='mmt'&gt;&lt;td headers='icon'&gt;&lt;a href='https://www.alchemistcodedb.com/jp/card/ts-lost-zex-01'&gt;&lt;img src='../res/mmt/TS_LOST_ZEX_01.png' title='偽りの道化' /&gt;&lt;/a&gt;&lt;/td&gt;&lt;td headers='name'&gt;偽りの道化&lt;/td&gt;&lt;td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id='m154'&gt;90&lt;/td&gt;&lt;td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/&gt;刺突&lt;/td&gt;&lt;td headers='a.bonus'&gt;30&lt;br /&gt;30&lt;/td&gt;&lt;td headers='special'&gt;単体&lt;/td&gt;&lt;td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56" s="29" t="str">
        <f t="shared" si="13"/>
        <v>document.getElementById('m154').innerHTML = (b0*0) + (s0*40+s6*20+s7*40)+ (ex01*30+ex02*30-ex01*ex02*30+ex14*20);</v>
      </c>
      <c r="AO156" s="33" t="str">
        <f t="shared" si="14"/>
        <v>m154</v>
      </c>
      <c r="AP156" s="6" t="str">
        <f>IF(S156="","",VLOOKUP(S156,List!N$2:O$8,2,FALSE)&amp;"*"&amp;T156&amp;IF(U156="","","+"&amp;VLOOKUP(U156,List!N$2:O$8,2,FALSE)&amp;"*"&amp;V156&amp;"-"&amp;VLOOKUP(S156,List!N$2:O$8,2,FALSE)&amp;"*"&amp;VLOOKUP(U156,List!N$2:O$8,2,FALSE)&amp;"*"&amp;MIN(T156,V156)))&amp;IF(X156="","",IF(S156="","","+")&amp;VLOOKUP(X156,List!P$2:Q$15,2,FALSE)&amp;"*"&amp;Y156&amp;IF(Z156="","","+"&amp;VLOOKUP(Z156,List!P$2:Q$14,2,FALSE)))</f>
        <v>ex01*30+ex02*30-ex01*ex02*30+ex14*20</v>
      </c>
    </row>
    <row r="157" spans="1:42" s="3" customFormat="1" ht="27.6" customHeight="1">
      <c r="A157" s="79" t="s">
        <v>191</v>
      </c>
      <c r="B157" s="6" t="s">
        <v>192</v>
      </c>
      <c r="C157" s="3">
        <v>5</v>
      </c>
      <c r="E157" s="6"/>
      <c r="F157" s="16" t="s">
        <v>173</v>
      </c>
      <c r="G157" s="8" t="s">
        <v>174</v>
      </c>
      <c r="H157" s="8"/>
      <c r="I157" s="4">
        <f t="shared" si="15"/>
        <v>80</v>
      </c>
      <c r="J157" s="2">
        <v>20</v>
      </c>
      <c r="K157" s="2"/>
      <c r="L157" s="2">
        <v>40</v>
      </c>
      <c r="M157" s="2">
        <f t="shared" si="16"/>
        <v>40</v>
      </c>
      <c r="N157" s="2"/>
      <c r="O157" s="2"/>
      <c r="P157" s="2"/>
      <c r="Q157" s="2"/>
      <c r="R157" s="7"/>
      <c r="W157" s="3">
        <f t="shared" si="12"/>
        <v>0</v>
      </c>
      <c r="Y157" s="8"/>
      <c r="AA157" s="4"/>
      <c r="AB157" s="5" t="s">
        <v>616</v>
      </c>
      <c r="AH157" s="3">
        <v>20</v>
      </c>
      <c r="AI157" s="3">
        <v>40</v>
      </c>
      <c r="AJ157" s="4">
        <f t="shared" si="17"/>
        <v>40</v>
      </c>
      <c r="AL157" s="21"/>
      <c r="AM157" s="29" t="str">
        <f>"&lt;tr class='mmt"&amp;IF(D157="活動"," ev",IF(D157="限定"," ltd",""))&amp;IF(G157=""," groupless'","'")&amp;"&gt;&lt;td headers='icon'&gt;&lt;a href='https://www.alchemistcodedb.com/jp/card/"&amp;SUBSTITUTE(SUBSTITUTE(LOWER(A157),"_","-"),".png","")&amp;"'&gt;&lt;img src='../res/mmt/"&amp;A157&amp;"' title='"&amp;B157&amp;"' /&gt;&lt;/a&gt;&lt;/td&gt;&lt;td headers='name'&gt;"&amp;B157&amp;"&lt;/td&gt;&lt;td headers='rank'&gt;"&amp;C157&amp;"&lt;/td&gt;&lt;td headers='remark'&gt;"&amp;IF(D157="活動","&lt;span class='event'&gt;活動&lt;/span&gt;",IF(D157="限定","&lt;span class='limited'&gt;限定&lt;/span&gt;",""))&amp;"&lt;/td&gt;&lt;td headers='origin'&gt;&lt;span class='originName'&gt;"&amp;SUBSTITUTE(F157,CHAR(10),"&lt;br /&gt;")&amp;"&lt;/span&gt;&lt;img class='originLogo' src='../res/mmt/ui/"&amp;VLOOKUP(F157,List!F:H,2,FALSE)&amp;"'title='"&amp;SUBSTITUTE(F157,CHAR(10)," ")&amp;"' /&gt;&lt;/td&gt;&lt;td headers='group'&gt;"&amp;IF(G157="","","&lt;span class='groupName'&gt;"&amp;SUBSTITUTE(G157,CHAR(10)," ")&amp;IF(H157="","","&lt;br /&gt;"&amp;SUBSTITUTE(H157,CHAR(10)," "))&amp;"&lt;/span&gt;&lt;img class='groupLogo' src='../res/mmt/ui/"&amp;VLOOKUP(G157,List!K:L,2,FALSE)&amp;"' title='"&amp;SUBSTITUTE(G157,CHAR(10)," ")&amp;"' /&gt;")&amp;IF(H157="","","&lt;img class='groupLogo' src='../res/mmt/ui/"&amp;VLOOKUP(H157,List!K:L,2,FALSE)&amp;"' title='"&amp;SUBSTITUTE(H157,CHAR(10)," ")&amp;"' /&gt;")&amp;"&lt;/td&gt;&lt;td headers='score' id='"&amp;AO157&amp;"'&gt;"&amp;I157&amp;"&lt;/td&gt;&lt;td headers='HP'&gt;"&amp;J157&amp;"&lt;/td&gt;&lt;td headers='patk'&gt;"&amp;K157&amp;"&lt;/td&gt;&lt;td headers='matk'&gt;"&amp;L157&amp;"&lt;/td&gt;&lt;td headers='pdef'&gt;"&amp;N157&amp;"&lt;/td&gt;&lt;td headers='mdef'&gt;"&amp;O157&amp;"&lt;/td&gt;&lt;td headers='dex'&gt;"&amp;P157&amp;"&lt;/td&gt;&lt;td headers='agi'&gt;"&amp;Q157&amp;"&lt;/td&gt;&lt;td headers='luck'&gt;"&amp;R157&amp;"&lt;/td&gt;&lt;td headers='aType'&gt;"&amp;S157&amp;IF(U157="","","&lt;br /&gt;"&amp;U157)&amp; "&lt;/td&gt;&lt;td headers='a.bonus'&gt;"&amp;T157&amp;IF(V157="","","&lt;br /&gt;"&amp;V157)&amp;"&lt;/td&gt;&lt;td headers='special'&gt;"&amp;X157&amp;IF(Z157="","","&lt;br /&gt;"&amp;Z157)&amp;"&lt;/td&gt;&lt;td headers='sp.bonus'&gt;"&amp;Y157&amp;IF(AA157="","","&lt;br /&gt;"&amp;AA157)&amp;"&lt;/td&gt;&lt;td headers='others'&gt;"&amp;AB157&amp;"&lt;/td&gt;&lt;td headers='sinA'&gt;"&amp;AC157&amp;"&lt;/td&gt;&lt;td headers='sinB'&gt;"&amp;AD157&amp;"&lt;/td&gt;&lt;td headers='sinC'&gt;"&amp;AE157&amp;"&lt;/td&gt;&lt;td headers='sinD'&gt;"&amp;AF157&amp;"&lt;/td&gt;&lt;td headers='sinE'&gt;"&amp;AG157&amp;"&lt;/td&gt;&lt;td headers='sinF'&gt;"&amp;AH157&amp;"&lt;/td&gt;&lt;td headers='sinG'&gt;"&amp;AI157&amp;"&lt;/td&gt;&lt;/tr&gt;"</f>
        <v>&lt;tr class='mmt'&gt;&lt;td headers='icon'&gt;&lt;a href='https://www.alchemistcodedb.com/jp/card/ts-lost-zwei-01'&gt;&lt;img src='../res/mmt/TS_LOST_ZWEI_01.png' title='九杯分の命' /&gt;&lt;/a&gt;&lt;/td&gt;&lt;td headers='name'&gt;九杯分の命&lt;/td&gt;&lt;td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id='m155'&gt;80&lt;/td&gt;&lt;td headers='HP'&gt;20&lt;/td&gt;&lt;td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headers='others'&gt;MP上限+20%, 回避率+10&lt;/td&gt;&lt;td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57" s="29" t="str">
        <f t="shared" si="13"/>
        <v>document.getElementById('m155').innerHTML = (b0*40) + (s0*40+s6*20+s7*40);</v>
      </c>
      <c r="AO157" s="33" t="str">
        <f t="shared" si="14"/>
        <v>m155</v>
      </c>
      <c r="AP157" s="6" t="str">
        <f>IF(S157="","",VLOOKUP(S157,List!N$2:O$8,2,FALSE)&amp;"*"&amp;T157&amp;IF(U157="","","+"&amp;VLOOKUP(U157,List!N$2:O$8,2,FALSE)&amp;"*"&amp;V157&amp;"-"&amp;VLOOKUP(S157,List!N$2:O$8,2,FALSE)&amp;"*"&amp;VLOOKUP(U157,List!N$2:O$8,2,FALSE)&amp;"*"&amp;MIN(T157,V157)))&amp;IF(X157="","",IF(S157="","","+")&amp;VLOOKUP(X157,List!P$2:Q$15,2,FALSE)&amp;"*"&amp;Y157&amp;IF(Z157="","","+"&amp;VLOOKUP(Z157,List!P$2:Q$14,2,FALSE)))</f>
        <v/>
      </c>
    </row>
    <row r="158" spans="1:42" s="3" customFormat="1" ht="27.6" customHeight="1">
      <c r="A158" s="79" t="s">
        <v>606</v>
      </c>
      <c r="B158" s="6" t="s">
        <v>609</v>
      </c>
      <c r="C158" s="3">
        <v>5</v>
      </c>
      <c r="D158" s="3" t="s">
        <v>39</v>
      </c>
      <c r="E158" s="6" t="s">
        <v>827</v>
      </c>
      <c r="F158" s="16" t="s">
        <v>173</v>
      </c>
      <c r="G158" s="8" t="s">
        <v>174</v>
      </c>
      <c r="H158" s="8"/>
      <c r="I158" s="4">
        <f t="shared" si="15"/>
        <v>50</v>
      </c>
      <c r="J158" s="2">
        <v>60</v>
      </c>
      <c r="K158" s="2"/>
      <c r="L158" s="2"/>
      <c r="M158" s="2">
        <f t="shared" si="16"/>
        <v>0</v>
      </c>
      <c r="N158" s="2"/>
      <c r="O158" s="2"/>
      <c r="P158" s="2"/>
      <c r="Q158" s="2"/>
      <c r="R158" s="7"/>
      <c r="S158" s="5" t="s">
        <v>18</v>
      </c>
      <c r="T158" s="3">
        <v>20</v>
      </c>
      <c r="U158" s="5" t="s">
        <v>16</v>
      </c>
      <c r="V158" s="3">
        <v>20</v>
      </c>
      <c r="W158" s="3">
        <f t="shared" si="12"/>
        <v>20</v>
      </c>
      <c r="Y158" s="8"/>
      <c r="AA158" s="4"/>
      <c r="AB158" s="5"/>
      <c r="AH158" s="3">
        <v>30</v>
      </c>
      <c r="AI158" s="3">
        <v>30</v>
      </c>
      <c r="AJ158" s="4">
        <f t="shared" si="17"/>
        <v>30</v>
      </c>
      <c r="AL158" s="21"/>
      <c r="AM158" s="29" t="str">
        <f>"&lt;tr class='mmt"&amp;IF(D158="活動"," ev",IF(D158="限定"," ltd",""))&amp;IF(G158=""," groupless'","'")&amp;"&gt;&lt;td headers='icon'&gt;&lt;a href='https://www.alchemistcodedb.com/jp/card/"&amp;SUBSTITUTE(SUBSTITUTE(LOWER(A158),"_","-"),".png","")&amp;"'&gt;&lt;img src='../res/mmt/"&amp;A158&amp;"' title='"&amp;B158&amp;"' /&gt;&lt;/a&gt;&lt;/td&gt;&lt;td headers='name'&gt;"&amp;B158&amp;"&lt;/td&gt;&lt;td headers='rank'&gt;"&amp;C158&amp;"&lt;/td&gt;&lt;td headers='remark'&gt;"&amp;IF(D158="活動","&lt;span class='event'&gt;活動&lt;/span&gt;",IF(D158="限定","&lt;span class='limited'&gt;限定&lt;/span&gt;",""))&amp;"&lt;/td&gt;&lt;td headers='origin'&gt;&lt;span class='originName'&gt;"&amp;SUBSTITUTE(F158,CHAR(10),"&lt;br /&gt;")&amp;"&lt;/span&gt;&lt;img class='originLogo' src='../res/mmt/ui/"&amp;VLOOKUP(F158,List!F:H,2,FALSE)&amp;"'title='"&amp;SUBSTITUTE(F158,CHAR(10)," ")&amp;"' /&gt;&lt;/td&gt;&lt;td headers='group'&gt;"&amp;IF(G158="","","&lt;span class='groupName'&gt;"&amp;SUBSTITUTE(G158,CHAR(10)," ")&amp;IF(H158="","","&lt;br /&gt;"&amp;SUBSTITUTE(H158,CHAR(10)," "))&amp;"&lt;/span&gt;&lt;img class='groupLogo' src='../res/mmt/ui/"&amp;VLOOKUP(G158,List!K:L,2,FALSE)&amp;"' title='"&amp;SUBSTITUTE(G158,CHAR(10)," ")&amp;"' /&gt;")&amp;IF(H158="","","&lt;img class='groupLogo' src='../res/mmt/ui/"&amp;VLOOKUP(H158,List!K:L,2,FALSE)&amp;"' title='"&amp;SUBSTITUTE(H158,CHAR(10)," ")&amp;"' /&gt;")&amp;"&lt;/td&gt;&lt;td headers='score' id='"&amp;AO158&amp;"'&gt;"&amp;I158&amp;"&lt;/td&gt;&lt;td headers='HP'&gt;"&amp;J158&amp;"&lt;/td&gt;&lt;td headers='patk'&gt;"&amp;K158&amp;"&lt;/td&gt;&lt;td headers='matk'&gt;"&amp;L158&amp;"&lt;/td&gt;&lt;td headers='pdef'&gt;"&amp;N158&amp;"&lt;/td&gt;&lt;td headers='mdef'&gt;"&amp;O158&amp;"&lt;/td&gt;&lt;td headers='dex'&gt;"&amp;P158&amp;"&lt;/td&gt;&lt;td headers='agi'&gt;"&amp;Q158&amp;"&lt;/td&gt;&lt;td headers='luck'&gt;"&amp;R158&amp;"&lt;/td&gt;&lt;td headers='aType'&gt;"&amp;S158&amp;IF(U158="","","&lt;br /&gt;"&amp;U158)&amp; "&lt;/td&gt;&lt;td headers='a.bonus'&gt;"&amp;T158&amp;IF(V158="","","&lt;br /&gt;"&amp;V158)&amp;"&lt;/td&gt;&lt;td headers='special'&gt;"&amp;X158&amp;IF(Z158="","","&lt;br /&gt;"&amp;Z158)&amp;"&lt;/td&gt;&lt;td headers='sp.bonus'&gt;"&amp;Y158&amp;IF(AA158="","","&lt;br /&gt;"&amp;AA158)&amp;"&lt;/td&gt;&lt;td headers='others'&gt;"&amp;AB158&amp;"&lt;/td&gt;&lt;td headers='sinA'&gt;"&amp;AC158&amp;"&lt;/td&gt;&lt;td headers='sinB'&gt;"&amp;AD158&amp;"&lt;/td&gt;&lt;td headers='sinC'&gt;"&amp;AE158&amp;"&lt;/td&gt;&lt;td headers='sinD'&gt;"&amp;AF158&amp;"&lt;/td&gt;&lt;td headers='sinE'&gt;"&amp;AG158&amp;"&lt;/td&gt;&lt;td headers='sinF'&gt;"&amp;AH158&amp;"&lt;/td&gt;&lt;td headers='sinG'&gt;"&amp;AI158&amp;"&lt;/td&gt;&lt;/tr&gt;"</f>
        <v>&lt;tr class='mmt ltd'&gt;&lt;td headers='icon'&gt;&lt;a href='https://www.alchemistcodedb.com/jp/card/ts-lost-zwei-02'&gt;&lt;img src='../res/mmt/TS_LOST_ZWEI_02.png' title='戒めは青き潮騒に抱かれ' /&gt;&lt;/a&gt;&lt;/td&gt;&lt;td headers='name'&gt;戒めは青き潮騒に抱かれ&lt;/td&gt;&lt;td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id='m156'&gt;50&lt;/td&gt;&lt;td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headers='aType'&gt;魔法&lt;br /&gt;打撃&lt;/td&gt;&lt;td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158" s="29" t="str">
        <f t="shared" si="13"/>
        <v>document.getElementById('m156').innerHTML = (b0*0) + (s0*30+s6*30+s7*30)+ (ex05*20+ex03*20-ex05*ex03*20);</v>
      </c>
      <c r="AO158" s="33" t="str">
        <f t="shared" si="14"/>
        <v>m156</v>
      </c>
      <c r="AP158" s="6" t="str">
        <f>IF(S158="","",VLOOKUP(S158,List!N$2:O$8,2,FALSE)&amp;"*"&amp;T158&amp;IF(U158="","","+"&amp;VLOOKUP(U158,List!N$2:O$8,2,FALSE)&amp;"*"&amp;V158&amp;"-"&amp;VLOOKUP(S158,List!N$2:O$8,2,FALSE)&amp;"*"&amp;VLOOKUP(U158,List!N$2:O$8,2,FALSE)&amp;"*"&amp;MIN(T158,V158)))&amp;IF(X158="","",IF(S158="","","+")&amp;VLOOKUP(X158,List!P$2:Q$15,2,FALSE)&amp;"*"&amp;Y158&amp;IF(Z158="","","+"&amp;VLOOKUP(Z158,List!P$2:Q$14,2,FALSE)))</f>
        <v>ex05*20+ex03*20-ex05*ex03*20</v>
      </c>
    </row>
    <row r="159" spans="1:42" s="3" customFormat="1" ht="27.6" customHeight="1">
      <c r="A159" s="79" t="s">
        <v>193</v>
      </c>
      <c r="B159" s="6" t="s">
        <v>194</v>
      </c>
      <c r="C159" s="3">
        <v>5</v>
      </c>
      <c r="E159" s="6"/>
      <c r="F159" s="16" t="s">
        <v>173</v>
      </c>
      <c r="G159" s="8" t="s">
        <v>174</v>
      </c>
      <c r="H159" s="8"/>
      <c r="I159" s="4">
        <f t="shared" si="15"/>
        <v>90</v>
      </c>
      <c r="J159" s="2"/>
      <c r="K159" s="2">
        <v>30</v>
      </c>
      <c r="L159" s="2"/>
      <c r="M159" s="2">
        <f t="shared" si="16"/>
        <v>30</v>
      </c>
      <c r="N159" s="2"/>
      <c r="O159" s="2"/>
      <c r="P159" s="2"/>
      <c r="Q159" s="2">
        <v>10</v>
      </c>
      <c r="R159" s="7"/>
      <c r="S159" s="3" t="s">
        <v>14</v>
      </c>
      <c r="T159" s="3">
        <v>40</v>
      </c>
      <c r="W159" s="3">
        <f t="shared" si="12"/>
        <v>40</v>
      </c>
      <c r="Y159" s="8"/>
      <c r="AA159" s="4"/>
      <c r="AB159" s="5" t="s">
        <v>537</v>
      </c>
      <c r="AE159" s="3">
        <v>20</v>
      </c>
      <c r="AG159" s="3">
        <v>20</v>
      </c>
      <c r="AI159" s="3">
        <v>20</v>
      </c>
      <c r="AJ159" s="4">
        <f t="shared" si="17"/>
        <v>20</v>
      </c>
      <c r="AL159" s="21"/>
      <c r="AM159" s="29" t="str">
        <f>"&lt;tr class='mmt"&amp;IF(D159="活動"," ev",IF(D159="限定"," ltd",""))&amp;IF(G159=""," groupless'","'")&amp;"&gt;&lt;td headers='icon'&gt;&lt;a href='https://www.alchemistcodedb.com/jp/card/"&amp;SUBSTITUTE(SUBSTITUTE(LOWER(A159),"_","-"),".png","")&amp;"'&gt;&lt;img src='../res/mmt/"&amp;A159&amp;"' title='"&amp;B159&amp;"' /&gt;&lt;/a&gt;&lt;/td&gt;&lt;td headers='name'&gt;"&amp;B159&amp;"&lt;/td&gt;&lt;td headers='rank'&gt;"&amp;C159&amp;"&lt;/td&gt;&lt;td headers='remark'&gt;"&amp;IF(D159="活動","&lt;span class='event'&gt;活動&lt;/span&gt;",IF(D159="限定","&lt;span class='limited'&gt;限定&lt;/span&gt;",""))&amp;"&lt;/td&gt;&lt;td headers='origin'&gt;&lt;span class='originName'&gt;"&amp;SUBSTITUTE(F159,CHAR(10),"&lt;br /&gt;")&amp;"&lt;/span&gt;&lt;img class='originLogo' src='../res/mmt/ui/"&amp;VLOOKUP(F159,List!F:H,2,FALSE)&amp;"'title='"&amp;SUBSTITUTE(F159,CHAR(10)," ")&amp;"' /&gt;&lt;/td&gt;&lt;td headers='group'&gt;"&amp;IF(G159="","","&lt;span class='groupName'&gt;"&amp;SUBSTITUTE(G159,CHAR(10)," ")&amp;IF(H159="","","&lt;br /&gt;"&amp;SUBSTITUTE(H159,CHAR(10)," "))&amp;"&lt;/span&gt;&lt;img class='groupLogo' src='../res/mmt/ui/"&amp;VLOOKUP(G159,List!K:L,2,FALSE)&amp;"' title='"&amp;SUBSTITUTE(G159,CHAR(10)," ")&amp;"' /&gt;")&amp;IF(H159="","","&lt;img class='groupLogo' src='../res/mmt/ui/"&amp;VLOOKUP(H159,List!K:L,2,FALSE)&amp;"' title='"&amp;SUBSTITUTE(H159,CHAR(10)," ")&amp;"' /&gt;")&amp;"&lt;/td&gt;&lt;td headers='score' id='"&amp;AO159&amp;"'&gt;"&amp;I159&amp;"&lt;/td&gt;&lt;td headers='HP'&gt;"&amp;J159&amp;"&lt;/td&gt;&lt;td headers='patk'&gt;"&amp;K159&amp;"&lt;/td&gt;&lt;td headers='matk'&gt;"&amp;L159&amp;"&lt;/td&gt;&lt;td headers='pdef'&gt;"&amp;N159&amp;"&lt;/td&gt;&lt;td headers='mdef'&gt;"&amp;O159&amp;"&lt;/td&gt;&lt;td headers='dex'&gt;"&amp;P159&amp;"&lt;/td&gt;&lt;td headers='agi'&gt;"&amp;Q159&amp;"&lt;/td&gt;&lt;td headers='luck'&gt;"&amp;R159&amp;"&lt;/td&gt;&lt;td headers='aType'&gt;"&amp;S159&amp;IF(U159="","","&lt;br /&gt;"&amp;U159)&amp; "&lt;/td&gt;&lt;td headers='a.bonus'&gt;"&amp;T159&amp;IF(V159="","","&lt;br /&gt;"&amp;V159)&amp;"&lt;/td&gt;&lt;td headers='special'&gt;"&amp;X159&amp;IF(Z159="","","&lt;br /&gt;"&amp;Z159)&amp;"&lt;/td&gt;&lt;td headers='sp.bonus'&gt;"&amp;Y159&amp;IF(AA159="","","&lt;br /&gt;"&amp;AA159)&amp;"&lt;/td&gt;&lt;td headers='others'&gt;"&amp;AB159&amp;"&lt;/td&gt;&lt;td headers='sinA'&gt;"&amp;AC159&amp;"&lt;/td&gt;&lt;td headers='sinB'&gt;"&amp;AD159&amp;"&lt;/td&gt;&lt;td headers='sinC'&gt;"&amp;AE159&amp;"&lt;/td&gt;&lt;td headers='sinD'&gt;"&amp;AF159&amp;"&lt;/td&gt;&lt;td headers='sinE'&gt;"&amp;AG159&amp;"&lt;/td&gt;&lt;td headers='sinF'&gt;"&amp;AH159&amp;"&lt;/td&gt;&lt;td headers='sinG'&gt;"&amp;AI159&amp;"&lt;/td&gt;&lt;/tr&gt;"</f>
        <v>&lt;tr class='mmt'&gt;&lt;td headers='icon'&gt;&lt;a href='https://www.alchemistcodedb.com/jp/card/ts-lost-zyva-01'&gt;&lt;img src='../res/mmt/TS_LOST_ZYVA_01.png' title='白き花、黒き花' /&gt;&lt;/a&gt;&lt;/td&gt;&lt;td headers='name'&gt;白き花、黒き花&lt;/td&gt;&lt;td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id='m157'&gt;90&lt;/td&gt;&lt;td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headers='others'&gt;回避率+10&lt;/td&gt;&lt;td headers='sinA'&gt;&lt;/td&gt;&lt;td headers='sinB'&gt;&lt;/td&gt;&lt;td headers='sinC'&gt;20&lt;/td&gt;&lt;td headers='sinD'&gt;&lt;/td&gt;&lt;td headers='sinE'&gt;20&lt;/td&gt;&lt;td headers='sinF'&gt;&lt;/td&gt;&lt;td headers='sinG'&gt;20&lt;/td&gt;&lt;/tr&gt;</v>
      </c>
      <c r="AN159" s="29" t="str">
        <f t="shared" si="13"/>
        <v>document.getElementById('m157').innerHTML = (b0*30+b1*30) + (s0*20+s3*20+s5*20+s7*20)+ (ex01*40);</v>
      </c>
      <c r="AO159" s="33" t="str">
        <f t="shared" si="14"/>
        <v>m157</v>
      </c>
      <c r="AP159" s="6" t="str">
        <f>IF(S159="","",VLOOKUP(S159,List!N$2:O$8,2,FALSE)&amp;"*"&amp;T159&amp;IF(U159="","","+"&amp;VLOOKUP(U159,List!N$2:O$8,2,FALSE)&amp;"*"&amp;V159&amp;"-"&amp;VLOOKUP(S159,List!N$2:O$8,2,FALSE)&amp;"*"&amp;VLOOKUP(U159,List!N$2:O$8,2,FALSE)&amp;"*"&amp;MIN(T159,V159)))&amp;IF(X159="","",IF(S159="","","+")&amp;VLOOKUP(X159,List!P$2:Q$15,2,FALSE)&amp;"*"&amp;Y159&amp;IF(Z159="","","+"&amp;VLOOKUP(Z159,List!P$2:Q$14,2,FALSE)))</f>
        <v>ex01*40</v>
      </c>
    </row>
    <row r="160" spans="1:42" s="3" customFormat="1" ht="27.6" customHeight="1">
      <c r="A160" s="79" t="s">
        <v>579</v>
      </c>
      <c r="B160" s="6" t="s">
        <v>581</v>
      </c>
      <c r="C160" s="3">
        <v>5</v>
      </c>
      <c r="E160" s="6"/>
      <c r="F160" s="16" t="s">
        <v>48</v>
      </c>
      <c r="G160" s="8"/>
      <c r="H160" s="8"/>
      <c r="I160" s="4">
        <f t="shared" si="15"/>
        <v>0</v>
      </c>
      <c r="J160" s="2"/>
      <c r="K160" s="2"/>
      <c r="L160" s="2"/>
      <c r="M160" s="2">
        <f t="shared" si="16"/>
        <v>0</v>
      </c>
      <c r="N160" s="2"/>
      <c r="O160" s="2"/>
      <c r="P160" s="2"/>
      <c r="Q160" s="2"/>
      <c r="R160" s="7"/>
      <c r="W160" s="3">
        <f t="shared" si="12"/>
        <v>0</v>
      </c>
      <c r="Y160" s="8"/>
      <c r="AA160" s="4"/>
      <c r="AB160" s="5"/>
      <c r="AJ160" s="4">
        <f t="shared" si="17"/>
        <v>0</v>
      </c>
      <c r="AL160" s="21"/>
      <c r="AM160" s="29" t="str">
        <f>"&lt;tr class='mmt"&amp;IF(D160="活動"," ev",IF(D160="限定"," ltd",""))&amp;IF(G160=""," groupless'","'")&amp;"&gt;&lt;td headers='icon'&gt;&lt;a href='https://www.alchemistcodedb.com/jp/card/"&amp;SUBSTITUTE(SUBSTITUTE(LOWER(A160),"_","-"),".png","")&amp;"'&gt;&lt;img src='../res/mmt/"&amp;A160&amp;"' title='"&amp;B160&amp;"' /&gt;&lt;/a&gt;&lt;/td&gt;&lt;td headers='name'&gt;"&amp;B160&amp;"&lt;/td&gt;&lt;td headers='rank'&gt;"&amp;C160&amp;"&lt;/td&gt;&lt;td headers='remark'&gt;"&amp;IF(D160="活動","&lt;span class='event'&gt;活動&lt;/span&gt;",IF(D160="限定","&lt;span class='limited'&gt;限定&lt;/span&gt;",""))&amp;"&lt;/td&gt;&lt;td headers='origin'&gt;&lt;span class='originName'&gt;"&amp;SUBSTITUTE(F160,CHAR(10),"&lt;br /&gt;")&amp;"&lt;/span&gt;&lt;img class='originLogo' src='../res/mmt/ui/"&amp;VLOOKUP(F160,List!F:H,2,FALSE)&amp;"'title='"&amp;SUBSTITUTE(F160,CHAR(10)," ")&amp;"' /&gt;&lt;/td&gt;&lt;td headers='group'&gt;"&amp;IF(G160="","","&lt;span class='groupName'&gt;"&amp;SUBSTITUTE(G160,CHAR(10)," ")&amp;IF(H160="","","&lt;br /&gt;"&amp;SUBSTITUTE(H160,CHAR(10)," "))&amp;"&lt;/span&gt;&lt;img class='groupLogo' src='../res/mmt/ui/"&amp;VLOOKUP(G160,List!K:L,2,FALSE)&amp;"' title='"&amp;SUBSTITUTE(G160,CHAR(10)," ")&amp;"' /&gt;")&amp;IF(H160="","","&lt;img class='groupLogo' src='../res/mmt/ui/"&amp;VLOOKUP(H160,List!K:L,2,FALSE)&amp;"' title='"&amp;SUBSTITUTE(H160,CHAR(10)," ")&amp;"' /&gt;")&amp;"&lt;/td&gt;&lt;td headers='score' id='"&amp;AO160&amp;"'&gt;"&amp;I160&amp;"&lt;/td&gt;&lt;td headers='HP'&gt;"&amp;J160&amp;"&lt;/td&gt;&lt;td headers='patk'&gt;"&amp;K160&amp;"&lt;/td&gt;&lt;td headers='matk'&gt;"&amp;L160&amp;"&lt;/td&gt;&lt;td headers='pdef'&gt;"&amp;N160&amp;"&lt;/td&gt;&lt;td headers='mdef'&gt;"&amp;O160&amp;"&lt;/td&gt;&lt;td headers='dex'&gt;"&amp;P160&amp;"&lt;/td&gt;&lt;td headers='agi'&gt;"&amp;Q160&amp;"&lt;/td&gt;&lt;td headers='luck'&gt;"&amp;R160&amp;"&lt;/td&gt;&lt;td headers='aType'&gt;"&amp;S160&amp;IF(U160="","","&lt;br /&gt;"&amp;U160)&amp; "&lt;/td&gt;&lt;td headers='a.bonus'&gt;"&amp;T160&amp;IF(V160="","","&lt;br /&gt;"&amp;V160)&amp;"&lt;/td&gt;&lt;td headers='special'&gt;"&amp;X160&amp;IF(Z160="","","&lt;br /&gt;"&amp;Z160)&amp;"&lt;/td&gt;&lt;td headers='sp.bonus'&gt;"&amp;Y160&amp;IF(AA160="","","&lt;br /&gt;"&amp;AA160)&amp;"&lt;/td&gt;&lt;td headers='others'&gt;"&amp;AB160&amp;"&lt;/td&gt;&lt;td headers='sinA'&gt;"&amp;AC160&amp;"&lt;/td&gt;&lt;td headers='sinB'&gt;"&amp;AD160&amp;"&lt;/td&gt;&lt;td headers='sinC'&gt;"&amp;AE160&amp;"&lt;/td&gt;&lt;td headers='sinD'&gt;"&amp;AF160&amp;"&lt;/td&gt;&lt;td headers='sinE'&gt;"&amp;AG160&amp;"&lt;/td&gt;&lt;td headers='sinF'&gt;"&amp;AH160&amp;"&lt;/td&gt;&lt;td headers='sinG'&gt;"&amp;AI160&amp;"&lt;/td&gt;&lt;/tr&gt;"</f>
        <v>&lt;tr class='mmt groupless'&gt;&lt;td headers='icon'&gt;&lt;a href='https://www.alchemistcodedb.com/jp/card/ts-lust-ainanna-01'&gt;&lt;img src='../res/mmt/TS_LUST_AINANNA_01.png' title='冷たく輝くベッドに' /&gt;&lt;/a&gt;&lt;/td&gt;&lt;td headers='name'&gt;冷たく輝くベッドに&lt;/td&gt;&lt;td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id='m158'&gt;0&lt;/td&gt;&lt;td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0" s="29" t="str">
        <f t="shared" si="13"/>
        <v>document.getElementById('m158').innerHTML = (b0*0);</v>
      </c>
      <c r="AO160" s="33" t="str">
        <f t="shared" si="14"/>
        <v>m158</v>
      </c>
      <c r="AP160" s="6" t="str">
        <f>IF(S160="","",VLOOKUP(S160,List!N$2:O$8,2,FALSE)&amp;"*"&amp;T160&amp;IF(U160="","","+"&amp;VLOOKUP(U160,List!N$2:O$8,2,FALSE)&amp;"*"&amp;V160&amp;"-"&amp;VLOOKUP(S160,List!N$2:O$8,2,FALSE)&amp;"*"&amp;VLOOKUP(U160,List!N$2:O$8,2,FALSE)&amp;"*"&amp;MIN(T160,V160)))&amp;IF(X160="","",IF(S160="","","+")&amp;VLOOKUP(X160,List!P$2:Q$15,2,FALSE)&amp;"*"&amp;Y160&amp;IF(Z160="","","+"&amp;VLOOKUP(Z160,List!P$2:Q$14,2,FALSE)))</f>
        <v/>
      </c>
    </row>
    <row r="161" spans="1:42" s="3" customFormat="1" ht="27.6" customHeight="1">
      <c r="A161" s="79" t="s">
        <v>935</v>
      </c>
      <c r="B161" s="6" t="s">
        <v>950</v>
      </c>
      <c r="C161" s="3">
        <v>5</v>
      </c>
      <c r="D161" s="3" t="s">
        <v>39</v>
      </c>
      <c r="E161" s="6" t="s">
        <v>827</v>
      </c>
      <c r="F161" s="16" t="s">
        <v>48</v>
      </c>
      <c r="G161" s="8"/>
      <c r="H161" s="8"/>
      <c r="I161" s="4">
        <f t="shared" si="15"/>
        <v>0</v>
      </c>
      <c r="J161" s="2"/>
      <c r="K161" s="2"/>
      <c r="L161" s="2"/>
      <c r="M161" s="2">
        <f t="shared" si="16"/>
        <v>0</v>
      </c>
      <c r="N161" s="2"/>
      <c r="O161" s="2"/>
      <c r="P161" s="2"/>
      <c r="Q161" s="2"/>
      <c r="R161" s="7"/>
      <c r="W161" s="3">
        <f t="shared" si="12"/>
        <v>0</v>
      </c>
      <c r="Y161" s="8"/>
      <c r="AA161" s="4"/>
      <c r="AB161" s="5"/>
      <c r="AJ161" s="4">
        <f t="shared" si="17"/>
        <v>0</v>
      </c>
      <c r="AL161" s="21"/>
      <c r="AM161" s="29" t="str">
        <f>"&lt;tr class='mmt"&amp;IF(D161="活動"," ev",IF(D161="限定"," ltd",""))&amp;IF(G161=""," groupless'","'")&amp;"&gt;&lt;td headers='icon'&gt;&lt;a href='https://www.alchemistcodedb.com/jp/card/"&amp;SUBSTITUTE(SUBSTITUTE(LOWER(A161),"_","-"),".png","")&amp;"'&gt;&lt;img src='../res/mmt/"&amp;A161&amp;"' title='"&amp;B161&amp;"' /&gt;&lt;/a&gt;&lt;/td&gt;&lt;td headers='name'&gt;"&amp;B161&amp;"&lt;/td&gt;&lt;td headers='rank'&gt;"&amp;C161&amp;"&lt;/td&gt;&lt;td headers='remark'&gt;"&amp;IF(D161="活動","&lt;span class='event'&gt;活動&lt;/span&gt;",IF(D161="限定","&lt;span class='limited'&gt;限定&lt;/span&gt;",""))&amp;"&lt;/td&gt;&lt;td headers='origin'&gt;&lt;span class='originName'&gt;"&amp;SUBSTITUTE(F161,CHAR(10),"&lt;br /&gt;")&amp;"&lt;/span&gt;&lt;img class='originLogo' src='../res/mmt/ui/"&amp;VLOOKUP(F161,List!F:H,2,FALSE)&amp;"'title='"&amp;SUBSTITUTE(F161,CHAR(10)," ")&amp;"' /&gt;&lt;/td&gt;&lt;td headers='group'&gt;"&amp;IF(G161="","","&lt;span class='groupName'&gt;"&amp;SUBSTITUTE(G161,CHAR(10)," ")&amp;IF(H161="","","&lt;br /&gt;"&amp;SUBSTITUTE(H161,CHAR(10)," "))&amp;"&lt;/span&gt;&lt;img class='groupLogo' src='../res/mmt/ui/"&amp;VLOOKUP(G161,List!K:L,2,FALSE)&amp;"' title='"&amp;SUBSTITUTE(G161,CHAR(10)," ")&amp;"' /&gt;")&amp;IF(H161="","","&lt;img class='groupLogo' src='../res/mmt/ui/"&amp;VLOOKUP(H161,List!K:L,2,FALSE)&amp;"' title='"&amp;SUBSTITUTE(H161,CHAR(10)," ")&amp;"' /&gt;")&amp;"&lt;/td&gt;&lt;td headers='score' id='"&amp;AO161&amp;"'&gt;"&amp;I161&amp;"&lt;/td&gt;&lt;td headers='HP'&gt;"&amp;J161&amp;"&lt;/td&gt;&lt;td headers='patk'&gt;"&amp;K161&amp;"&lt;/td&gt;&lt;td headers='matk'&gt;"&amp;L161&amp;"&lt;/td&gt;&lt;td headers='pdef'&gt;"&amp;N161&amp;"&lt;/td&gt;&lt;td headers='mdef'&gt;"&amp;O161&amp;"&lt;/td&gt;&lt;td headers='dex'&gt;"&amp;P161&amp;"&lt;/td&gt;&lt;td headers='agi'&gt;"&amp;Q161&amp;"&lt;/td&gt;&lt;td headers='luck'&gt;"&amp;R161&amp;"&lt;/td&gt;&lt;td headers='aType'&gt;"&amp;S161&amp;IF(U161="","","&lt;br /&gt;"&amp;U161)&amp; "&lt;/td&gt;&lt;td headers='a.bonus'&gt;"&amp;T161&amp;IF(V161="","","&lt;br /&gt;"&amp;V161)&amp;"&lt;/td&gt;&lt;td headers='special'&gt;"&amp;X161&amp;IF(Z161="","","&lt;br /&gt;"&amp;Z161)&amp;"&lt;/td&gt;&lt;td headers='sp.bonus'&gt;"&amp;Y161&amp;IF(AA161="","","&lt;br /&gt;"&amp;AA161)&amp;"&lt;/td&gt;&lt;td headers='others'&gt;"&amp;AB161&amp;"&lt;/td&gt;&lt;td headers='sinA'&gt;"&amp;AC161&amp;"&lt;/td&gt;&lt;td headers='sinB'&gt;"&amp;AD161&amp;"&lt;/td&gt;&lt;td headers='sinC'&gt;"&amp;AE161&amp;"&lt;/td&gt;&lt;td headers='sinD'&gt;"&amp;AF161&amp;"&lt;/td&gt;&lt;td headers='sinE'&gt;"&amp;AG161&amp;"&lt;/td&gt;&lt;td headers='sinF'&gt;"&amp;AH161&amp;"&lt;/td&gt;&lt;td headers='sinG'&gt;"&amp;AI161&amp;"&lt;/td&gt;&lt;/tr&gt;"</f>
        <v>&lt;tr class='mmt ltd groupless'&gt;&lt;td headers='icon'&gt;&lt;a href='https://www.alchemistcodedb.com/jp/card/ts-lust-ainanna-02'&gt;&lt;img src='../res/mmt/TS_LUST_AINANNA_02.png' title='嘘を越えた大輪の花' /&gt;&lt;/a&gt;&lt;/td&gt;&lt;td headers='name'&gt;嘘を越えた大輪の花&lt;/td&gt;&lt;td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id='m159'&gt;0&lt;/td&gt;&lt;td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1" s="29" t="str">
        <f t="shared" si="13"/>
        <v>document.getElementById('m159').innerHTML = (b0*0);</v>
      </c>
      <c r="AO161" s="33" t="str">
        <f t="shared" si="14"/>
        <v>m159</v>
      </c>
      <c r="AP161" s="6" t="str">
        <f>IF(S161="","",VLOOKUP(S161,List!N$2:O$8,2,FALSE)&amp;"*"&amp;T161&amp;IF(U161="","","+"&amp;VLOOKUP(U161,List!N$2:O$8,2,FALSE)&amp;"*"&amp;V161&amp;"-"&amp;VLOOKUP(S161,List!N$2:O$8,2,FALSE)&amp;"*"&amp;VLOOKUP(U161,List!N$2:O$8,2,FALSE)&amp;"*"&amp;MIN(T161,V161)))&amp;IF(X161="","",IF(S161="","","+")&amp;VLOOKUP(X161,List!P$2:Q$15,2,FALSE)&amp;"*"&amp;Y161&amp;IF(Z161="","","+"&amp;VLOOKUP(Z161,List!P$2:Q$14,2,FALSE)))</f>
        <v/>
      </c>
    </row>
    <row r="162" spans="1:42" s="3" customFormat="1" ht="27.6" customHeight="1">
      <c r="A162" s="79" t="s">
        <v>195</v>
      </c>
      <c r="B162" s="6" t="s">
        <v>196</v>
      </c>
      <c r="C162" s="3">
        <v>5</v>
      </c>
      <c r="D162" s="3" t="s">
        <v>39</v>
      </c>
      <c r="E162" s="6"/>
      <c r="F162" s="16" t="s">
        <v>48</v>
      </c>
      <c r="G162" s="8" t="s">
        <v>693</v>
      </c>
      <c r="H162" s="8"/>
      <c r="I162" s="4">
        <f t="shared" si="15"/>
        <v>80</v>
      </c>
      <c r="J162" s="2">
        <v>60</v>
      </c>
      <c r="K162" s="2"/>
      <c r="L162" s="2">
        <v>20</v>
      </c>
      <c r="M162" s="2">
        <f t="shared" si="16"/>
        <v>20</v>
      </c>
      <c r="N162" s="2"/>
      <c r="O162" s="2"/>
      <c r="P162" s="2"/>
      <c r="Q162" s="2"/>
      <c r="R162" s="7"/>
      <c r="S162" s="3" t="s">
        <v>16</v>
      </c>
      <c r="T162" s="3">
        <v>20</v>
      </c>
      <c r="W162" s="3">
        <f t="shared" si="12"/>
        <v>20</v>
      </c>
      <c r="Y162" s="8"/>
      <c r="AA162" s="4"/>
      <c r="AB162" s="5"/>
      <c r="AC162" s="3">
        <v>20</v>
      </c>
      <c r="AE162" s="3">
        <v>40</v>
      </c>
      <c r="AJ162" s="4">
        <f t="shared" si="17"/>
        <v>40</v>
      </c>
      <c r="AL162" s="21"/>
      <c r="AM162" s="29" t="str">
        <f>"&lt;tr class='mmt"&amp;IF(D162="活動"," ev",IF(D162="限定"," ltd",""))&amp;IF(G162=""," groupless'","'")&amp;"&gt;&lt;td headers='icon'&gt;&lt;a href='https://www.alchemistcodedb.com/jp/card/"&amp;SUBSTITUTE(SUBSTITUTE(LOWER(A162),"_","-"),".png","")&amp;"'&gt;&lt;img src='../res/mmt/"&amp;A162&amp;"' title='"&amp;B162&amp;"' /&gt;&lt;/a&gt;&lt;/td&gt;&lt;td headers='name'&gt;"&amp;B162&amp;"&lt;/td&gt;&lt;td headers='rank'&gt;"&amp;C162&amp;"&lt;/td&gt;&lt;td headers='remark'&gt;"&amp;IF(D162="活動","&lt;span class='event'&gt;活動&lt;/span&gt;",IF(D162="限定","&lt;span class='limited'&gt;限定&lt;/span&gt;",""))&amp;"&lt;/td&gt;&lt;td headers='origin'&gt;&lt;span class='originName'&gt;"&amp;SUBSTITUTE(F162,CHAR(10),"&lt;br /&gt;")&amp;"&lt;/span&gt;&lt;img class='originLogo' src='../res/mmt/ui/"&amp;VLOOKUP(F162,List!F:H,2,FALSE)&amp;"'title='"&amp;SUBSTITUTE(F162,CHAR(10)," ")&amp;"' /&gt;&lt;/td&gt;&lt;td headers='group'&gt;"&amp;IF(G162="","","&lt;span class='groupName'&gt;"&amp;SUBSTITUTE(G162,CHAR(10)," ")&amp;IF(H162="","","&lt;br /&gt;"&amp;SUBSTITUTE(H162,CHAR(10)," "))&amp;"&lt;/span&gt;&lt;img class='groupLogo' src='../res/mmt/ui/"&amp;VLOOKUP(G162,List!K:L,2,FALSE)&amp;"' title='"&amp;SUBSTITUTE(G162,CHAR(10)," ")&amp;"' /&gt;")&amp;IF(H162="","","&lt;img class='groupLogo' src='../res/mmt/ui/"&amp;VLOOKUP(H162,List!K:L,2,FALSE)&amp;"' title='"&amp;SUBSTITUTE(H162,CHAR(10)," ")&amp;"' /&gt;")&amp;"&lt;/td&gt;&lt;td headers='score' id='"&amp;AO162&amp;"'&gt;"&amp;I162&amp;"&lt;/td&gt;&lt;td headers='HP'&gt;"&amp;J162&amp;"&lt;/td&gt;&lt;td headers='patk'&gt;"&amp;K162&amp;"&lt;/td&gt;&lt;td headers='matk'&gt;"&amp;L162&amp;"&lt;/td&gt;&lt;td headers='pdef'&gt;"&amp;N162&amp;"&lt;/td&gt;&lt;td headers='mdef'&gt;"&amp;O162&amp;"&lt;/td&gt;&lt;td headers='dex'&gt;"&amp;P162&amp;"&lt;/td&gt;&lt;td headers='agi'&gt;"&amp;Q162&amp;"&lt;/td&gt;&lt;td headers='luck'&gt;"&amp;R162&amp;"&lt;/td&gt;&lt;td headers='aType'&gt;"&amp;S162&amp;IF(U162="","","&lt;br /&gt;"&amp;U162)&amp; "&lt;/td&gt;&lt;td headers='a.bonus'&gt;"&amp;T162&amp;IF(V162="","","&lt;br /&gt;"&amp;V162)&amp;"&lt;/td&gt;&lt;td headers='special'&gt;"&amp;X162&amp;IF(Z162="","","&lt;br /&gt;"&amp;Z162)&amp;"&lt;/td&gt;&lt;td headers='sp.bonus'&gt;"&amp;Y162&amp;IF(AA162="","","&lt;br /&gt;"&amp;AA162)&amp;"&lt;/td&gt;&lt;td headers='others'&gt;"&amp;AB162&amp;"&lt;/td&gt;&lt;td headers='sinA'&gt;"&amp;AC162&amp;"&lt;/td&gt;&lt;td headers='sinB'&gt;"&amp;AD162&amp;"&lt;/td&gt;&lt;td headers='sinC'&gt;"&amp;AE162&amp;"&lt;/td&gt;&lt;td headers='sinD'&gt;"&amp;AF162&amp;"&lt;/td&gt;&lt;td headers='sinE'&gt;"&amp;AG162&amp;"&lt;/td&gt;&lt;td headers='sinF'&gt;"&amp;AH162&amp;"&lt;/td&gt;&lt;td headers='sinG'&gt;"&amp;AI162&amp;"&lt;/td&gt;&lt;/tr&gt;"</f>
        <v>&lt;tr class='mmt ltd'&gt;&lt;td headers='icon'&gt;&lt;a href='https://www.alchemistcodedb.com/jp/card/ts-lust-alma-01'&gt;&lt;img src='../res/mmt/TS_LUST_ALMA_01.png' title='アルマは楽しそう、でも…' /&gt;&lt;/a&gt;&lt;/td&gt;&lt;td headers='name'&gt;アルマは楽しそう、でも…&lt;/td&gt;&lt;td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id='m160'&gt;80&lt;/td&gt;&lt;td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headers='sinA'&gt;20&lt;/td&gt;&lt;td headers='sinB'&gt;&lt;/td&gt;&lt;td headers='sinC'&gt;40&lt;/td&gt;&lt;td headers='sinD'&gt;&lt;/td&gt;&lt;td headers='sinE'&gt;&lt;/td&gt;&lt;td headers='sinF'&gt;&lt;/td&gt;&lt;td headers='sinG'&gt;&lt;/td&gt;&lt;/tr&gt;</v>
      </c>
      <c r="AN162" s="29" t="str">
        <f t="shared" si="13"/>
        <v>document.getElementById('m160').innerHTML = (b0*20) + (s0*40+s1*20+s3*40)+ (ex03*20);</v>
      </c>
      <c r="AO162" s="33" t="str">
        <f t="shared" si="14"/>
        <v>m160</v>
      </c>
      <c r="AP162" s="6" t="str">
        <f>IF(S162="","",VLOOKUP(S162,List!N$2:O$8,2,FALSE)&amp;"*"&amp;T162&amp;IF(U162="","","+"&amp;VLOOKUP(U162,List!N$2:O$8,2,FALSE)&amp;"*"&amp;V162&amp;"-"&amp;VLOOKUP(S162,List!N$2:O$8,2,FALSE)&amp;"*"&amp;VLOOKUP(U162,List!N$2:O$8,2,FALSE)&amp;"*"&amp;MIN(T162,V162)))&amp;IF(X162="","",IF(S162="","","+")&amp;VLOOKUP(X162,List!P$2:Q$15,2,FALSE)&amp;"*"&amp;Y162&amp;IF(Z162="","","+"&amp;VLOOKUP(Z162,List!P$2:Q$14,2,FALSE)))</f>
        <v>ex03*20</v>
      </c>
    </row>
    <row r="163" spans="1:42" s="3" customFormat="1" ht="27.6" customHeight="1">
      <c r="A163" s="79" t="s">
        <v>197</v>
      </c>
      <c r="B163" s="6" t="s">
        <v>198</v>
      </c>
      <c r="C163" s="3">
        <v>5</v>
      </c>
      <c r="D163" s="3" t="s">
        <v>39</v>
      </c>
      <c r="E163" s="6" t="s">
        <v>827</v>
      </c>
      <c r="F163" s="16" t="s">
        <v>48</v>
      </c>
      <c r="G163" s="8" t="s">
        <v>693</v>
      </c>
      <c r="H163" s="8"/>
      <c r="I163" s="4">
        <f t="shared" si="15"/>
        <v>90</v>
      </c>
      <c r="J163" s="2"/>
      <c r="K163" s="2"/>
      <c r="L163" s="2">
        <v>30</v>
      </c>
      <c r="M163" s="2">
        <f t="shared" si="16"/>
        <v>30</v>
      </c>
      <c r="N163" s="2"/>
      <c r="O163" s="2"/>
      <c r="P163" s="2">
        <v>20</v>
      </c>
      <c r="Q163" s="2"/>
      <c r="R163" s="7"/>
      <c r="S163" s="3" t="s">
        <v>16</v>
      </c>
      <c r="T163" s="3">
        <v>30</v>
      </c>
      <c r="W163" s="3">
        <f t="shared" si="12"/>
        <v>30</v>
      </c>
      <c r="Y163" s="8"/>
      <c r="AA163" s="4"/>
      <c r="AB163" s="5" t="s">
        <v>478</v>
      </c>
      <c r="AC163" s="3">
        <v>30</v>
      </c>
      <c r="AE163" s="3">
        <v>30</v>
      </c>
      <c r="AJ163" s="4">
        <f t="shared" si="17"/>
        <v>30</v>
      </c>
      <c r="AL163" s="21"/>
      <c r="AM163" s="29" t="str">
        <f>"&lt;tr class='mmt"&amp;IF(D163="活動"," ev",IF(D163="限定"," ltd",""))&amp;IF(G163=""," groupless'","'")&amp;"&gt;&lt;td headers='icon'&gt;&lt;a href='https://www.alchemistcodedb.com/jp/card/"&amp;SUBSTITUTE(SUBSTITUTE(LOWER(A163),"_","-"),".png","")&amp;"'&gt;&lt;img src='../res/mmt/"&amp;A163&amp;"' title='"&amp;B163&amp;"' /&gt;&lt;/a&gt;&lt;/td&gt;&lt;td headers='name'&gt;"&amp;B163&amp;"&lt;/td&gt;&lt;td headers='rank'&gt;"&amp;C163&amp;"&lt;/td&gt;&lt;td headers='remark'&gt;"&amp;IF(D163="活動","&lt;span class='event'&gt;活動&lt;/span&gt;",IF(D163="限定","&lt;span class='limited'&gt;限定&lt;/span&gt;",""))&amp;"&lt;/td&gt;&lt;td headers='origin'&gt;&lt;span class='originName'&gt;"&amp;SUBSTITUTE(F163,CHAR(10),"&lt;br /&gt;")&amp;"&lt;/span&gt;&lt;img class='originLogo' src='../res/mmt/ui/"&amp;VLOOKUP(F163,List!F:H,2,FALSE)&amp;"'title='"&amp;SUBSTITUTE(F163,CHAR(10)," ")&amp;"' /&gt;&lt;/td&gt;&lt;td headers='group'&gt;"&amp;IF(G163="","","&lt;span class='groupName'&gt;"&amp;SUBSTITUTE(G163,CHAR(10)," ")&amp;IF(H163="","","&lt;br /&gt;"&amp;SUBSTITUTE(H163,CHAR(10)," "))&amp;"&lt;/span&gt;&lt;img class='groupLogo' src='../res/mmt/ui/"&amp;VLOOKUP(G163,List!K:L,2,FALSE)&amp;"' title='"&amp;SUBSTITUTE(G163,CHAR(10)," ")&amp;"' /&gt;")&amp;IF(H163="","","&lt;img class='groupLogo' src='../res/mmt/ui/"&amp;VLOOKUP(H163,List!K:L,2,FALSE)&amp;"' title='"&amp;SUBSTITUTE(H163,CHAR(10)," ")&amp;"' /&gt;")&amp;"&lt;/td&gt;&lt;td headers='score' id='"&amp;AO163&amp;"'&gt;"&amp;I163&amp;"&lt;/td&gt;&lt;td headers='HP'&gt;"&amp;J163&amp;"&lt;/td&gt;&lt;td headers='patk'&gt;"&amp;K163&amp;"&lt;/td&gt;&lt;td headers='matk'&gt;"&amp;L163&amp;"&lt;/td&gt;&lt;td headers='pdef'&gt;"&amp;N163&amp;"&lt;/td&gt;&lt;td headers='mdef'&gt;"&amp;O163&amp;"&lt;/td&gt;&lt;td headers='dex'&gt;"&amp;P163&amp;"&lt;/td&gt;&lt;td headers='agi'&gt;"&amp;Q163&amp;"&lt;/td&gt;&lt;td headers='luck'&gt;"&amp;R163&amp;"&lt;/td&gt;&lt;td headers='aType'&gt;"&amp;S163&amp;IF(U163="","","&lt;br /&gt;"&amp;U163)&amp; "&lt;/td&gt;&lt;td headers='a.bonus'&gt;"&amp;T163&amp;IF(V163="","","&lt;br /&gt;"&amp;V163)&amp;"&lt;/td&gt;&lt;td headers='special'&gt;"&amp;X163&amp;IF(Z163="","","&lt;br /&gt;"&amp;Z163)&amp;"&lt;/td&gt;&lt;td headers='sp.bonus'&gt;"&amp;Y163&amp;IF(AA163="","","&lt;br /&gt;"&amp;AA163)&amp;"&lt;/td&gt;&lt;td headers='others'&gt;"&amp;AB163&amp;"&lt;/td&gt;&lt;td headers='sinA'&gt;"&amp;AC163&amp;"&lt;/td&gt;&lt;td headers='sinB'&gt;"&amp;AD163&amp;"&lt;/td&gt;&lt;td headers='sinC'&gt;"&amp;AE163&amp;"&lt;/td&gt;&lt;td headers='sinD'&gt;"&amp;AF163&amp;"&lt;/td&gt;&lt;td headers='sinE'&gt;"&amp;AG163&amp;"&lt;/td&gt;&lt;td headers='sinF'&gt;"&amp;AH163&amp;"&lt;/td&gt;&lt;td headers='sinG'&gt;"&amp;AI163&amp;"&lt;/td&gt;&lt;/tr&gt;"</f>
        <v>&lt;tr class='mmt ltd'&gt;&lt;td headers='icon'&gt;&lt;a href='https://www.alchemistcodedb.com/jp/card/ts-lust-alma-02'&gt;&lt;img src='../res/mmt/TS_LUST_ALMA_02.png' title='特訓サマービーチ' /&gt;&lt;/a&gt;&lt;/td&gt;&lt;td headers='name'&gt;特訓サマービーチ&lt;/td&gt;&lt;td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id='m161'&gt;90&lt;/td&gt;&lt;td headers='HP'&gt;&lt;/td&gt;&lt;td headers='patk'&gt;&lt;/td&gt;&lt;td headers='matk'&gt;30&lt;/td&gt;&lt;td headers='pdef'&gt;&lt;/td&gt;&lt;td headers='mdef'&gt;&lt;/td&gt;&lt;td headers='dex'&gt;20&lt;/td&gt;&lt;td headers='agi'&gt;&lt;/td&gt;&lt;td headers='luck'&gt;&lt;/td&gt;&lt;td headers='aType'&gt;打撃&lt;/td&gt;&lt;td headers='a.bonus'&gt;30&lt;/td&gt;&lt;td headers='special'&gt;&lt;/td&gt;&lt;td headers='sp.bonus'&gt;&lt;/td&gt;&lt;td headers='others'&gt;命中率+10&lt;/td&gt;&lt;td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163" s="29" t="str">
        <f t="shared" si="13"/>
        <v>document.getElementById('m161').innerHTML = (b0*30) + (s0*30+s1*30+s3*30)+ (ex03*30);</v>
      </c>
      <c r="AO163" s="33" t="str">
        <f t="shared" si="14"/>
        <v>m161</v>
      </c>
      <c r="AP163" s="6" t="str">
        <f>IF(S163="","",VLOOKUP(S163,List!N$2:O$8,2,FALSE)&amp;"*"&amp;T163&amp;IF(U163="","","+"&amp;VLOOKUP(U163,List!N$2:O$8,2,FALSE)&amp;"*"&amp;V163&amp;"-"&amp;VLOOKUP(S163,List!N$2:O$8,2,FALSE)&amp;"*"&amp;VLOOKUP(U163,List!N$2:O$8,2,FALSE)&amp;"*"&amp;MIN(T163,V163)))&amp;IF(X163="","",IF(S163="","","+")&amp;VLOOKUP(X163,List!P$2:Q$15,2,FALSE)&amp;"*"&amp;Y163&amp;IF(Z163="","","+"&amp;VLOOKUP(Z163,List!P$2:Q$14,2,FALSE)))</f>
        <v>ex03*30</v>
      </c>
    </row>
    <row r="164" spans="1:42" s="3" customFormat="1" ht="27.6" customHeight="1">
      <c r="A164" s="79" t="s">
        <v>199</v>
      </c>
      <c r="B164" s="6" t="s">
        <v>200</v>
      </c>
      <c r="C164" s="3">
        <v>5</v>
      </c>
      <c r="D164" s="3" t="s">
        <v>39</v>
      </c>
      <c r="E164" s="6"/>
      <c r="F164" s="16" t="s">
        <v>48</v>
      </c>
      <c r="G164" s="8"/>
      <c r="H164" s="8"/>
      <c r="I164" s="4">
        <f t="shared" si="15"/>
        <v>0</v>
      </c>
      <c r="J164" s="2"/>
      <c r="K164" s="2"/>
      <c r="L164" s="2"/>
      <c r="M164" s="2">
        <f t="shared" si="16"/>
        <v>0</v>
      </c>
      <c r="N164" s="2"/>
      <c r="O164" s="2"/>
      <c r="P164" s="2"/>
      <c r="Q164" s="2"/>
      <c r="R164" s="7"/>
      <c r="W164" s="3">
        <f t="shared" si="12"/>
        <v>0</v>
      </c>
      <c r="Y164" s="8"/>
      <c r="AA164" s="4"/>
      <c r="AB164" s="5"/>
      <c r="AJ164" s="4">
        <f t="shared" si="17"/>
        <v>0</v>
      </c>
      <c r="AL164" s="21"/>
      <c r="AM164" s="29" t="str">
        <f>"&lt;tr class='mmt"&amp;IF(D164="活動"," ev",IF(D164="限定"," ltd",""))&amp;IF(G164=""," groupless'","'")&amp;"&gt;&lt;td headers='icon'&gt;&lt;a href='https://www.alchemistcodedb.com/jp/card/"&amp;SUBSTITUTE(SUBSTITUTE(LOWER(A164),"_","-"),".png","")&amp;"'&gt;&lt;img src='../res/mmt/"&amp;A164&amp;"' title='"&amp;B164&amp;"' /&gt;&lt;/a&gt;&lt;/td&gt;&lt;td headers='name'&gt;"&amp;B164&amp;"&lt;/td&gt;&lt;td headers='rank'&gt;"&amp;C164&amp;"&lt;/td&gt;&lt;td headers='remark'&gt;"&amp;IF(D164="活動","&lt;span class='event'&gt;活動&lt;/span&gt;",IF(D164="限定","&lt;span class='limited'&gt;限定&lt;/span&gt;",""))&amp;"&lt;/td&gt;&lt;td headers='origin'&gt;&lt;span class='originName'&gt;"&amp;SUBSTITUTE(F164,CHAR(10),"&lt;br /&gt;")&amp;"&lt;/span&gt;&lt;img class='originLogo' src='../res/mmt/ui/"&amp;VLOOKUP(F164,List!F:H,2,FALSE)&amp;"'title='"&amp;SUBSTITUTE(F164,CHAR(10)," ")&amp;"' /&gt;&lt;/td&gt;&lt;td headers='group'&gt;"&amp;IF(G164="","","&lt;span class='groupName'&gt;"&amp;SUBSTITUTE(G164,CHAR(10)," ")&amp;IF(H164="","","&lt;br /&gt;"&amp;SUBSTITUTE(H164,CHAR(10)," "))&amp;"&lt;/span&gt;&lt;img class='groupLogo' src='../res/mmt/ui/"&amp;VLOOKUP(G164,List!K:L,2,FALSE)&amp;"' title='"&amp;SUBSTITUTE(G164,CHAR(10)," ")&amp;"' /&gt;")&amp;IF(H164="","","&lt;img class='groupLogo' src='../res/mmt/ui/"&amp;VLOOKUP(H164,List!K:L,2,FALSE)&amp;"' title='"&amp;SUBSTITUTE(H164,CHAR(10)," ")&amp;"' /&gt;")&amp;"&lt;/td&gt;&lt;td headers='score' id='"&amp;AO164&amp;"'&gt;"&amp;I164&amp;"&lt;/td&gt;&lt;td headers='HP'&gt;"&amp;J164&amp;"&lt;/td&gt;&lt;td headers='patk'&gt;"&amp;K164&amp;"&lt;/td&gt;&lt;td headers='matk'&gt;"&amp;L164&amp;"&lt;/td&gt;&lt;td headers='pdef'&gt;"&amp;N164&amp;"&lt;/td&gt;&lt;td headers='mdef'&gt;"&amp;O164&amp;"&lt;/td&gt;&lt;td headers='dex'&gt;"&amp;P164&amp;"&lt;/td&gt;&lt;td headers='agi'&gt;"&amp;Q164&amp;"&lt;/td&gt;&lt;td headers='luck'&gt;"&amp;R164&amp;"&lt;/td&gt;&lt;td headers='aType'&gt;"&amp;S164&amp;IF(U164="","","&lt;br /&gt;"&amp;U164)&amp; "&lt;/td&gt;&lt;td headers='a.bonus'&gt;"&amp;T164&amp;IF(V164="","","&lt;br /&gt;"&amp;V164)&amp;"&lt;/td&gt;&lt;td headers='special'&gt;"&amp;X164&amp;IF(Z164="","","&lt;br /&gt;"&amp;Z164)&amp;"&lt;/td&gt;&lt;td headers='sp.bonus'&gt;"&amp;Y164&amp;IF(AA164="","","&lt;br /&gt;"&amp;AA164)&amp;"&lt;/td&gt;&lt;td headers='others'&gt;"&amp;AB164&amp;"&lt;/td&gt;&lt;td headers='sinA'&gt;"&amp;AC164&amp;"&lt;/td&gt;&lt;td headers='sinB'&gt;"&amp;AD164&amp;"&lt;/td&gt;&lt;td headers='sinC'&gt;"&amp;AE164&amp;"&lt;/td&gt;&lt;td headers='sinD'&gt;"&amp;AF164&amp;"&lt;/td&gt;&lt;td headers='sinE'&gt;"&amp;AG164&amp;"&lt;/td&gt;&lt;td headers='sinF'&gt;"&amp;AH164&amp;"&lt;/td&gt;&lt;td headers='sinG'&gt;"&amp;AI164&amp;"&lt;/td&gt;&lt;/tr&gt;"</f>
        <v>&lt;tr class='mmt ltd groupless'&gt;&lt;td headers='icon'&gt;&lt;a href='https://www.alchemistcodedb.com/jp/card/ts-lust-ambrosia-01'&gt;&lt;img src='../res/mmt/TS_LUST_AMBROSIA_01.png' title='罪、その地に積もりて' /&gt;&lt;/a&gt;&lt;/td&gt;&lt;td headers='name'&gt;罪、その地に積もりて&lt;/td&gt;&lt;td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4" s="29" t="str">
        <f t="shared" si="13"/>
        <v>document.getElementById('m162').innerHTML = (b0*0);</v>
      </c>
      <c r="AO164" s="33" t="str">
        <f t="shared" si="14"/>
        <v>m162</v>
      </c>
      <c r="AP164" s="6" t="str">
        <f>IF(S164="","",VLOOKUP(S164,List!N$2:O$8,2,FALSE)&amp;"*"&amp;T164&amp;IF(U164="","","+"&amp;VLOOKUP(U164,List!N$2:O$8,2,FALSE)&amp;"*"&amp;V164&amp;"-"&amp;VLOOKUP(S164,List!N$2:O$8,2,FALSE)&amp;"*"&amp;VLOOKUP(U164,List!N$2:O$8,2,FALSE)&amp;"*"&amp;MIN(T164,V164)))&amp;IF(X164="","",IF(S164="","","+")&amp;VLOOKUP(X164,List!P$2:Q$15,2,FALSE)&amp;"*"&amp;Y164&amp;IF(Z164="","","+"&amp;VLOOKUP(Z164,List!P$2:Q$14,2,FALSE)))</f>
        <v/>
      </c>
    </row>
    <row r="165" spans="1:42" s="3" customFormat="1" ht="27.6" customHeight="1">
      <c r="A165" s="79" t="s">
        <v>956</v>
      </c>
      <c r="B165" s="6" t="s">
        <v>963</v>
      </c>
      <c r="C165" s="3">
        <v>5</v>
      </c>
      <c r="D165" s="3" t="s">
        <v>39</v>
      </c>
      <c r="E165" s="6"/>
      <c r="F165" s="16" t="s">
        <v>48</v>
      </c>
      <c r="G165" s="8"/>
      <c r="H165" s="8"/>
      <c r="I165" s="4">
        <f t="shared" si="15"/>
        <v>0</v>
      </c>
      <c r="J165" s="2"/>
      <c r="K165" s="2"/>
      <c r="L165" s="2"/>
      <c r="M165" s="2">
        <f t="shared" si="16"/>
        <v>0</v>
      </c>
      <c r="N165" s="2"/>
      <c r="O165" s="2"/>
      <c r="P165" s="2"/>
      <c r="Q165" s="2"/>
      <c r="R165" s="7"/>
      <c r="W165" s="3">
        <f t="shared" si="12"/>
        <v>0</v>
      </c>
      <c r="Y165" s="8"/>
      <c r="AA165" s="4"/>
      <c r="AB165" s="5"/>
      <c r="AJ165" s="4">
        <f t="shared" si="17"/>
        <v>0</v>
      </c>
      <c r="AL165" s="21"/>
      <c r="AM165" s="29" t="str">
        <f>"&lt;tr class='mmt"&amp;IF(D165="活動"," ev",IF(D165="限定"," ltd",""))&amp;IF(G165=""," groupless'","'")&amp;"&gt;&lt;td headers='icon'&gt;&lt;a href='https://www.alchemistcodedb.com/jp/card/"&amp;SUBSTITUTE(SUBSTITUTE(LOWER(A165),"_","-"),".png","")&amp;"'&gt;&lt;img src='../res/mmt/"&amp;A165&amp;"' title='"&amp;B165&amp;"' /&gt;&lt;/a&gt;&lt;/td&gt;&lt;td headers='name'&gt;"&amp;B165&amp;"&lt;/td&gt;&lt;td headers='rank'&gt;"&amp;C165&amp;"&lt;/td&gt;&lt;td headers='remark'&gt;"&amp;IF(D165="活動","&lt;span class='event'&gt;活動&lt;/span&gt;",IF(D165="限定","&lt;span class='limited'&gt;限定&lt;/span&gt;",""))&amp;"&lt;/td&gt;&lt;td headers='origin'&gt;&lt;span class='originName'&gt;"&amp;SUBSTITUTE(F165,CHAR(10),"&lt;br /&gt;")&amp;"&lt;/span&gt;&lt;img class='originLogo' src='../res/mmt/ui/"&amp;VLOOKUP(F165,List!F:H,2,FALSE)&amp;"'title='"&amp;SUBSTITUTE(F165,CHAR(10)," ")&amp;"' /&gt;&lt;/td&gt;&lt;td headers='group'&gt;"&amp;IF(G165="","","&lt;span class='groupName'&gt;"&amp;SUBSTITUTE(G165,CHAR(10)," ")&amp;IF(H165="","","&lt;br /&gt;"&amp;SUBSTITUTE(H165,CHAR(10)," "))&amp;"&lt;/span&gt;&lt;img class='groupLogo' src='../res/mmt/ui/"&amp;VLOOKUP(G165,List!K:L,2,FALSE)&amp;"' title='"&amp;SUBSTITUTE(G165,CHAR(10)," ")&amp;"' /&gt;")&amp;IF(H165="","","&lt;img class='groupLogo' src='../res/mmt/ui/"&amp;VLOOKUP(H165,List!K:L,2,FALSE)&amp;"' title='"&amp;SUBSTITUTE(H165,CHAR(10)," ")&amp;"' /&gt;")&amp;"&lt;/td&gt;&lt;td headers='score' id='"&amp;AO165&amp;"'&gt;"&amp;I165&amp;"&lt;/td&gt;&lt;td headers='HP'&gt;"&amp;J165&amp;"&lt;/td&gt;&lt;td headers='patk'&gt;"&amp;K165&amp;"&lt;/td&gt;&lt;td headers='matk'&gt;"&amp;L165&amp;"&lt;/td&gt;&lt;td headers='pdef'&gt;"&amp;N165&amp;"&lt;/td&gt;&lt;td headers='mdef'&gt;"&amp;O165&amp;"&lt;/td&gt;&lt;td headers='dex'&gt;"&amp;P165&amp;"&lt;/td&gt;&lt;td headers='agi'&gt;"&amp;Q165&amp;"&lt;/td&gt;&lt;td headers='luck'&gt;"&amp;R165&amp;"&lt;/td&gt;&lt;td headers='aType'&gt;"&amp;S165&amp;IF(U165="","","&lt;br /&gt;"&amp;U165)&amp; "&lt;/td&gt;&lt;td headers='a.bonus'&gt;"&amp;T165&amp;IF(V165="","","&lt;br /&gt;"&amp;V165)&amp;"&lt;/td&gt;&lt;td headers='special'&gt;"&amp;X165&amp;IF(Z165="","","&lt;br /&gt;"&amp;Z165)&amp;"&lt;/td&gt;&lt;td headers='sp.bonus'&gt;"&amp;Y165&amp;IF(AA165="","","&lt;br /&gt;"&amp;AA165)&amp;"&lt;/td&gt;&lt;td headers='others'&gt;"&amp;AB165&amp;"&lt;/td&gt;&lt;td headers='sinA'&gt;"&amp;AC165&amp;"&lt;/td&gt;&lt;td headers='sinB'&gt;"&amp;AD165&amp;"&lt;/td&gt;&lt;td headers='sinC'&gt;"&amp;AE165&amp;"&lt;/td&gt;&lt;td headers='sinD'&gt;"&amp;AF165&amp;"&lt;/td&gt;&lt;td headers='sinE'&gt;"&amp;AG165&amp;"&lt;/td&gt;&lt;td headers='sinF'&gt;"&amp;AH165&amp;"&lt;/td&gt;&lt;td headers='sinG'&gt;"&amp;AI165&amp;"&lt;/td&gt;&lt;/tr&gt;"</f>
        <v>&lt;tr class='mmt ltd groupless'&gt;&lt;td headers='icon'&gt;&lt;a href='https://www.alchemistcodedb.com/jp/card/ts-lust-ambrosia-02'&gt;&lt;img src='../res/mmt/TS_LUST_AMBROSIA_02.png' title='幼き魔女の夢見る世界' /&gt;&lt;/a&gt;&lt;/td&gt;&lt;td headers='name'&gt;幼き魔女の夢見る世界&lt;/td&gt;&lt;td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5" s="29" t="str">
        <f t="shared" si="13"/>
        <v>document.getElementById('m163').innerHTML = (b0*0);</v>
      </c>
      <c r="AO165" s="33" t="str">
        <f t="shared" si="14"/>
        <v>m163</v>
      </c>
      <c r="AP165" s="6" t="str">
        <f>IF(S165="","",VLOOKUP(S165,List!N$2:O$8,2,FALSE)&amp;"*"&amp;T165&amp;IF(U165="","","+"&amp;VLOOKUP(U165,List!N$2:O$8,2,FALSE)&amp;"*"&amp;V165&amp;"-"&amp;VLOOKUP(S165,List!N$2:O$8,2,FALSE)&amp;"*"&amp;VLOOKUP(U165,List!N$2:O$8,2,FALSE)&amp;"*"&amp;MIN(T165,V165)))&amp;IF(X165="","",IF(S165="","","+")&amp;VLOOKUP(X165,List!P$2:Q$15,2,FALSE)&amp;"*"&amp;Y165&amp;IF(Z165="","","+"&amp;VLOOKUP(Z165,List!P$2:Q$14,2,FALSE)))</f>
        <v/>
      </c>
    </row>
    <row r="166" spans="1:42" s="3" customFormat="1" ht="27.6" customHeight="1">
      <c r="A166" s="79" t="s">
        <v>957</v>
      </c>
      <c r="B166" s="6" t="s">
        <v>964</v>
      </c>
      <c r="C166" s="3">
        <v>5</v>
      </c>
      <c r="E166" s="6"/>
      <c r="F166" s="16" t="s">
        <v>48</v>
      </c>
      <c r="G166" s="8"/>
      <c r="H166" s="8"/>
      <c r="I166" s="4">
        <f t="shared" si="15"/>
        <v>0</v>
      </c>
      <c r="J166" s="2"/>
      <c r="K166" s="2"/>
      <c r="L166" s="2"/>
      <c r="M166" s="2">
        <f t="shared" si="16"/>
        <v>0</v>
      </c>
      <c r="N166" s="2"/>
      <c r="O166" s="2"/>
      <c r="P166" s="2"/>
      <c r="Q166" s="2"/>
      <c r="R166" s="7"/>
      <c r="W166" s="3">
        <f t="shared" si="12"/>
        <v>0</v>
      </c>
      <c r="Y166" s="8"/>
      <c r="AA166" s="4"/>
      <c r="AB166" s="5"/>
      <c r="AJ166" s="4">
        <f t="shared" si="17"/>
        <v>0</v>
      </c>
      <c r="AL166" s="21"/>
      <c r="AM166" s="29" t="str">
        <f>"&lt;tr class='mmt"&amp;IF(D166="活動"," ev",IF(D166="限定"," ltd",""))&amp;IF(G166=""," groupless'","'")&amp;"&gt;&lt;td headers='icon'&gt;&lt;a href='https://www.alchemistcodedb.com/jp/card/"&amp;SUBSTITUTE(SUBSTITUTE(LOWER(A166),"_","-"),".png","")&amp;"'&gt;&lt;img src='../res/mmt/"&amp;A166&amp;"' title='"&amp;B166&amp;"' /&gt;&lt;/a&gt;&lt;/td&gt;&lt;td headers='name'&gt;"&amp;B166&amp;"&lt;/td&gt;&lt;td headers='rank'&gt;"&amp;C166&amp;"&lt;/td&gt;&lt;td headers='remark'&gt;"&amp;IF(D166="活動","&lt;span class='event'&gt;活動&lt;/span&gt;",IF(D166="限定","&lt;span class='limited'&gt;限定&lt;/span&gt;",""))&amp;"&lt;/td&gt;&lt;td headers='origin'&gt;&lt;span class='originName'&gt;"&amp;SUBSTITUTE(F166,CHAR(10),"&lt;br /&gt;")&amp;"&lt;/span&gt;&lt;img class='originLogo' src='../res/mmt/ui/"&amp;VLOOKUP(F166,List!F:H,2,FALSE)&amp;"'title='"&amp;SUBSTITUTE(F166,CHAR(10)," ")&amp;"' /&gt;&lt;/td&gt;&lt;td headers='group'&gt;"&amp;IF(G166="","","&lt;span class='groupName'&gt;"&amp;SUBSTITUTE(G166,CHAR(10)," ")&amp;IF(H166="","","&lt;br /&gt;"&amp;SUBSTITUTE(H166,CHAR(10)," "))&amp;"&lt;/span&gt;&lt;img class='groupLogo' src='../res/mmt/ui/"&amp;VLOOKUP(G166,List!K:L,2,FALSE)&amp;"' title='"&amp;SUBSTITUTE(G166,CHAR(10)," ")&amp;"' /&gt;")&amp;IF(H166="","","&lt;img class='groupLogo' src='../res/mmt/ui/"&amp;VLOOKUP(H166,List!K:L,2,FALSE)&amp;"' title='"&amp;SUBSTITUTE(H166,CHAR(10)," ")&amp;"' /&gt;")&amp;"&lt;/td&gt;&lt;td headers='score' id='"&amp;AO166&amp;"'&gt;"&amp;I166&amp;"&lt;/td&gt;&lt;td headers='HP'&gt;"&amp;J166&amp;"&lt;/td&gt;&lt;td headers='patk'&gt;"&amp;K166&amp;"&lt;/td&gt;&lt;td headers='matk'&gt;"&amp;L166&amp;"&lt;/td&gt;&lt;td headers='pdef'&gt;"&amp;N166&amp;"&lt;/td&gt;&lt;td headers='mdef'&gt;"&amp;O166&amp;"&lt;/td&gt;&lt;td headers='dex'&gt;"&amp;P166&amp;"&lt;/td&gt;&lt;td headers='agi'&gt;"&amp;Q166&amp;"&lt;/td&gt;&lt;td headers='luck'&gt;"&amp;R166&amp;"&lt;/td&gt;&lt;td headers='aType'&gt;"&amp;S166&amp;IF(U166="","","&lt;br /&gt;"&amp;U166)&amp; "&lt;/td&gt;&lt;td headers='a.bonus'&gt;"&amp;T166&amp;IF(V166="","","&lt;br /&gt;"&amp;V166)&amp;"&lt;/td&gt;&lt;td headers='special'&gt;"&amp;X166&amp;IF(Z166="","","&lt;br /&gt;"&amp;Z166)&amp;"&lt;/td&gt;&lt;td headers='sp.bonus'&gt;"&amp;Y166&amp;IF(AA166="","","&lt;br /&gt;"&amp;AA166)&amp;"&lt;/td&gt;&lt;td headers='others'&gt;"&amp;AB166&amp;"&lt;/td&gt;&lt;td headers='sinA'&gt;"&amp;AC166&amp;"&lt;/td&gt;&lt;td headers='sinB'&gt;"&amp;AD166&amp;"&lt;/td&gt;&lt;td headers='sinC'&gt;"&amp;AE166&amp;"&lt;/td&gt;&lt;td headers='sinD'&gt;"&amp;AF166&amp;"&lt;/td&gt;&lt;td headers='sinE'&gt;"&amp;AG166&amp;"&lt;/td&gt;&lt;td headers='sinF'&gt;"&amp;AH166&amp;"&lt;/td&gt;&lt;td headers='sinG'&gt;"&amp;AI166&amp;"&lt;/td&gt;&lt;/tr&gt;"</f>
        <v>&lt;tr class='mmt groupless'&gt;&lt;td headers='icon'&gt;&lt;a href='https://www.alchemistcodedb.com/jp/card/ts-lust-celliers-01'&gt;&lt;img src='../res/mmt/TS_LUST_CELLIERS_01.png' title='クリスタルのキラキラ' /&gt;&lt;/a&gt;&lt;/td&gt;&lt;td headers='name'&gt;クリスタルのキラキラ&lt;/td&gt;&lt;td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6" s="29" t="str">
        <f t="shared" si="13"/>
        <v>document.getElementById('m164').innerHTML = (b0*0);</v>
      </c>
      <c r="AO166" s="33" t="str">
        <f t="shared" si="14"/>
        <v>m164</v>
      </c>
      <c r="AP166" s="6" t="str">
        <f>IF(S166="","",VLOOKUP(S166,List!N$2:O$8,2,FALSE)&amp;"*"&amp;T166&amp;IF(U166="","","+"&amp;VLOOKUP(U166,List!N$2:O$8,2,FALSE)&amp;"*"&amp;V166&amp;"-"&amp;VLOOKUP(S166,List!N$2:O$8,2,FALSE)&amp;"*"&amp;VLOOKUP(U166,List!N$2:O$8,2,FALSE)&amp;"*"&amp;MIN(T166,V166)))&amp;IF(X166="","",IF(S166="","","+")&amp;VLOOKUP(X166,List!P$2:Q$15,2,FALSE)&amp;"*"&amp;Y166&amp;IF(Z166="","","+"&amp;VLOOKUP(Z166,List!P$2:Q$14,2,FALSE)))</f>
        <v/>
      </c>
    </row>
    <row r="167" spans="1:42" s="3" customFormat="1" ht="27.6" customHeight="1">
      <c r="A167" s="79" t="s">
        <v>971</v>
      </c>
      <c r="B167" s="6" t="s">
        <v>973</v>
      </c>
      <c r="C167" s="3">
        <v>5</v>
      </c>
      <c r="D167" s="3" t="s">
        <v>39</v>
      </c>
      <c r="E167" s="6"/>
      <c r="F167" s="16" t="s">
        <v>48</v>
      </c>
      <c r="G167" s="8"/>
      <c r="H167" s="8"/>
      <c r="I167" s="4">
        <f t="shared" si="15"/>
        <v>0</v>
      </c>
      <c r="J167" s="2"/>
      <c r="K167" s="2"/>
      <c r="L167" s="2"/>
      <c r="M167" s="2">
        <f t="shared" si="16"/>
        <v>0</v>
      </c>
      <c r="N167" s="2"/>
      <c r="O167" s="2"/>
      <c r="P167" s="2"/>
      <c r="Q167" s="2"/>
      <c r="R167" s="7"/>
      <c r="W167" s="3">
        <f t="shared" si="12"/>
        <v>0</v>
      </c>
      <c r="Y167" s="8"/>
      <c r="AA167" s="4"/>
      <c r="AB167" s="5"/>
      <c r="AJ167" s="4">
        <f t="shared" si="17"/>
        <v>0</v>
      </c>
      <c r="AL167" s="21"/>
      <c r="AM167" s="29" t="str">
        <f>"&lt;tr class='mmt"&amp;IF(D167="活動"," ev",IF(D167="限定"," ltd",""))&amp;IF(G167=""," groupless'","'")&amp;"&gt;&lt;td headers='icon'&gt;&lt;a href='https://www.alchemistcodedb.com/jp/card/"&amp;SUBSTITUTE(SUBSTITUTE(LOWER(A167),"_","-"),".png","")&amp;"'&gt;&lt;img src='../res/mmt/"&amp;A167&amp;"' title='"&amp;B167&amp;"' /&gt;&lt;/a&gt;&lt;/td&gt;&lt;td headers='name'&gt;"&amp;B167&amp;"&lt;/td&gt;&lt;td headers='rank'&gt;"&amp;C167&amp;"&lt;/td&gt;&lt;td headers='remark'&gt;"&amp;IF(D167="活動","&lt;span class='event'&gt;活動&lt;/span&gt;",IF(D167="限定","&lt;span class='limited'&gt;限定&lt;/span&gt;",""))&amp;"&lt;/td&gt;&lt;td headers='origin'&gt;&lt;span class='originName'&gt;"&amp;SUBSTITUTE(F167,CHAR(10),"&lt;br /&gt;")&amp;"&lt;/span&gt;&lt;img class='originLogo' src='../res/mmt/ui/"&amp;VLOOKUP(F167,List!F:H,2,FALSE)&amp;"'title='"&amp;SUBSTITUTE(F167,CHAR(10)," ")&amp;"' /&gt;&lt;/td&gt;&lt;td headers='group'&gt;"&amp;IF(G167="","","&lt;span class='groupName'&gt;"&amp;SUBSTITUTE(G167,CHAR(10)," ")&amp;IF(H167="","","&lt;br /&gt;"&amp;SUBSTITUTE(H167,CHAR(10)," "))&amp;"&lt;/span&gt;&lt;img class='groupLogo' src='../res/mmt/ui/"&amp;VLOOKUP(G167,List!K:L,2,FALSE)&amp;"' title='"&amp;SUBSTITUTE(G167,CHAR(10)," ")&amp;"' /&gt;")&amp;IF(H167="","","&lt;img class='groupLogo' src='../res/mmt/ui/"&amp;VLOOKUP(H167,List!K:L,2,FALSE)&amp;"' title='"&amp;SUBSTITUTE(H167,CHAR(10)," ")&amp;"' /&gt;")&amp;"&lt;/td&gt;&lt;td headers='score' id='"&amp;AO167&amp;"'&gt;"&amp;I167&amp;"&lt;/td&gt;&lt;td headers='HP'&gt;"&amp;J167&amp;"&lt;/td&gt;&lt;td headers='patk'&gt;"&amp;K167&amp;"&lt;/td&gt;&lt;td headers='matk'&gt;"&amp;L167&amp;"&lt;/td&gt;&lt;td headers='pdef'&gt;"&amp;N167&amp;"&lt;/td&gt;&lt;td headers='mdef'&gt;"&amp;O167&amp;"&lt;/td&gt;&lt;td headers='dex'&gt;"&amp;P167&amp;"&lt;/td&gt;&lt;td headers='agi'&gt;"&amp;Q167&amp;"&lt;/td&gt;&lt;td headers='luck'&gt;"&amp;R167&amp;"&lt;/td&gt;&lt;td headers='aType'&gt;"&amp;S167&amp;IF(U167="","","&lt;br /&gt;"&amp;U167)&amp; "&lt;/td&gt;&lt;td headers='a.bonus'&gt;"&amp;T167&amp;IF(V167="","","&lt;br /&gt;"&amp;V167)&amp;"&lt;/td&gt;&lt;td headers='special'&gt;"&amp;X167&amp;IF(Z167="","","&lt;br /&gt;"&amp;Z167)&amp;"&lt;/td&gt;&lt;td headers='sp.bonus'&gt;"&amp;Y167&amp;IF(AA167="","","&lt;br /&gt;"&amp;AA167)&amp;"&lt;/td&gt;&lt;td headers='others'&gt;"&amp;AB167&amp;"&lt;/td&gt;&lt;td headers='sinA'&gt;"&amp;AC167&amp;"&lt;/td&gt;&lt;td headers='sinB'&gt;"&amp;AD167&amp;"&lt;/td&gt;&lt;td headers='sinC'&gt;"&amp;AE167&amp;"&lt;/td&gt;&lt;td headers='sinD'&gt;"&amp;AF167&amp;"&lt;/td&gt;&lt;td headers='sinE'&gt;"&amp;AG167&amp;"&lt;/td&gt;&lt;td headers='sinF'&gt;"&amp;AH167&amp;"&lt;/td&gt;&lt;td headers='sinG'&gt;"&amp;AI167&amp;"&lt;/td&gt;&lt;/tr&gt;"</f>
        <v>&lt;tr class='mmt ltd groupless'&gt;&lt;td headers='icon'&gt;&lt;a href='https://www.alchemistcodedb.com/jp/card/ts-lust-clabul-01'&gt;&lt;img src='../res/mmt/TS_LUST_CLABUL_01.png' title='穢れなき救済への意志' /&gt;&lt;/a&gt;&lt;/td&gt;&lt;td headers='name'&gt;穢れなき救済への意志&lt;/td&gt;&lt;td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7" s="29" t="str">
        <f t="shared" si="13"/>
        <v>document.getElementById('m165').innerHTML = (b0*0);</v>
      </c>
      <c r="AO167" s="33" t="str">
        <f t="shared" si="14"/>
        <v>m165</v>
      </c>
      <c r="AP167" s="6" t="str">
        <f>IF(S167="","",VLOOKUP(S167,List!N$2:O$8,2,FALSE)&amp;"*"&amp;T167&amp;IF(U167="","","+"&amp;VLOOKUP(U167,List!N$2:O$8,2,FALSE)&amp;"*"&amp;V167&amp;"-"&amp;VLOOKUP(S167,List!N$2:O$8,2,FALSE)&amp;"*"&amp;VLOOKUP(U167,List!N$2:O$8,2,FALSE)&amp;"*"&amp;MIN(T167,V167)))&amp;IF(X167="","",IF(S167="","","+")&amp;VLOOKUP(X167,List!P$2:Q$15,2,FALSE)&amp;"*"&amp;Y167&amp;IF(Z167="","","+"&amp;VLOOKUP(Z167,List!P$2:Q$14,2,FALSE)))</f>
        <v/>
      </c>
    </row>
    <row r="168" spans="1:42" s="3" customFormat="1" ht="27.6" customHeight="1">
      <c r="A168" s="79" t="s">
        <v>976</v>
      </c>
      <c r="B168" s="6" t="s">
        <v>979</v>
      </c>
      <c r="C168" s="3">
        <v>5</v>
      </c>
      <c r="D168" s="3" t="s">
        <v>39</v>
      </c>
      <c r="E168" s="6" t="s">
        <v>828</v>
      </c>
      <c r="F168" s="16" t="s">
        <v>48</v>
      </c>
      <c r="G168" s="8"/>
      <c r="H168" s="8"/>
      <c r="I168" s="4">
        <f t="shared" si="15"/>
        <v>0</v>
      </c>
      <c r="J168" s="2"/>
      <c r="K168" s="2"/>
      <c r="L168" s="2"/>
      <c r="M168" s="2">
        <f t="shared" si="16"/>
        <v>0</v>
      </c>
      <c r="N168" s="2"/>
      <c r="O168" s="2"/>
      <c r="P168" s="2"/>
      <c r="Q168" s="2"/>
      <c r="R168" s="7"/>
      <c r="W168" s="3">
        <f t="shared" si="12"/>
        <v>0</v>
      </c>
      <c r="Y168" s="8"/>
      <c r="AA168" s="4"/>
      <c r="AB168" s="5"/>
      <c r="AJ168" s="4">
        <f t="shared" si="17"/>
        <v>0</v>
      </c>
      <c r="AL168" s="21"/>
      <c r="AM168" s="29" t="str">
        <f>"&lt;tr class='mmt"&amp;IF(D168="活動"," ev",IF(D168="限定"," ltd",""))&amp;IF(G168=""," groupless'","'")&amp;"&gt;&lt;td headers='icon'&gt;&lt;a href='https://www.alchemistcodedb.com/jp/card/"&amp;SUBSTITUTE(SUBSTITUTE(LOWER(A168),"_","-"),".png","")&amp;"'&gt;&lt;img src='../res/mmt/"&amp;A168&amp;"' title='"&amp;B168&amp;"' /&gt;&lt;/a&gt;&lt;/td&gt;&lt;td headers='name'&gt;"&amp;B168&amp;"&lt;/td&gt;&lt;td headers='rank'&gt;"&amp;C168&amp;"&lt;/td&gt;&lt;td headers='remark'&gt;"&amp;IF(D168="活動","&lt;span class='event'&gt;活動&lt;/span&gt;",IF(D168="限定","&lt;span class='limited'&gt;限定&lt;/span&gt;",""))&amp;"&lt;/td&gt;&lt;td headers='origin'&gt;&lt;span class='originName'&gt;"&amp;SUBSTITUTE(F168,CHAR(10),"&lt;br /&gt;")&amp;"&lt;/span&gt;&lt;img class='originLogo' src='../res/mmt/ui/"&amp;VLOOKUP(F168,List!F:H,2,FALSE)&amp;"'title='"&amp;SUBSTITUTE(F168,CHAR(10)," ")&amp;"' /&gt;&lt;/td&gt;&lt;td headers='group'&gt;"&amp;IF(G168="","","&lt;span class='groupName'&gt;"&amp;SUBSTITUTE(G168,CHAR(10)," ")&amp;IF(H168="","","&lt;br /&gt;"&amp;SUBSTITUTE(H168,CHAR(10)," "))&amp;"&lt;/span&gt;&lt;img class='groupLogo' src='../res/mmt/ui/"&amp;VLOOKUP(G168,List!K:L,2,FALSE)&amp;"' title='"&amp;SUBSTITUTE(G168,CHAR(10)," ")&amp;"' /&gt;")&amp;IF(H168="","","&lt;img class='groupLogo' src='../res/mmt/ui/"&amp;VLOOKUP(H168,List!K:L,2,FALSE)&amp;"' title='"&amp;SUBSTITUTE(H168,CHAR(10)," ")&amp;"' /&gt;")&amp;"&lt;/td&gt;&lt;td headers='score' id='"&amp;AO168&amp;"'&gt;"&amp;I168&amp;"&lt;/td&gt;&lt;td headers='HP'&gt;"&amp;J168&amp;"&lt;/td&gt;&lt;td headers='patk'&gt;"&amp;K168&amp;"&lt;/td&gt;&lt;td headers='matk'&gt;"&amp;L168&amp;"&lt;/td&gt;&lt;td headers='pdef'&gt;"&amp;N168&amp;"&lt;/td&gt;&lt;td headers='mdef'&gt;"&amp;O168&amp;"&lt;/td&gt;&lt;td headers='dex'&gt;"&amp;P168&amp;"&lt;/td&gt;&lt;td headers='agi'&gt;"&amp;Q168&amp;"&lt;/td&gt;&lt;td headers='luck'&gt;"&amp;R168&amp;"&lt;/td&gt;&lt;td headers='aType'&gt;"&amp;S168&amp;IF(U168="","","&lt;br /&gt;"&amp;U168)&amp; "&lt;/td&gt;&lt;td headers='a.bonus'&gt;"&amp;T168&amp;IF(V168="","","&lt;br /&gt;"&amp;V168)&amp;"&lt;/td&gt;&lt;td headers='special'&gt;"&amp;X168&amp;IF(Z168="","","&lt;br /&gt;"&amp;Z168)&amp;"&lt;/td&gt;&lt;td headers='sp.bonus'&gt;"&amp;Y168&amp;IF(AA168="","","&lt;br /&gt;"&amp;AA168)&amp;"&lt;/td&gt;&lt;td headers='others'&gt;"&amp;AB168&amp;"&lt;/td&gt;&lt;td headers='sinA'&gt;"&amp;AC168&amp;"&lt;/td&gt;&lt;td headers='sinB'&gt;"&amp;AD168&amp;"&lt;/td&gt;&lt;td headers='sinC'&gt;"&amp;AE168&amp;"&lt;/td&gt;&lt;td headers='sinD'&gt;"&amp;AF168&amp;"&lt;/td&gt;&lt;td headers='sinE'&gt;"&amp;AG168&amp;"&lt;/td&gt;&lt;td headers='sinF'&gt;"&amp;AH168&amp;"&lt;/td&gt;&lt;td headers='sinG'&gt;"&amp;AI168&amp;"&lt;/td&gt;&lt;/tr&gt;"</f>
        <v>&lt;tr class='mmt ltd groupless'&gt;&lt;td headers='icon'&gt;&lt;a href='https://www.alchemistcodedb.com/jp/card/ts-lust-cordelia-01'&gt;&lt;img src='../res/mmt/TS_LUST_CORDELIA_01.png' title='仮装の先での出会い' /&gt;&lt;/a&gt;&lt;/td&gt;&lt;td headers='name'&gt;仮装の先での出会い&lt;/td&gt;&lt;td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8" s="29" t="str">
        <f t="shared" si="13"/>
        <v>document.getElementById('m166').innerHTML = (b0*0);</v>
      </c>
      <c r="AO168" s="33" t="str">
        <f t="shared" si="14"/>
        <v>m166</v>
      </c>
      <c r="AP168" s="6" t="str">
        <f>IF(S168="","",VLOOKUP(S168,List!N$2:O$8,2,FALSE)&amp;"*"&amp;T168&amp;IF(U168="","","+"&amp;VLOOKUP(U168,List!N$2:O$8,2,FALSE)&amp;"*"&amp;V168&amp;"-"&amp;VLOOKUP(S168,List!N$2:O$8,2,FALSE)&amp;"*"&amp;VLOOKUP(U168,List!N$2:O$8,2,FALSE)&amp;"*"&amp;MIN(T168,V168)))&amp;IF(X168="","",IF(S168="","","+")&amp;VLOOKUP(X168,List!P$2:Q$15,2,FALSE)&amp;"*"&amp;Y168&amp;IF(Z168="","","+"&amp;VLOOKUP(Z168,List!P$2:Q$14,2,FALSE)))</f>
        <v/>
      </c>
    </row>
    <row r="169" spans="1:42" s="3" customFormat="1" ht="27.6" customHeight="1">
      <c r="A169" s="79" t="s">
        <v>201</v>
      </c>
      <c r="B169" s="6" t="s">
        <v>202</v>
      </c>
      <c r="C169" s="3">
        <v>5</v>
      </c>
      <c r="E169" s="6"/>
      <c r="F169" s="16" t="s">
        <v>48</v>
      </c>
      <c r="G169" s="8" t="s">
        <v>693</v>
      </c>
      <c r="H169" s="8"/>
      <c r="I169" s="4">
        <f t="shared" si="15"/>
        <v>80</v>
      </c>
      <c r="J169" s="2">
        <v>40</v>
      </c>
      <c r="K169" s="2"/>
      <c r="L169" s="2">
        <v>20</v>
      </c>
      <c r="M169" s="2">
        <f t="shared" si="16"/>
        <v>20</v>
      </c>
      <c r="N169" s="2"/>
      <c r="O169" s="2"/>
      <c r="P169" s="2"/>
      <c r="Q169" s="2"/>
      <c r="R169" s="7"/>
      <c r="W169" s="3">
        <f t="shared" si="12"/>
        <v>0</v>
      </c>
      <c r="X169" s="3" t="s">
        <v>497</v>
      </c>
      <c r="Y169" s="8">
        <v>20</v>
      </c>
      <c r="AA169" s="4"/>
      <c r="AB169" s="5" t="s">
        <v>613</v>
      </c>
      <c r="AD169" s="3">
        <v>20</v>
      </c>
      <c r="AE169" s="3">
        <v>40</v>
      </c>
      <c r="AJ169" s="4">
        <f t="shared" si="17"/>
        <v>40</v>
      </c>
      <c r="AL169" s="21"/>
      <c r="AM169" s="29" t="str">
        <f>"&lt;tr class='mmt"&amp;IF(D169="活動"," ev",IF(D169="限定"," ltd",""))&amp;IF(G169=""," groupless'","'")&amp;"&gt;&lt;td headers='icon'&gt;&lt;a href='https://www.alchemistcodedb.com/jp/card/"&amp;SUBSTITUTE(SUBSTITUTE(LOWER(A169),"_","-"),".png","")&amp;"'&gt;&lt;img src='../res/mmt/"&amp;A169&amp;"' title='"&amp;B169&amp;"' /&gt;&lt;/a&gt;&lt;/td&gt;&lt;td headers='name'&gt;"&amp;B169&amp;"&lt;/td&gt;&lt;td headers='rank'&gt;"&amp;C169&amp;"&lt;/td&gt;&lt;td headers='remark'&gt;"&amp;IF(D169="活動","&lt;span class='event'&gt;活動&lt;/span&gt;",IF(D169="限定","&lt;span class='limited'&gt;限定&lt;/span&gt;",""))&amp;"&lt;/td&gt;&lt;td headers='origin'&gt;&lt;span class='originName'&gt;"&amp;SUBSTITUTE(F169,CHAR(10),"&lt;br /&gt;")&amp;"&lt;/span&gt;&lt;img class='originLogo' src='../res/mmt/ui/"&amp;VLOOKUP(F169,List!F:H,2,FALSE)&amp;"'title='"&amp;SUBSTITUTE(F169,CHAR(10)," ")&amp;"' /&gt;&lt;/td&gt;&lt;td headers='group'&gt;"&amp;IF(G169="","","&lt;span class='groupName'&gt;"&amp;SUBSTITUTE(G169,CHAR(10)," ")&amp;IF(H169="","","&lt;br /&gt;"&amp;SUBSTITUTE(H169,CHAR(10)," "))&amp;"&lt;/span&gt;&lt;img class='groupLogo' src='../res/mmt/ui/"&amp;VLOOKUP(G169,List!K:L,2,FALSE)&amp;"' title='"&amp;SUBSTITUTE(G169,CHAR(10)," ")&amp;"' /&gt;")&amp;IF(H169="","","&lt;img class='groupLogo' src='../res/mmt/ui/"&amp;VLOOKUP(H169,List!K:L,2,FALSE)&amp;"' title='"&amp;SUBSTITUTE(H169,CHAR(10)," ")&amp;"' /&gt;")&amp;"&lt;/td&gt;&lt;td headers='score' id='"&amp;AO169&amp;"'&gt;"&amp;I169&amp;"&lt;/td&gt;&lt;td headers='HP'&gt;"&amp;J169&amp;"&lt;/td&gt;&lt;td headers='patk'&gt;"&amp;K169&amp;"&lt;/td&gt;&lt;td headers='matk'&gt;"&amp;L169&amp;"&lt;/td&gt;&lt;td headers='pdef'&gt;"&amp;N169&amp;"&lt;/td&gt;&lt;td headers='mdef'&gt;"&amp;O169&amp;"&lt;/td&gt;&lt;td headers='dex'&gt;"&amp;P169&amp;"&lt;/td&gt;&lt;td headers='agi'&gt;"&amp;Q169&amp;"&lt;/td&gt;&lt;td headers='luck'&gt;"&amp;R169&amp;"&lt;/td&gt;&lt;td headers='aType'&gt;"&amp;S169&amp;IF(U169="","","&lt;br /&gt;"&amp;U169)&amp; "&lt;/td&gt;&lt;td headers='a.bonus'&gt;"&amp;T169&amp;IF(V169="","","&lt;br /&gt;"&amp;V169)&amp;"&lt;/td&gt;&lt;td headers='special'&gt;"&amp;X169&amp;IF(Z169="","","&lt;br /&gt;"&amp;Z169)&amp;"&lt;/td&gt;&lt;td headers='sp.bonus'&gt;"&amp;Y169&amp;IF(AA169="","","&lt;br /&gt;"&amp;AA169)&amp;"&lt;/td&gt;&lt;td headers='others'&gt;"&amp;AB169&amp;"&lt;/td&gt;&lt;td headers='sinA'&gt;"&amp;AC169&amp;"&lt;/td&gt;&lt;td headers='sinB'&gt;"&amp;AD169&amp;"&lt;/td&gt;&lt;td headers='sinC'&gt;"&amp;AE169&amp;"&lt;/td&gt;&lt;td headers='sinD'&gt;"&amp;AF169&amp;"&lt;/td&gt;&lt;td headers='sinE'&gt;"&amp;AG169&amp;"&lt;/td&gt;&lt;td headers='sinF'&gt;"&amp;AH169&amp;"&lt;/td&gt;&lt;td headers='sinG'&gt;"&amp;AI169&amp;"&lt;/td&gt;&lt;/tr&gt;"</f>
        <v>&lt;tr class='mmt'&gt;&lt;td headers='icon'&gt;&lt;a href='https://www.alchemistcodedb.com/jp/card/ts-lust-ema-01'&gt;&lt;img src='../res/mmt/TS_LUST_EMA_01.png' title='魔法少女のランチタイム' /&gt;&lt;/a&gt;&lt;/td&gt;&lt;td headers='name'&gt;魔法少女のランチタイム&lt;/td&gt;&lt;td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id='m167'&gt;80&lt;/td&gt;&lt;td headers='HP'&gt;40&lt;/td&gt;&lt;td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headers='special'&gt;風属性&lt;/td&gt;&lt;td headers='sp.bonus'&gt;20&lt;/td&gt;&lt;td headers='others'&gt;MP上限+20%&lt;/td&gt;&lt;td headers='sinA'&gt;&lt;/td&gt;&lt;td headers='sinB'&gt;20&lt;/td&gt;&lt;td headers='sinC'&gt;40&lt;/td&gt;&lt;td headers='sinD'&gt;&lt;/td&gt;&lt;td headers='sinE'&gt;&lt;/td&gt;&lt;td headers='sinF'&gt;&lt;/td&gt;&lt;td headers='sinG'&gt;&lt;/td&gt;&lt;/tr&gt;</v>
      </c>
      <c r="AN169" s="29" t="str">
        <f t="shared" si="13"/>
        <v>document.getElementById('m167').innerHTML = (b0*20) + (s0*40+s2*20+s3*40)+ (ex12*20);</v>
      </c>
      <c r="AO169" s="33" t="str">
        <f t="shared" si="14"/>
        <v>m167</v>
      </c>
      <c r="AP169" s="6" t="str">
        <f>IF(S169="","",VLOOKUP(S169,List!N$2:O$8,2,FALSE)&amp;"*"&amp;T169&amp;IF(U169="","","+"&amp;VLOOKUP(U169,List!N$2:O$8,2,FALSE)&amp;"*"&amp;V169&amp;"-"&amp;VLOOKUP(S169,List!N$2:O$8,2,FALSE)&amp;"*"&amp;VLOOKUP(U169,List!N$2:O$8,2,FALSE)&amp;"*"&amp;MIN(T169,V169)))&amp;IF(X169="","",IF(S169="","","+")&amp;VLOOKUP(X169,List!P$2:Q$15,2,FALSE)&amp;"*"&amp;Y169&amp;IF(Z169="","","+"&amp;VLOOKUP(Z169,List!P$2:Q$14,2,FALSE)))</f>
        <v>ex12*20</v>
      </c>
    </row>
    <row r="170" spans="1:42" s="3" customFormat="1" ht="27.6" customHeight="1">
      <c r="A170" s="79" t="s">
        <v>448</v>
      </c>
      <c r="B170" s="6" t="s">
        <v>465</v>
      </c>
      <c r="C170" s="3">
        <v>5</v>
      </c>
      <c r="D170" s="3" t="s">
        <v>39</v>
      </c>
      <c r="E170" s="6" t="s">
        <v>832</v>
      </c>
      <c r="F170" s="16" t="s">
        <v>48</v>
      </c>
      <c r="G170" s="8" t="s">
        <v>693</v>
      </c>
      <c r="H170" s="8"/>
      <c r="I170" s="4">
        <f t="shared" si="15"/>
        <v>80</v>
      </c>
      <c r="J170" s="2">
        <v>60</v>
      </c>
      <c r="K170" s="2"/>
      <c r="L170" s="2"/>
      <c r="M170" s="2">
        <f t="shared" si="16"/>
        <v>0</v>
      </c>
      <c r="N170" s="2"/>
      <c r="O170" s="2"/>
      <c r="P170" s="2"/>
      <c r="Q170" s="2"/>
      <c r="R170" s="7">
        <v>20</v>
      </c>
      <c r="S170" s="3" t="s">
        <v>18</v>
      </c>
      <c r="T170" s="3">
        <v>20</v>
      </c>
      <c r="W170" s="3">
        <f t="shared" si="12"/>
        <v>20</v>
      </c>
      <c r="Y170" s="8"/>
      <c r="AA170" s="4"/>
      <c r="AB170" s="5"/>
      <c r="AE170" s="3">
        <v>60</v>
      </c>
      <c r="AJ170" s="4">
        <f t="shared" si="17"/>
        <v>60</v>
      </c>
      <c r="AL170" s="21"/>
      <c r="AM170" s="29" t="str">
        <f>"&lt;tr class='mmt"&amp;IF(D170="活動"," ev",IF(D170="限定"," ltd",""))&amp;IF(G170=""," groupless'","'")&amp;"&gt;&lt;td headers='icon'&gt;&lt;a href='https://www.alchemistcodedb.com/jp/card/"&amp;SUBSTITUTE(SUBSTITUTE(LOWER(A170),"_","-"),".png","")&amp;"'&gt;&lt;img src='../res/mmt/"&amp;A170&amp;"' title='"&amp;B170&amp;"' /&gt;&lt;/a&gt;&lt;/td&gt;&lt;td headers='name'&gt;"&amp;B170&amp;"&lt;/td&gt;&lt;td headers='rank'&gt;"&amp;C170&amp;"&lt;/td&gt;&lt;td headers='remark'&gt;"&amp;IF(D170="活動","&lt;span class='event'&gt;活動&lt;/span&gt;",IF(D170="限定","&lt;span class='limited'&gt;限定&lt;/span&gt;",""))&amp;"&lt;/td&gt;&lt;td headers='origin'&gt;&lt;span class='originName'&gt;"&amp;SUBSTITUTE(F170,CHAR(10),"&lt;br /&gt;")&amp;"&lt;/span&gt;&lt;img class='originLogo' src='../res/mmt/ui/"&amp;VLOOKUP(F170,List!F:H,2,FALSE)&amp;"'title='"&amp;SUBSTITUTE(F170,CHAR(10)," ")&amp;"' /&gt;&lt;/td&gt;&lt;td headers='group'&gt;"&amp;IF(G170="","","&lt;span class='groupName'&gt;"&amp;SUBSTITUTE(G170,CHAR(10)," ")&amp;IF(H170="","","&lt;br /&gt;"&amp;SUBSTITUTE(H170,CHAR(10)," "))&amp;"&lt;/span&gt;&lt;img class='groupLogo' src='../res/mmt/ui/"&amp;VLOOKUP(G170,List!K:L,2,FALSE)&amp;"' title='"&amp;SUBSTITUTE(G170,CHAR(10)," ")&amp;"' /&gt;")&amp;IF(H170="","","&lt;img class='groupLogo' src='../res/mmt/ui/"&amp;VLOOKUP(H170,List!K:L,2,FALSE)&amp;"' title='"&amp;SUBSTITUTE(H170,CHAR(10)," ")&amp;"' /&gt;")&amp;"&lt;/td&gt;&lt;td headers='score' id='"&amp;AO170&amp;"'&gt;"&amp;I170&amp;"&lt;/td&gt;&lt;td headers='HP'&gt;"&amp;J170&amp;"&lt;/td&gt;&lt;td headers='patk'&gt;"&amp;K170&amp;"&lt;/td&gt;&lt;td headers='matk'&gt;"&amp;L170&amp;"&lt;/td&gt;&lt;td headers='pdef'&gt;"&amp;N170&amp;"&lt;/td&gt;&lt;td headers='mdef'&gt;"&amp;O170&amp;"&lt;/td&gt;&lt;td headers='dex'&gt;"&amp;P170&amp;"&lt;/td&gt;&lt;td headers='agi'&gt;"&amp;Q170&amp;"&lt;/td&gt;&lt;td headers='luck'&gt;"&amp;R170&amp;"&lt;/td&gt;&lt;td headers='aType'&gt;"&amp;S170&amp;IF(U170="","","&lt;br /&gt;"&amp;U170)&amp; "&lt;/td&gt;&lt;td headers='a.bonus'&gt;"&amp;T170&amp;IF(V170="","","&lt;br /&gt;"&amp;V170)&amp;"&lt;/td&gt;&lt;td headers='special'&gt;"&amp;X170&amp;IF(Z170="","","&lt;br /&gt;"&amp;Z170)&amp;"&lt;/td&gt;&lt;td headers='sp.bonus'&gt;"&amp;Y170&amp;IF(AA170="","","&lt;br /&gt;"&amp;AA170)&amp;"&lt;/td&gt;&lt;td headers='others'&gt;"&amp;AB170&amp;"&lt;/td&gt;&lt;td headers='sinA'&gt;"&amp;AC170&amp;"&lt;/td&gt;&lt;td headers='sinB'&gt;"&amp;AD170&amp;"&lt;/td&gt;&lt;td headers='sinC'&gt;"&amp;AE170&amp;"&lt;/td&gt;&lt;td headers='sinD'&gt;"&amp;AF170&amp;"&lt;/td&gt;&lt;td headers='sinE'&gt;"&amp;AG170&amp;"&lt;/td&gt;&lt;td headers='sinF'&gt;"&amp;AH170&amp;"&lt;/td&gt;&lt;td headers='sinG'&gt;"&amp;AI170&amp;"&lt;/td&gt;&lt;/tr&gt;"</f>
        <v>&lt;tr class='mmt ltd'&gt;&lt;td headers='icon'&gt;&lt;a href='https://www.alchemistcodedb.com/jp/card/ts-lust-ema-02'&gt;&lt;img src='../res/mmt/TS_LUST_EMA_02.png' title='幸運な春の一片' /&gt;&lt;/a&gt;&lt;/td&gt;&lt;td headers='name'&gt;幸運な春の一片&lt;/td&gt;&lt;td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id='m168'&gt;80&lt;/td&gt;&lt;td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headers='luck'&gt;20&lt;/td&gt;&lt;td headers='aType'&gt;魔法&lt;/td&gt;&lt;td headers='a.bonus'&gt;20&lt;/td&gt;&lt;td headers='special'&gt;&lt;/td&gt;&lt;td headers='sp.bonus'&gt;&lt;/td&gt;&lt;td headers='others'&gt;&lt;/td&gt;&lt;td headers='sinA'&gt;&lt;/td&gt;&lt;td headers='sinB'&gt;&lt;/td&gt;&lt;td headers='sinC'&gt;60&lt;/td&gt;&lt;td headers='sinD'&gt;&lt;/td&gt;&lt;td headers='sinE'&gt;&lt;/td&gt;&lt;td headers='sinF'&gt;&lt;/td&gt;&lt;td headers='sinG'&gt;&lt;/td&gt;&lt;/tr&gt;</v>
      </c>
      <c r="AN170" s="29" t="str">
        <f t="shared" si="13"/>
        <v>document.getElementById('m168').innerHTML = (b0*0) + (s0*60+s3*60)+ (ex05*20);</v>
      </c>
      <c r="AO170" s="33" t="str">
        <f t="shared" si="14"/>
        <v>m168</v>
      </c>
      <c r="AP170" s="6" t="str">
        <f>IF(S170="","",VLOOKUP(S170,List!N$2:O$8,2,FALSE)&amp;"*"&amp;T170&amp;IF(U170="","","+"&amp;VLOOKUP(U170,List!N$2:O$8,2,FALSE)&amp;"*"&amp;V170&amp;"-"&amp;VLOOKUP(S170,List!N$2:O$8,2,FALSE)&amp;"*"&amp;VLOOKUP(U170,List!N$2:O$8,2,FALSE)&amp;"*"&amp;MIN(T170,V170)))&amp;IF(X170="","",IF(S170="","","+")&amp;VLOOKUP(X170,List!P$2:Q$15,2,FALSE)&amp;"*"&amp;Y170&amp;IF(Z170="","","+"&amp;VLOOKUP(Z170,List!P$2:Q$14,2,FALSE)))</f>
        <v>ex05*20</v>
      </c>
    </row>
    <row r="171" spans="1:42" s="3" customFormat="1" ht="27.6" customHeight="1">
      <c r="A171" s="79" t="s">
        <v>695</v>
      </c>
      <c r="B171" s="6" t="s">
        <v>700</v>
      </c>
      <c r="C171" s="3">
        <v>5</v>
      </c>
      <c r="E171" s="6"/>
      <c r="F171" s="16" t="s">
        <v>48</v>
      </c>
      <c r="G171" s="8" t="s">
        <v>693</v>
      </c>
      <c r="H171" s="8"/>
      <c r="I171" s="4">
        <f t="shared" si="15"/>
        <v>60</v>
      </c>
      <c r="J171" s="2">
        <v>40</v>
      </c>
      <c r="K171" s="2">
        <v>30</v>
      </c>
      <c r="L171" s="2">
        <v>30</v>
      </c>
      <c r="M171" s="2">
        <f t="shared" si="16"/>
        <v>30</v>
      </c>
      <c r="N171" s="2"/>
      <c r="O171" s="2"/>
      <c r="P171" s="2"/>
      <c r="Q171" s="2"/>
      <c r="R171" s="7"/>
      <c r="W171" s="3">
        <f t="shared" si="12"/>
        <v>0</v>
      </c>
      <c r="Y171" s="8"/>
      <c r="AA171" s="4"/>
      <c r="AB171" s="5"/>
      <c r="AC171" s="3">
        <v>30</v>
      </c>
      <c r="AE171" s="3">
        <v>30</v>
      </c>
      <c r="AJ171" s="4">
        <f t="shared" si="17"/>
        <v>30</v>
      </c>
      <c r="AL171" s="21"/>
      <c r="AM171" s="29" t="str">
        <f>"&lt;tr class='mmt"&amp;IF(D171="活動"," ev",IF(D171="限定"," ltd",""))&amp;IF(G171=""," groupless'","'")&amp;"&gt;&lt;td headers='icon'&gt;&lt;a href='https://www.alchemistcodedb.com/jp/card/"&amp;SUBSTITUTE(SUBSTITUTE(LOWER(A171),"_","-"),".png","")&amp;"'&gt;&lt;img src='../res/mmt/"&amp;A171&amp;"' title='"&amp;B171&amp;"' /&gt;&lt;/a&gt;&lt;/td&gt;&lt;td headers='name'&gt;"&amp;B171&amp;"&lt;/td&gt;&lt;td headers='rank'&gt;"&amp;C171&amp;"&lt;/td&gt;&lt;td headers='remark'&gt;"&amp;IF(D171="活動","&lt;span class='event'&gt;活動&lt;/span&gt;",IF(D171="限定","&lt;span class='limited'&gt;限定&lt;/span&gt;",""))&amp;"&lt;/td&gt;&lt;td headers='origin'&gt;&lt;span class='originName'&gt;"&amp;SUBSTITUTE(F171,CHAR(10),"&lt;br /&gt;")&amp;"&lt;/span&gt;&lt;img class='originLogo' src='../res/mmt/ui/"&amp;VLOOKUP(F171,List!F:H,2,FALSE)&amp;"'title='"&amp;SUBSTITUTE(F171,CHAR(10)," ")&amp;"' /&gt;&lt;/td&gt;&lt;td headers='group'&gt;"&amp;IF(G171="","","&lt;span class='groupName'&gt;"&amp;SUBSTITUTE(G171,CHAR(10)," ")&amp;IF(H171="","","&lt;br /&gt;"&amp;SUBSTITUTE(H171,CHAR(10)," "))&amp;"&lt;/span&gt;&lt;img class='groupLogo' src='../res/mmt/ui/"&amp;VLOOKUP(G171,List!K:L,2,FALSE)&amp;"' title='"&amp;SUBSTITUTE(G171,CHAR(10)," ")&amp;"' /&gt;")&amp;IF(H171="","","&lt;img class='groupLogo' src='../res/mmt/ui/"&amp;VLOOKUP(H171,List!K:L,2,FALSE)&amp;"' title='"&amp;SUBSTITUTE(H171,CHAR(10)," ")&amp;"' /&gt;")&amp;"&lt;/td&gt;&lt;td headers='score' id='"&amp;AO171&amp;"'&gt;"&amp;I171&amp;"&lt;/td&gt;&lt;td headers='HP'&gt;"&amp;J171&amp;"&lt;/td&gt;&lt;td headers='patk'&gt;"&amp;K171&amp;"&lt;/td&gt;&lt;td headers='matk'&gt;"&amp;L171&amp;"&lt;/td&gt;&lt;td headers='pdef'&gt;"&amp;N171&amp;"&lt;/td&gt;&lt;td headers='mdef'&gt;"&amp;O171&amp;"&lt;/td&gt;&lt;td headers='dex'&gt;"&amp;P171&amp;"&lt;/td&gt;&lt;td headers='agi'&gt;"&amp;Q171&amp;"&lt;/td&gt;&lt;td headers='luck'&gt;"&amp;R171&amp;"&lt;/td&gt;&lt;td headers='aType'&gt;"&amp;S171&amp;IF(U171="","","&lt;br /&gt;"&amp;U171)&amp; "&lt;/td&gt;&lt;td headers='a.bonus'&gt;"&amp;T171&amp;IF(V171="","","&lt;br /&gt;"&amp;V171)&amp;"&lt;/td&gt;&lt;td headers='special'&gt;"&amp;X171&amp;IF(Z171="","","&lt;br /&gt;"&amp;Z171)&amp;"&lt;/td&gt;&lt;td headers='sp.bonus'&gt;"&amp;Y171&amp;IF(AA171="","","&lt;br /&gt;"&amp;AA171)&amp;"&lt;/td&gt;&lt;td headers='others'&gt;"&amp;AB171&amp;"&lt;/td&gt;&lt;td headers='sinA'&gt;"&amp;AC171&amp;"&lt;/td&gt;&lt;td headers='sinB'&gt;"&amp;AD171&amp;"&lt;/td&gt;&lt;td headers='sinC'&gt;"&amp;AE171&amp;"&lt;/td&gt;&lt;td headers='sinD'&gt;"&amp;AF171&amp;"&lt;/td&gt;&lt;td headers='sinE'&gt;"&amp;AG171&amp;"&lt;/td&gt;&lt;td headers='sinF'&gt;"&amp;AH171&amp;"&lt;/td&gt;&lt;td headers='sinG'&gt;"&amp;AI171&amp;"&lt;/td&gt;&lt;/tr&gt;"</f>
        <v>&lt;tr class='mmt'&gt;&lt;td headers='icon'&gt;&lt;a href='https://www.alchemistcodedb.com/jp/card/ts-lust-eve-01'&gt;&lt;img src='../res/mmt/TS_LUST_EVE_01.png' title='想いを照らす心の灯' /&gt;&lt;/a&gt;&lt;/td&gt;&lt;td headers='name'&gt;想いを照らす心の灯&lt;/td&gt;&lt;td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id='m169'&gt;60&lt;/td&gt;&lt;td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171" s="29" t="str">
        <f t="shared" si="13"/>
        <v>document.getElementById('m169').innerHTML = (b0*30+b1*30+b2*30) + (s0*30+s1*30+s3*30);</v>
      </c>
      <c r="AO171" s="33" t="str">
        <f t="shared" si="14"/>
        <v>m169</v>
      </c>
      <c r="AP171" s="6" t="str">
        <f>IF(S171="","",VLOOKUP(S171,List!N$2:O$8,2,FALSE)&amp;"*"&amp;T171&amp;IF(U171="","","+"&amp;VLOOKUP(U171,List!N$2:O$8,2,FALSE)&amp;"*"&amp;V171&amp;"-"&amp;VLOOKUP(S171,List!N$2:O$8,2,FALSE)&amp;"*"&amp;VLOOKUP(U171,List!N$2:O$8,2,FALSE)&amp;"*"&amp;MIN(T171,V171)))&amp;IF(X171="","",IF(S171="","","+")&amp;VLOOKUP(X171,List!P$2:Q$15,2,FALSE)&amp;"*"&amp;Y171&amp;IF(Z171="","","+"&amp;VLOOKUP(Z171,List!P$2:Q$14,2,FALSE)))</f>
        <v/>
      </c>
    </row>
    <row r="172" spans="1:42" s="3" customFormat="1" ht="27.6" customHeight="1">
      <c r="A172" s="79" t="s">
        <v>203</v>
      </c>
      <c r="B172" s="6" t="s">
        <v>204</v>
      </c>
      <c r="C172" s="3">
        <v>5</v>
      </c>
      <c r="E172" s="6"/>
      <c r="F172" s="16" t="s">
        <v>48</v>
      </c>
      <c r="G172" s="8"/>
      <c r="H172" s="8"/>
      <c r="I172" s="4">
        <f t="shared" si="15"/>
        <v>0</v>
      </c>
      <c r="J172" s="2"/>
      <c r="K172" s="2"/>
      <c r="L172" s="2"/>
      <c r="M172" s="2">
        <f t="shared" si="16"/>
        <v>0</v>
      </c>
      <c r="N172" s="2"/>
      <c r="O172" s="2"/>
      <c r="P172" s="2"/>
      <c r="Q172" s="2"/>
      <c r="R172" s="7"/>
      <c r="W172" s="3">
        <f t="shared" si="12"/>
        <v>0</v>
      </c>
      <c r="Y172" s="8"/>
      <c r="AA172" s="4"/>
      <c r="AB172" s="5"/>
      <c r="AJ172" s="4">
        <f t="shared" si="17"/>
        <v>0</v>
      </c>
      <c r="AL172" s="21"/>
      <c r="AM172" s="29" t="str">
        <f>"&lt;tr class='mmt"&amp;IF(D172="活動"," ev",IF(D172="限定"," ltd",""))&amp;IF(G172=""," groupless'","'")&amp;"&gt;&lt;td headers='icon'&gt;&lt;a href='https://www.alchemistcodedb.com/jp/card/"&amp;SUBSTITUTE(SUBSTITUTE(LOWER(A172),"_","-"),".png","")&amp;"'&gt;&lt;img src='../res/mmt/"&amp;A172&amp;"' title='"&amp;B172&amp;"' /&gt;&lt;/a&gt;&lt;/td&gt;&lt;td headers='name'&gt;"&amp;B172&amp;"&lt;/td&gt;&lt;td headers='rank'&gt;"&amp;C172&amp;"&lt;/td&gt;&lt;td headers='remark'&gt;"&amp;IF(D172="活動","&lt;span class='event'&gt;活動&lt;/span&gt;",IF(D172="限定","&lt;span class='limited'&gt;限定&lt;/span&gt;",""))&amp;"&lt;/td&gt;&lt;td headers='origin'&gt;&lt;span class='originName'&gt;"&amp;SUBSTITUTE(F172,CHAR(10),"&lt;br /&gt;")&amp;"&lt;/span&gt;&lt;img class='originLogo' src='../res/mmt/ui/"&amp;VLOOKUP(F172,List!F:H,2,FALSE)&amp;"'title='"&amp;SUBSTITUTE(F172,CHAR(10)," ")&amp;"' /&gt;&lt;/td&gt;&lt;td headers='group'&gt;"&amp;IF(G172="","","&lt;span class='groupName'&gt;"&amp;SUBSTITUTE(G172,CHAR(10)," ")&amp;IF(H172="","","&lt;br /&gt;"&amp;SUBSTITUTE(H172,CHAR(10)," "))&amp;"&lt;/span&gt;&lt;img class='groupLogo' src='../res/mmt/ui/"&amp;VLOOKUP(G172,List!K:L,2,FALSE)&amp;"' title='"&amp;SUBSTITUTE(G172,CHAR(10)," ")&amp;"' /&gt;")&amp;IF(H172="","","&lt;img class='groupLogo' src='../res/mmt/ui/"&amp;VLOOKUP(H172,List!K:L,2,FALSE)&amp;"' title='"&amp;SUBSTITUTE(H172,CHAR(10)," ")&amp;"' /&gt;")&amp;"&lt;/td&gt;&lt;td headers='score' id='"&amp;AO172&amp;"'&gt;"&amp;I172&amp;"&lt;/td&gt;&lt;td headers='HP'&gt;"&amp;J172&amp;"&lt;/td&gt;&lt;td headers='patk'&gt;"&amp;K172&amp;"&lt;/td&gt;&lt;td headers='matk'&gt;"&amp;L172&amp;"&lt;/td&gt;&lt;td headers='pdef'&gt;"&amp;N172&amp;"&lt;/td&gt;&lt;td headers='mdef'&gt;"&amp;O172&amp;"&lt;/td&gt;&lt;td headers='dex'&gt;"&amp;P172&amp;"&lt;/td&gt;&lt;td headers='agi'&gt;"&amp;Q172&amp;"&lt;/td&gt;&lt;td headers='luck'&gt;"&amp;R172&amp;"&lt;/td&gt;&lt;td headers='aType'&gt;"&amp;S172&amp;IF(U172="","","&lt;br /&gt;"&amp;U172)&amp; "&lt;/td&gt;&lt;td headers='a.bonus'&gt;"&amp;T172&amp;IF(V172="","","&lt;br /&gt;"&amp;V172)&amp;"&lt;/td&gt;&lt;td headers='special'&gt;"&amp;X172&amp;IF(Z172="","","&lt;br /&gt;"&amp;Z172)&amp;"&lt;/td&gt;&lt;td headers='sp.bonus'&gt;"&amp;Y172&amp;IF(AA172="","","&lt;br /&gt;"&amp;AA172)&amp;"&lt;/td&gt;&lt;td headers='others'&gt;"&amp;AB172&amp;"&lt;/td&gt;&lt;td headers='sinA'&gt;"&amp;AC172&amp;"&lt;/td&gt;&lt;td headers='sinB'&gt;"&amp;AD172&amp;"&lt;/td&gt;&lt;td headers='sinC'&gt;"&amp;AE172&amp;"&lt;/td&gt;&lt;td headers='sinD'&gt;"&amp;AF172&amp;"&lt;/td&gt;&lt;td headers='sinE'&gt;"&amp;AG172&amp;"&lt;/td&gt;&lt;td headers='sinF'&gt;"&amp;AH172&amp;"&lt;/td&gt;&lt;td headers='sinG'&gt;"&amp;AI172&amp;"&lt;/td&gt;&lt;/tr&gt;"</f>
        <v>&lt;tr class='mmt groupless'&gt;&lt;td headers='icon'&gt;&lt;a href='https://www.alchemistcodedb.com/jp/card/ts-lust-lavina-01'&gt;&lt;img src='../res/mmt/TS_LUST_LAVINA_01.png' title='甘くて、あたたかくて。' /&gt;&lt;/a&gt;&lt;/td&gt;&lt;td headers='name'&gt;甘くて、あたたかくて。&lt;/td&gt;&lt;td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2" s="29" t="str">
        <f t="shared" si="13"/>
        <v>document.getElementById('m170').innerHTML = (b0*0);</v>
      </c>
      <c r="AO172" s="33" t="str">
        <f t="shared" si="14"/>
        <v>m170</v>
      </c>
      <c r="AP172" s="6" t="str">
        <f>IF(S172="","",VLOOKUP(S172,List!N$2:O$8,2,FALSE)&amp;"*"&amp;T172&amp;IF(U172="","","+"&amp;VLOOKUP(U172,List!N$2:O$8,2,FALSE)&amp;"*"&amp;V172&amp;"-"&amp;VLOOKUP(S172,List!N$2:O$8,2,FALSE)&amp;"*"&amp;VLOOKUP(U172,List!N$2:O$8,2,FALSE)&amp;"*"&amp;MIN(T172,V172)))&amp;IF(X172="","",IF(S172="","","+")&amp;VLOOKUP(X172,List!P$2:Q$15,2,FALSE)&amp;"*"&amp;Y172&amp;IF(Z172="","","+"&amp;VLOOKUP(Z172,List!P$2:Q$14,2,FALSE)))</f>
        <v/>
      </c>
    </row>
    <row r="173" spans="1:42" s="3" customFormat="1" ht="27.6" customHeight="1">
      <c r="A173" s="79" t="s">
        <v>205</v>
      </c>
      <c r="B173" s="6" t="s">
        <v>206</v>
      </c>
      <c r="C173" s="3">
        <v>5</v>
      </c>
      <c r="D173" s="3" t="s">
        <v>39</v>
      </c>
      <c r="E173" s="6" t="s">
        <v>829</v>
      </c>
      <c r="F173" s="16" t="s">
        <v>48</v>
      </c>
      <c r="G173" s="8"/>
      <c r="H173" s="8"/>
      <c r="I173" s="4">
        <f t="shared" si="15"/>
        <v>0</v>
      </c>
      <c r="J173" s="2"/>
      <c r="K173" s="2"/>
      <c r="L173" s="2"/>
      <c r="M173" s="2">
        <f t="shared" si="16"/>
        <v>0</v>
      </c>
      <c r="N173" s="2"/>
      <c r="O173" s="2"/>
      <c r="P173" s="2"/>
      <c r="Q173" s="2"/>
      <c r="R173" s="7"/>
      <c r="W173" s="3">
        <f t="shared" si="12"/>
        <v>0</v>
      </c>
      <c r="Y173" s="8"/>
      <c r="AA173" s="4"/>
      <c r="AB173" s="5"/>
      <c r="AJ173" s="4">
        <f t="shared" si="17"/>
        <v>0</v>
      </c>
      <c r="AL173" s="21"/>
      <c r="AM173" s="29" t="str">
        <f>"&lt;tr class='mmt"&amp;IF(D173="活動"," ev",IF(D173="限定"," ltd",""))&amp;IF(G173=""," groupless'","'")&amp;"&gt;&lt;td headers='icon'&gt;&lt;a href='https://www.alchemistcodedb.com/jp/card/"&amp;SUBSTITUTE(SUBSTITUTE(LOWER(A173),"_","-"),".png","")&amp;"'&gt;&lt;img src='../res/mmt/"&amp;A173&amp;"' title='"&amp;B173&amp;"' /&gt;&lt;/a&gt;&lt;/td&gt;&lt;td headers='name'&gt;"&amp;B173&amp;"&lt;/td&gt;&lt;td headers='rank'&gt;"&amp;C173&amp;"&lt;/td&gt;&lt;td headers='remark'&gt;"&amp;IF(D173="活動","&lt;span class='event'&gt;活動&lt;/span&gt;",IF(D173="限定","&lt;span class='limited'&gt;限定&lt;/span&gt;",""))&amp;"&lt;/td&gt;&lt;td headers='origin'&gt;&lt;span class='originName'&gt;"&amp;SUBSTITUTE(F173,CHAR(10),"&lt;br /&gt;")&amp;"&lt;/span&gt;&lt;img class='originLogo' src='../res/mmt/ui/"&amp;VLOOKUP(F173,List!F:H,2,FALSE)&amp;"'title='"&amp;SUBSTITUTE(F173,CHAR(10)," ")&amp;"' /&gt;&lt;/td&gt;&lt;td headers='group'&gt;"&amp;IF(G173="","","&lt;span class='groupName'&gt;"&amp;SUBSTITUTE(G173,CHAR(10)," ")&amp;IF(H173="","","&lt;br /&gt;"&amp;SUBSTITUTE(H173,CHAR(10)," "))&amp;"&lt;/span&gt;&lt;img class='groupLogo' src='../res/mmt/ui/"&amp;VLOOKUP(G173,List!K:L,2,FALSE)&amp;"' title='"&amp;SUBSTITUTE(G173,CHAR(10)," ")&amp;"' /&gt;")&amp;IF(H173="","","&lt;img class='groupLogo' src='../res/mmt/ui/"&amp;VLOOKUP(H173,List!K:L,2,FALSE)&amp;"' title='"&amp;SUBSTITUTE(H173,CHAR(10)," ")&amp;"' /&gt;")&amp;"&lt;/td&gt;&lt;td headers='score' id='"&amp;AO173&amp;"'&gt;"&amp;I173&amp;"&lt;/td&gt;&lt;td headers='HP'&gt;"&amp;J173&amp;"&lt;/td&gt;&lt;td headers='patk'&gt;"&amp;K173&amp;"&lt;/td&gt;&lt;td headers='matk'&gt;"&amp;L173&amp;"&lt;/td&gt;&lt;td headers='pdef'&gt;"&amp;N173&amp;"&lt;/td&gt;&lt;td headers='mdef'&gt;"&amp;O173&amp;"&lt;/td&gt;&lt;td headers='dex'&gt;"&amp;P173&amp;"&lt;/td&gt;&lt;td headers='agi'&gt;"&amp;Q173&amp;"&lt;/td&gt;&lt;td headers='luck'&gt;"&amp;R173&amp;"&lt;/td&gt;&lt;td headers='aType'&gt;"&amp;S173&amp;IF(U173="","","&lt;br /&gt;"&amp;U173)&amp; "&lt;/td&gt;&lt;td headers='a.bonus'&gt;"&amp;T173&amp;IF(V173="","","&lt;br /&gt;"&amp;V173)&amp;"&lt;/td&gt;&lt;td headers='special'&gt;"&amp;X173&amp;IF(Z173="","","&lt;br /&gt;"&amp;Z173)&amp;"&lt;/td&gt;&lt;td headers='sp.bonus'&gt;"&amp;Y173&amp;IF(AA173="","","&lt;br /&gt;"&amp;AA173)&amp;"&lt;/td&gt;&lt;td headers='others'&gt;"&amp;AB173&amp;"&lt;/td&gt;&lt;td headers='sinA'&gt;"&amp;AC173&amp;"&lt;/td&gt;&lt;td headers='sinB'&gt;"&amp;AD173&amp;"&lt;/td&gt;&lt;td headers='sinC'&gt;"&amp;AE173&amp;"&lt;/td&gt;&lt;td headers='sinD'&gt;"&amp;AF173&amp;"&lt;/td&gt;&lt;td headers='sinE'&gt;"&amp;AG173&amp;"&lt;/td&gt;&lt;td headers='sinF'&gt;"&amp;AH173&amp;"&lt;/td&gt;&lt;td headers='sinG'&gt;"&amp;AI173&amp;"&lt;/td&gt;&lt;/tr&gt;"</f>
        <v>&lt;tr class='mmt ltd groupless'&gt;&lt;td headers='icon'&gt;&lt;a href='https://www.alchemistcodedb.com/jp/card/ts-lust-lavina-02'&gt;&lt;img src='../res/mmt/TS_LUST_LAVINA_02.png' title='パーティは雪解けの後に' /&gt;&lt;/a&gt;&lt;/td&gt;&lt;td headers='name'&gt;パーティは雪解けの後に&lt;/td&gt;&lt;td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3" s="29" t="str">
        <f t="shared" si="13"/>
        <v>document.getElementById('m171').innerHTML = (b0*0);</v>
      </c>
      <c r="AO173" s="33" t="str">
        <f t="shared" si="14"/>
        <v>m171</v>
      </c>
      <c r="AP173" s="6" t="str">
        <f>IF(S173="","",VLOOKUP(S173,List!N$2:O$8,2,FALSE)&amp;"*"&amp;T173&amp;IF(U173="","","+"&amp;VLOOKUP(U173,List!N$2:O$8,2,FALSE)&amp;"*"&amp;V173&amp;"-"&amp;VLOOKUP(S173,List!N$2:O$8,2,FALSE)&amp;"*"&amp;VLOOKUP(U173,List!N$2:O$8,2,FALSE)&amp;"*"&amp;MIN(T173,V173)))&amp;IF(X173="","",IF(S173="","","+")&amp;VLOOKUP(X173,List!P$2:Q$15,2,FALSE)&amp;"*"&amp;Y173&amp;IF(Z173="","","+"&amp;VLOOKUP(Z173,List!P$2:Q$14,2,FALSE)))</f>
        <v/>
      </c>
    </row>
    <row r="174" spans="1:42" s="3" customFormat="1" ht="27.6" customHeight="1">
      <c r="A174" s="79" t="s">
        <v>696</v>
      </c>
      <c r="B174" s="6" t="s">
        <v>701</v>
      </c>
      <c r="C174" s="3">
        <v>5</v>
      </c>
      <c r="E174" s="6"/>
      <c r="F174" s="16" t="s">
        <v>48</v>
      </c>
      <c r="G174" s="8" t="s">
        <v>693</v>
      </c>
      <c r="H174" s="8"/>
      <c r="I174" s="4">
        <f t="shared" si="15"/>
        <v>80</v>
      </c>
      <c r="J174" s="2">
        <v>50</v>
      </c>
      <c r="K174" s="2"/>
      <c r="L174" s="2"/>
      <c r="M174" s="2">
        <f t="shared" si="16"/>
        <v>0</v>
      </c>
      <c r="N174" s="2"/>
      <c r="O174" s="2"/>
      <c r="P174" s="2"/>
      <c r="Q174" s="2"/>
      <c r="R174" s="7"/>
      <c r="S174" s="3" t="s">
        <v>16</v>
      </c>
      <c r="T174" s="3">
        <v>40</v>
      </c>
      <c r="W174" s="3">
        <f t="shared" si="12"/>
        <v>40</v>
      </c>
      <c r="Y174" s="8"/>
      <c r="AA174" s="4"/>
      <c r="AB174" s="5" t="s">
        <v>614</v>
      </c>
      <c r="AE174" s="3">
        <v>40</v>
      </c>
      <c r="AF174" s="3">
        <v>20</v>
      </c>
      <c r="AJ174" s="4">
        <f t="shared" si="17"/>
        <v>40</v>
      </c>
      <c r="AL174" s="21"/>
      <c r="AM174" s="29" t="str">
        <f>"&lt;tr class='mmt"&amp;IF(D174="活動"," ev",IF(D174="限定"," ltd",""))&amp;IF(G174=""," groupless'","'")&amp;"&gt;&lt;td headers='icon'&gt;&lt;a href='https://www.alchemistcodedb.com/jp/card/"&amp;SUBSTITUTE(SUBSTITUTE(LOWER(A174),"_","-"),".png","")&amp;"'&gt;&lt;img src='../res/mmt/"&amp;A174&amp;"' title='"&amp;B174&amp;"' /&gt;&lt;/a&gt;&lt;/td&gt;&lt;td headers='name'&gt;"&amp;B174&amp;"&lt;/td&gt;&lt;td headers='rank'&gt;"&amp;C174&amp;"&lt;/td&gt;&lt;td headers='remark'&gt;"&amp;IF(D174="活動","&lt;span class='event'&gt;活動&lt;/span&gt;",IF(D174="限定","&lt;span class='limited'&gt;限定&lt;/span&gt;",""))&amp;"&lt;/td&gt;&lt;td headers='origin'&gt;&lt;span class='originName'&gt;"&amp;SUBSTITUTE(F174,CHAR(10),"&lt;br /&gt;")&amp;"&lt;/span&gt;&lt;img class='originLogo' src='../res/mmt/ui/"&amp;VLOOKUP(F174,List!F:H,2,FALSE)&amp;"'title='"&amp;SUBSTITUTE(F174,CHAR(10)," ")&amp;"' /&gt;&lt;/td&gt;&lt;td headers='group'&gt;"&amp;IF(G174="","","&lt;span class='groupName'&gt;"&amp;SUBSTITUTE(G174,CHAR(10)," ")&amp;IF(H174="","","&lt;br /&gt;"&amp;SUBSTITUTE(H174,CHAR(10)," "))&amp;"&lt;/span&gt;&lt;img class='groupLogo' src='../res/mmt/ui/"&amp;VLOOKUP(G174,List!K:L,2,FALSE)&amp;"' title='"&amp;SUBSTITUTE(G174,CHAR(10)," ")&amp;"' /&gt;")&amp;IF(H174="","","&lt;img class='groupLogo' src='../res/mmt/ui/"&amp;VLOOKUP(H174,List!K:L,2,FALSE)&amp;"' title='"&amp;SUBSTITUTE(H174,CHAR(10)," ")&amp;"' /&gt;")&amp;"&lt;/td&gt;&lt;td headers='score' id='"&amp;AO174&amp;"'&gt;"&amp;I174&amp;"&lt;/td&gt;&lt;td headers='HP'&gt;"&amp;J174&amp;"&lt;/td&gt;&lt;td headers='patk'&gt;"&amp;K174&amp;"&lt;/td&gt;&lt;td headers='matk'&gt;"&amp;L174&amp;"&lt;/td&gt;&lt;td headers='pdef'&gt;"&amp;N174&amp;"&lt;/td&gt;&lt;td headers='mdef'&gt;"&amp;O174&amp;"&lt;/td&gt;&lt;td headers='dex'&gt;"&amp;P174&amp;"&lt;/td&gt;&lt;td headers='agi'&gt;"&amp;Q174&amp;"&lt;/td&gt;&lt;td headers='luck'&gt;"&amp;R174&amp;"&lt;/td&gt;&lt;td headers='aType'&gt;"&amp;S174&amp;IF(U174="","","&lt;br /&gt;"&amp;U174)&amp; "&lt;/td&gt;&lt;td headers='a.bonus'&gt;"&amp;T174&amp;IF(V174="","","&lt;br /&gt;"&amp;V174)&amp;"&lt;/td&gt;&lt;td headers='special'&gt;"&amp;X174&amp;IF(Z174="","","&lt;br /&gt;"&amp;Z174)&amp;"&lt;/td&gt;&lt;td headers='sp.bonus'&gt;"&amp;Y174&amp;IF(AA174="","","&lt;br /&gt;"&amp;AA174)&amp;"&lt;/td&gt;&lt;td headers='others'&gt;"&amp;AB174&amp;"&lt;/td&gt;&lt;td headers='sinA'&gt;"&amp;AC174&amp;"&lt;/td&gt;&lt;td headers='sinB'&gt;"&amp;AD174&amp;"&lt;/td&gt;&lt;td headers='sinC'&gt;"&amp;AE174&amp;"&lt;/td&gt;&lt;td headers='sinD'&gt;"&amp;AF174&amp;"&lt;/td&gt;&lt;td headers='sinE'&gt;"&amp;AG174&amp;"&lt;/td&gt;&lt;td headers='sinF'&gt;"&amp;AH174&amp;"&lt;/td&gt;&lt;td headers='sinG'&gt;"&amp;AI174&amp;"&lt;/td&gt;&lt;/tr&gt;"</f>
        <v>&lt;tr class='mmt'&gt;&lt;td headers='icon'&gt;&lt;a href='https://www.alchemistcodedb.com/jp/card/ts-lust-leychel-01'&gt;&lt;img src='../res/mmt/TS_LUST_LEYCHEL_01.png' title='優しさ配達人' /&gt;&lt;/a&gt;&lt;/td&gt;&lt;td headers='name'&gt;優しさ配達人&lt;/td&gt;&lt;td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id='m172'&gt;80&lt;/td&gt;&lt;td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headers='a.bonus'&gt;40&lt;/td&gt;&lt;td headers='special'&gt;&lt;/td&gt;&lt;td headers='sp.bonus'&gt;&lt;/td&gt;&lt;td headers='others'&gt;MP上限+10%&lt;/td&gt;&lt;td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174" s="29" t="str">
        <f t="shared" si="13"/>
        <v>document.getElementById('m172').innerHTML = (b0*0) + (s0*40+s3*40+s4*20)+ (ex03*40);</v>
      </c>
      <c r="AO174" s="33" t="str">
        <f t="shared" si="14"/>
        <v>m172</v>
      </c>
      <c r="AP174" s="6" t="str">
        <f>IF(S174="","",VLOOKUP(S174,List!N$2:O$8,2,FALSE)&amp;"*"&amp;T174&amp;IF(U174="","","+"&amp;VLOOKUP(U174,List!N$2:O$8,2,FALSE)&amp;"*"&amp;V174&amp;"-"&amp;VLOOKUP(S174,List!N$2:O$8,2,FALSE)&amp;"*"&amp;VLOOKUP(U174,List!N$2:O$8,2,FALSE)&amp;"*"&amp;MIN(T174,V174)))&amp;IF(X174="","",IF(S174="","","+")&amp;VLOOKUP(X174,List!P$2:Q$15,2,FALSE)&amp;"*"&amp;Y174&amp;IF(Z174="","","+"&amp;VLOOKUP(Z174,List!P$2:Q$14,2,FALSE)))</f>
        <v>ex03*40</v>
      </c>
    </row>
    <row r="175" spans="1:42" s="3" customFormat="1" ht="27.6" customHeight="1">
      <c r="A175" s="79" t="s">
        <v>958</v>
      </c>
      <c r="B175" s="6" t="s">
        <v>965</v>
      </c>
      <c r="C175" s="3">
        <v>5</v>
      </c>
      <c r="E175" s="6"/>
      <c r="F175" s="16" t="s">
        <v>48</v>
      </c>
      <c r="G175" s="8"/>
      <c r="H175" s="8"/>
      <c r="I175" s="4">
        <f t="shared" si="15"/>
        <v>0</v>
      </c>
      <c r="J175" s="2"/>
      <c r="K175" s="2"/>
      <c r="L175" s="2"/>
      <c r="M175" s="2">
        <f t="shared" si="16"/>
        <v>0</v>
      </c>
      <c r="N175" s="2"/>
      <c r="O175" s="2"/>
      <c r="P175" s="2"/>
      <c r="Q175" s="2"/>
      <c r="R175" s="7"/>
      <c r="W175" s="3">
        <f t="shared" si="12"/>
        <v>0</v>
      </c>
      <c r="Y175" s="8"/>
      <c r="AA175" s="4"/>
      <c r="AB175" s="5"/>
      <c r="AJ175" s="4">
        <f t="shared" si="17"/>
        <v>0</v>
      </c>
      <c r="AL175" s="21"/>
      <c r="AM175" s="29" t="str">
        <f>"&lt;tr class='mmt"&amp;IF(D175="活動"," ev",IF(D175="限定"," ltd",""))&amp;IF(G175=""," groupless'","'")&amp;"&gt;&lt;td headers='icon'&gt;&lt;a href='https://www.alchemistcodedb.com/jp/card/"&amp;SUBSTITUTE(SUBSTITUTE(LOWER(A175),"_","-"),".png","")&amp;"'&gt;&lt;img src='../res/mmt/"&amp;A175&amp;"' title='"&amp;B175&amp;"' /&gt;&lt;/a&gt;&lt;/td&gt;&lt;td headers='name'&gt;"&amp;B175&amp;"&lt;/td&gt;&lt;td headers='rank'&gt;"&amp;C175&amp;"&lt;/td&gt;&lt;td headers='remark'&gt;"&amp;IF(D175="活動","&lt;span class='event'&gt;活動&lt;/span&gt;",IF(D175="限定","&lt;span class='limited'&gt;限定&lt;/span&gt;",""))&amp;"&lt;/td&gt;&lt;td headers='origin'&gt;&lt;span class='originName'&gt;"&amp;SUBSTITUTE(F175,CHAR(10),"&lt;br /&gt;")&amp;"&lt;/span&gt;&lt;img class='originLogo' src='../res/mmt/ui/"&amp;VLOOKUP(F175,List!F:H,2,FALSE)&amp;"'title='"&amp;SUBSTITUTE(F175,CHAR(10)," ")&amp;"' /&gt;&lt;/td&gt;&lt;td headers='group'&gt;"&amp;IF(G175="","","&lt;span class='groupName'&gt;"&amp;SUBSTITUTE(G175,CHAR(10)," ")&amp;IF(H175="","","&lt;br /&gt;"&amp;SUBSTITUTE(H175,CHAR(10)," "))&amp;"&lt;/span&gt;&lt;img class='groupLogo' src='../res/mmt/ui/"&amp;VLOOKUP(G175,List!K:L,2,FALSE)&amp;"' title='"&amp;SUBSTITUTE(G175,CHAR(10)," ")&amp;"' /&gt;")&amp;IF(H175="","","&lt;img class='groupLogo' src='../res/mmt/ui/"&amp;VLOOKUP(H175,List!K:L,2,FALSE)&amp;"' title='"&amp;SUBSTITUTE(H175,CHAR(10)," ")&amp;"' /&gt;")&amp;"&lt;/td&gt;&lt;td headers='score' id='"&amp;AO175&amp;"'&gt;"&amp;I175&amp;"&lt;/td&gt;&lt;td headers='HP'&gt;"&amp;J175&amp;"&lt;/td&gt;&lt;td headers='patk'&gt;"&amp;K175&amp;"&lt;/td&gt;&lt;td headers='matk'&gt;"&amp;L175&amp;"&lt;/td&gt;&lt;td headers='pdef'&gt;"&amp;N175&amp;"&lt;/td&gt;&lt;td headers='mdef'&gt;"&amp;O175&amp;"&lt;/td&gt;&lt;td headers='dex'&gt;"&amp;P175&amp;"&lt;/td&gt;&lt;td headers='agi'&gt;"&amp;Q175&amp;"&lt;/td&gt;&lt;td headers='luck'&gt;"&amp;R175&amp;"&lt;/td&gt;&lt;td headers='aType'&gt;"&amp;S175&amp;IF(U175="","","&lt;br /&gt;"&amp;U175)&amp; "&lt;/td&gt;&lt;td headers='a.bonus'&gt;"&amp;T175&amp;IF(V175="","","&lt;br /&gt;"&amp;V175)&amp;"&lt;/td&gt;&lt;td headers='special'&gt;"&amp;X175&amp;IF(Z175="","","&lt;br /&gt;"&amp;Z175)&amp;"&lt;/td&gt;&lt;td headers='sp.bonus'&gt;"&amp;Y175&amp;IF(AA175="","","&lt;br /&gt;"&amp;AA175)&amp;"&lt;/td&gt;&lt;td headers='others'&gt;"&amp;AB175&amp;"&lt;/td&gt;&lt;td headers='sinA'&gt;"&amp;AC175&amp;"&lt;/td&gt;&lt;td headers='sinB'&gt;"&amp;AD175&amp;"&lt;/td&gt;&lt;td headers='sinC'&gt;"&amp;AE175&amp;"&lt;/td&gt;&lt;td headers='sinD'&gt;"&amp;AF175&amp;"&lt;/td&gt;&lt;td headers='sinE'&gt;"&amp;AG175&amp;"&lt;/td&gt;&lt;td headers='sinF'&gt;"&amp;AH175&amp;"&lt;/td&gt;&lt;td headers='sinG'&gt;"&amp;AI175&amp;"&lt;/td&gt;&lt;/tr&gt;"</f>
        <v>&lt;tr class='mmt groupless'&gt;&lt;td headers='icon'&gt;&lt;a href='https://www.alchemistcodedb.com/jp/card/ts-lust-mielikki-01'&gt;&lt;img src='../res/mmt/TS_LUST_MIELIKKI_01.png' title='共にある為の制約' /&gt;&lt;/a&gt;&lt;/td&gt;&lt;td headers='name'&gt;共にある為の制約&lt;/td&gt;&lt;td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5" s="29" t="str">
        <f t="shared" si="13"/>
        <v>document.getElementById('m173').innerHTML = (b0*0);</v>
      </c>
      <c r="AO175" s="33" t="str">
        <f t="shared" si="14"/>
        <v>m173</v>
      </c>
      <c r="AP175" s="6" t="str">
        <f>IF(S175="","",VLOOKUP(S175,List!N$2:O$8,2,FALSE)&amp;"*"&amp;T175&amp;IF(U175="","","+"&amp;VLOOKUP(U175,List!N$2:O$8,2,FALSE)&amp;"*"&amp;V175&amp;"-"&amp;VLOOKUP(S175,List!N$2:O$8,2,FALSE)&amp;"*"&amp;VLOOKUP(U175,List!N$2:O$8,2,FALSE)&amp;"*"&amp;MIN(T175,V175)))&amp;IF(X175="","",IF(S175="","","+")&amp;VLOOKUP(X175,List!P$2:Q$15,2,FALSE)&amp;"*"&amp;Y175&amp;IF(Z175="","","+"&amp;VLOOKUP(Z175,List!P$2:Q$14,2,FALSE)))</f>
        <v/>
      </c>
    </row>
    <row r="176" spans="1:42" s="3" customFormat="1" ht="27.6" customHeight="1">
      <c r="A176" s="79" t="s">
        <v>207</v>
      </c>
      <c r="B176" s="6" t="s">
        <v>208</v>
      </c>
      <c r="C176" s="3">
        <v>5</v>
      </c>
      <c r="D176" s="3" t="s">
        <v>39</v>
      </c>
      <c r="E176" s="6" t="s">
        <v>826</v>
      </c>
      <c r="F176" s="16" t="s">
        <v>48</v>
      </c>
      <c r="G176" s="8" t="s">
        <v>693</v>
      </c>
      <c r="H176" s="8"/>
      <c r="I176" s="4">
        <f t="shared" si="15"/>
        <v>110</v>
      </c>
      <c r="J176" s="2"/>
      <c r="K176" s="2">
        <v>40</v>
      </c>
      <c r="L176" s="2"/>
      <c r="M176" s="2">
        <f t="shared" si="16"/>
        <v>40</v>
      </c>
      <c r="N176" s="2"/>
      <c r="O176" s="2"/>
      <c r="P176" s="2">
        <v>10</v>
      </c>
      <c r="Q176" s="2"/>
      <c r="R176" s="7"/>
      <c r="S176" s="3" t="s">
        <v>16</v>
      </c>
      <c r="T176" s="3">
        <v>30</v>
      </c>
      <c r="W176" s="3">
        <f t="shared" si="12"/>
        <v>30</v>
      </c>
      <c r="Y176" s="8"/>
      <c r="AA176" s="4"/>
      <c r="AB176" s="5" t="s">
        <v>825</v>
      </c>
      <c r="AC176" s="3">
        <v>20</v>
      </c>
      <c r="AE176" s="3">
        <v>40</v>
      </c>
      <c r="AJ176" s="4">
        <f t="shared" si="17"/>
        <v>40</v>
      </c>
      <c r="AL176" s="21"/>
      <c r="AM176" s="29" t="str">
        <f>"&lt;tr class='mmt"&amp;IF(D176="活動"," ev",IF(D176="限定"," ltd",""))&amp;IF(G176=""," groupless'","'")&amp;"&gt;&lt;td headers='icon'&gt;&lt;a href='https://www.alchemistcodedb.com/jp/card/"&amp;SUBSTITUTE(SUBSTITUTE(LOWER(A176),"_","-"),".png","")&amp;"'&gt;&lt;img src='../res/mmt/"&amp;A176&amp;"' title='"&amp;B176&amp;"' /&gt;&lt;/a&gt;&lt;/td&gt;&lt;td headers='name'&gt;"&amp;B176&amp;"&lt;/td&gt;&lt;td headers='rank'&gt;"&amp;C176&amp;"&lt;/td&gt;&lt;td headers='remark'&gt;"&amp;IF(D176="活動","&lt;span class='event'&gt;活動&lt;/span&gt;",IF(D176="限定","&lt;span class='limited'&gt;限定&lt;/span&gt;",""))&amp;"&lt;/td&gt;&lt;td headers='origin'&gt;&lt;span class='originName'&gt;"&amp;SUBSTITUTE(F176,CHAR(10),"&lt;br /&gt;")&amp;"&lt;/span&gt;&lt;img class='originLogo' src='../res/mmt/ui/"&amp;VLOOKUP(F176,List!F:H,2,FALSE)&amp;"'title='"&amp;SUBSTITUTE(F176,CHAR(10)," ")&amp;"' /&gt;&lt;/td&gt;&lt;td headers='group'&gt;"&amp;IF(G176="","","&lt;span class='groupName'&gt;"&amp;SUBSTITUTE(G176,CHAR(10)," ")&amp;IF(H176="","","&lt;br /&gt;"&amp;SUBSTITUTE(H176,CHAR(10)," "))&amp;"&lt;/span&gt;&lt;img class='groupLogo' src='../res/mmt/ui/"&amp;VLOOKUP(G176,List!K:L,2,FALSE)&amp;"' title='"&amp;SUBSTITUTE(G176,CHAR(10)," ")&amp;"' /&gt;")&amp;IF(H176="","","&lt;img class='groupLogo' src='../res/mmt/ui/"&amp;VLOOKUP(H176,List!K:L,2,FALSE)&amp;"' title='"&amp;SUBSTITUTE(H176,CHAR(10)," ")&amp;"' /&gt;")&amp;"&lt;/td&gt;&lt;td headers='score' id='"&amp;AO176&amp;"'&gt;"&amp;I176&amp;"&lt;/td&gt;&lt;td headers='HP'&gt;"&amp;J176&amp;"&lt;/td&gt;&lt;td headers='patk'&gt;"&amp;K176&amp;"&lt;/td&gt;&lt;td headers='matk'&gt;"&amp;L176&amp;"&lt;/td&gt;&lt;td headers='pdef'&gt;"&amp;N176&amp;"&lt;/td&gt;&lt;td headers='mdef'&gt;"&amp;O176&amp;"&lt;/td&gt;&lt;td headers='dex'&gt;"&amp;P176&amp;"&lt;/td&gt;&lt;td headers='agi'&gt;"&amp;Q176&amp;"&lt;/td&gt;&lt;td headers='luck'&gt;"&amp;R176&amp;"&lt;/td&gt;&lt;td headers='aType'&gt;"&amp;S176&amp;IF(U176="","","&lt;br /&gt;"&amp;U176)&amp; "&lt;/td&gt;&lt;td headers='a.bonus'&gt;"&amp;T176&amp;IF(V176="","","&lt;br /&gt;"&amp;V176)&amp;"&lt;/td&gt;&lt;td headers='special'&gt;"&amp;X176&amp;IF(Z176="","","&lt;br /&gt;"&amp;Z176)&amp;"&lt;/td&gt;&lt;td headers='sp.bonus'&gt;"&amp;Y176&amp;IF(AA176="","","&lt;br /&gt;"&amp;AA176)&amp;"&lt;/td&gt;&lt;td headers='others'&gt;"&amp;AB176&amp;"&lt;/td&gt;&lt;td headers='sinA'&gt;"&amp;AC176&amp;"&lt;/td&gt;&lt;td headers='sinB'&gt;"&amp;AD176&amp;"&lt;/td&gt;&lt;td headers='sinC'&gt;"&amp;AE176&amp;"&lt;/td&gt;&lt;td headers='sinD'&gt;"&amp;AF176&amp;"&lt;/td&gt;&lt;td headers='sinE'&gt;"&amp;AG176&amp;"&lt;/td&gt;&lt;td headers='sinF'&gt;"&amp;AH176&amp;"&lt;/td&gt;&lt;td headers='sinG'&gt;"&amp;AI176&amp;"&lt;/td&gt;&lt;/tr&gt;"</f>
        <v>&lt;tr class='mmt ltd'&gt;&lt;td headers='icon'&gt;&lt;a href='https://www.alchemistcodedb.com/jp/card/ts-lust-more-01'&gt;&lt;img src='../res/mmt/TS_LUST_MORE_01.png' title='出撃、狂気のキューピッド' /&gt;&lt;/a&gt;&lt;/td&gt;&lt;td headers='name'&gt;出撃、狂気のキューピッド&lt;/td&gt;&lt;td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id='m174'&gt;110&lt;/td&gt;&lt;td headers='HP'&gt;&lt;/td&gt;&lt;td headers='patk'&gt;40&lt;/td&gt;&lt;td headers='matk'&gt;&lt;/td&gt;&lt;td headers='pdef'&gt;&lt;/td&gt;&lt;td headers='mdef'&gt;&lt;/td&gt;&lt;td headers='dex'&gt;10&lt;/td&gt;&lt;td headers='agi'&gt;&lt;/td&gt;&lt;td headers='luck'&gt;&lt;/td&gt;&lt;td headers='aType'&gt;打撃&lt;/td&gt;&lt;td headers='a.bonus'&gt;30&lt;/td&gt;&lt;td headers='special'&gt;&lt;/td&gt;&lt;td headers='sp.bonus'&gt;&lt;/td&gt;&lt;td headers='others'&gt;治癒力+20, 単体耐性+10&lt;/td&gt;&lt;td headers='sinA'&gt;20&lt;/td&gt;&lt;td headers='sinB'&gt;&lt;/td&gt;&lt;td headers='sinC'&gt;40&lt;/td&gt;&lt;td headers='sinD'&gt;&lt;/td&gt;&lt;td headers='sinE'&gt;&lt;/td&gt;&lt;td headers='sinF'&gt;&lt;/td&gt;&lt;td headers='sinG'&gt;&lt;/td&gt;&lt;/tr&gt;</v>
      </c>
      <c r="AN176" s="29" t="str">
        <f t="shared" si="13"/>
        <v>document.getElementById('m174').innerHTML = (b0*40+b1*40) + (s0*40+s1*20+s3*40)+ (ex03*30);</v>
      </c>
      <c r="AO176" s="33" t="str">
        <f t="shared" si="14"/>
        <v>m174</v>
      </c>
      <c r="AP176" s="6" t="str">
        <f>IF(S176="","",VLOOKUP(S176,List!N$2:O$8,2,FALSE)&amp;"*"&amp;T176&amp;IF(U176="","","+"&amp;VLOOKUP(U176,List!N$2:O$8,2,FALSE)&amp;"*"&amp;V176&amp;"-"&amp;VLOOKUP(S176,List!N$2:O$8,2,FALSE)&amp;"*"&amp;VLOOKUP(U176,List!N$2:O$8,2,FALSE)&amp;"*"&amp;MIN(T176,V176)))&amp;IF(X176="","",IF(S176="","","+")&amp;VLOOKUP(X176,List!P$2:Q$15,2,FALSE)&amp;"*"&amp;Y176&amp;IF(Z176="","","+"&amp;VLOOKUP(Z176,List!P$2:Q$14,2,FALSE)))</f>
        <v>ex03*30</v>
      </c>
    </row>
    <row r="177" spans="1:42" s="3" customFormat="1" ht="27.6" customHeight="1">
      <c r="A177" s="79" t="s">
        <v>209</v>
      </c>
      <c r="B177" s="6" t="s">
        <v>210</v>
      </c>
      <c r="C177" s="3">
        <v>5</v>
      </c>
      <c r="D177" s="3" t="s">
        <v>39</v>
      </c>
      <c r="E177" s="6"/>
      <c r="F177" s="16" t="s">
        <v>48</v>
      </c>
      <c r="G177" s="8"/>
      <c r="H177" s="8"/>
      <c r="I177" s="4">
        <f t="shared" si="15"/>
        <v>0</v>
      </c>
      <c r="J177" s="2"/>
      <c r="K177" s="2"/>
      <c r="L177" s="2"/>
      <c r="M177" s="2">
        <f t="shared" si="16"/>
        <v>0</v>
      </c>
      <c r="N177" s="2"/>
      <c r="O177" s="2"/>
      <c r="P177" s="2"/>
      <c r="Q177" s="2"/>
      <c r="R177" s="7"/>
      <c r="W177" s="3">
        <f t="shared" si="12"/>
        <v>0</v>
      </c>
      <c r="Y177" s="8"/>
      <c r="AA177" s="4"/>
      <c r="AB177" s="5"/>
      <c r="AJ177" s="4">
        <f t="shared" si="17"/>
        <v>0</v>
      </c>
      <c r="AL177" s="21"/>
      <c r="AM177" s="29" t="str">
        <f>"&lt;tr class='mmt"&amp;IF(D177="活動"," ev",IF(D177="限定"," ltd",""))&amp;IF(G177=""," groupless'","'")&amp;"&gt;&lt;td headers='icon'&gt;&lt;a href='https://www.alchemistcodedb.com/jp/card/"&amp;SUBSTITUTE(SUBSTITUTE(LOWER(A177),"_","-"),".png","")&amp;"'&gt;&lt;img src='../res/mmt/"&amp;A177&amp;"' title='"&amp;B177&amp;"' /&gt;&lt;/a&gt;&lt;/td&gt;&lt;td headers='name'&gt;"&amp;B177&amp;"&lt;/td&gt;&lt;td headers='rank'&gt;"&amp;C177&amp;"&lt;/td&gt;&lt;td headers='remark'&gt;"&amp;IF(D177="活動","&lt;span class='event'&gt;活動&lt;/span&gt;",IF(D177="限定","&lt;span class='limited'&gt;限定&lt;/span&gt;",""))&amp;"&lt;/td&gt;&lt;td headers='origin'&gt;&lt;span class='originName'&gt;"&amp;SUBSTITUTE(F177,CHAR(10),"&lt;br /&gt;")&amp;"&lt;/span&gt;&lt;img class='originLogo' src='../res/mmt/ui/"&amp;VLOOKUP(F177,List!F:H,2,FALSE)&amp;"'title='"&amp;SUBSTITUTE(F177,CHAR(10)," ")&amp;"' /&gt;&lt;/td&gt;&lt;td headers='group'&gt;"&amp;IF(G177="","","&lt;span class='groupName'&gt;"&amp;SUBSTITUTE(G177,CHAR(10)," ")&amp;IF(H177="","","&lt;br /&gt;"&amp;SUBSTITUTE(H177,CHAR(10)," "))&amp;"&lt;/span&gt;&lt;img class='groupLogo' src='../res/mmt/ui/"&amp;VLOOKUP(G177,List!K:L,2,FALSE)&amp;"' title='"&amp;SUBSTITUTE(G177,CHAR(10)," ")&amp;"' /&gt;")&amp;IF(H177="","","&lt;img class='groupLogo' src='../res/mmt/ui/"&amp;VLOOKUP(H177,List!K:L,2,FALSE)&amp;"' title='"&amp;SUBSTITUTE(H177,CHAR(10)," ")&amp;"' /&gt;")&amp;"&lt;/td&gt;&lt;td headers='score' id='"&amp;AO177&amp;"'&gt;"&amp;I177&amp;"&lt;/td&gt;&lt;td headers='HP'&gt;"&amp;J177&amp;"&lt;/td&gt;&lt;td headers='patk'&gt;"&amp;K177&amp;"&lt;/td&gt;&lt;td headers='matk'&gt;"&amp;L177&amp;"&lt;/td&gt;&lt;td headers='pdef'&gt;"&amp;N177&amp;"&lt;/td&gt;&lt;td headers='mdef'&gt;"&amp;O177&amp;"&lt;/td&gt;&lt;td headers='dex'&gt;"&amp;P177&amp;"&lt;/td&gt;&lt;td headers='agi'&gt;"&amp;Q177&amp;"&lt;/td&gt;&lt;td headers='luck'&gt;"&amp;R177&amp;"&lt;/td&gt;&lt;td headers='aType'&gt;"&amp;S177&amp;IF(U177="","","&lt;br /&gt;"&amp;U177)&amp; "&lt;/td&gt;&lt;td headers='a.bonus'&gt;"&amp;T177&amp;IF(V177="","","&lt;br /&gt;"&amp;V177)&amp;"&lt;/td&gt;&lt;td headers='special'&gt;"&amp;X177&amp;IF(Z177="","","&lt;br /&gt;"&amp;Z177)&amp;"&lt;/td&gt;&lt;td headers='sp.bonus'&gt;"&amp;Y177&amp;IF(AA177="","","&lt;br /&gt;"&amp;AA177)&amp;"&lt;/td&gt;&lt;td headers='others'&gt;"&amp;AB177&amp;"&lt;/td&gt;&lt;td headers='sinA'&gt;"&amp;AC177&amp;"&lt;/td&gt;&lt;td headers='sinB'&gt;"&amp;AD177&amp;"&lt;/td&gt;&lt;td headers='sinC'&gt;"&amp;AE177&amp;"&lt;/td&gt;&lt;td headers='sinD'&gt;"&amp;AF177&amp;"&lt;/td&gt;&lt;td headers='sinE'&gt;"&amp;AG177&amp;"&lt;/td&gt;&lt;td headers='sinF'&gt;"&amp;AH177&amp;"&lt;/td&gt;&lt;td headers='sinG'&gt;"&amp;AI177&amp;"&lt;/td&gt;&lt;/tr&gt;"</f>
        <v>&lt;tr class='mmt ltd groupless'&gt;&lt;td headers='icon'&gt;&lt;a href='https://www.alchemistcodedb.com/jp/card/ts-lust-nikusu-01'&gt;&lt;img src='../res/mmt/TS_LUST_NIKUSU_01.png' title='雪上に刻まれた希望' /&gt;&lt;/a&gt;&lt;/td&gt;&lt;td headers='name'&gt;雪上に刻まれた希望&lt;/td&gt;&lt;td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7" s="29" t="str">
        <f t="shared" si="13"/>
        <v>document.getElementById('m175').innerHTML = (b0*0);</v>
      </c>
      <c r="AO177" s="33" t="str">
        <f t="shared" si="14"/>
        <v>m175</v>
      </c>
      <c r="AP177" s="6" t="str">
        <f>IF(S177="","",VLOOKUP(S177,List!N$2:O$8,2,FALSE)&amp;"*"&amp;T177&amp;IF(U177="","","+"&amp;VLOOKUP(U177,List!N$2:O$8,2,FALSE)&amp;"*"&amp;V177&amp;"-"&amp;VLOOKUP(S177,List!N$2:O$8,2,FALSE)&amp;"*"&amp;VLOOKUP(U177,List!N$2:O$8,2,FALSE)&amp;"*"&amp;MIN(T177,V177)))&amp;IF(X177="","",IF(S177="","","+")&amp;VLOOKUP(X177,List!P$2:Q$15,2,FALSE)&amp;"*"&amp;Y177&amp;IF(Z177="","","+"&amp;VLOOKUP(Z177,List!P$2:Q$14,2,FALSE)))</f>
        <v/>
      </c>
    </row>
    <row r="178" spans="1:42" s="3" customFormat="1" ht="27.6" customHeight="1">
      <c r="A178" s="79" t="s">
        <v>599</v>
      </c>
      <c r="B178" s="6" t="s">
        <v>602</v>
      </c>
      <c r="C178" s="3">
        <v>5</v>
      </c>
      <c r="D178" s="3" t="s">
        <v>35</v>
      </c>
      <c r="E178" s="6" t="s">
        <v>827</v>
      </c>
      <c r="F178" s="16" t="s">
        <v>48</v>
      </c>
      <c r="G178" s="8" t="s">
        <v>693</v>
      </c>
      <c r="H178" s="8"/>
      <c r="I178" s="4">
        <f t="shared" si="15"/>
        <v>90</v>
      </c>
      <c r="J178" s="2"/>
      <c r="K178" s="2"/>
      <c r="L178" s="2">
        <v>30</v>
      </c>
      <c r="M178" s="2">
        <f t="shared" si="16"/>
        <v>30</v>
      </c>
      <c r="N178" s="2"/>
      <c r="O178" s="2"/>
      <c r="P178" s="2"/>
      <c r="Q178" s="2"/>
      <c r="R178" s="7"/>
      <c r="W178" s="3">
        <f t="shared" si="12"/>
        <v>0</v>
      </c>
      <c r="X178" s="3" t="s">
        <v>497</v>
      </c>
      <c r="Y178" s="8">
        <v>30</v>
      </c>
      <c r="AA178" s="4"/>
      <c r="AB178" s="5"/>
      <c r="AE178" s="3">
        <v>30</v>
      </c>
      <c r="AJ178" s="4">
        <f t="shared" si="17"/>
        <v>30</v>
      </c>
      <c r="AL178" s="21"/>
      <c r="AM178" s="29" t="str">
        <f>"&lt;tr class='mmt"&amp;IF(D178="活動"," ev",IF(D178="限定"," ltd",""))&amp;IF(G178=""," groupless'","'")&amp;"&gt;&lt;td headers='icon'&gt;&lt;a href='https://www.alchemistcodedb.com/jp/card/"&amp;SUBSTITUTE(SUBSTITUTE(LOWER(A178),"_","-"),".png","")&amp;"'&gt;&lt;img src='../res/mmt/"&amp;A178&amp;"' title='"&amp;B178&amp;"' /&gt;&lt;/a&gt;&lt;/td&gt;&lt;td headers='name'&gt;"&amp;B178&amp;"&lt;/td&gt;&lt;td headers='rank'&gt;"&amp;C178&amp;"&lt;/td&gt;&lt;td headers='remark'&gt;"&amp;IF(D178="活動","&lt;span class='event'&gt;活動&lt;/span&gt;",IF(D178="限定","&lt;span class='limited'&gt;限定&lt;/span&gt;",""))&amp;"&lt;/td&gt;&lt;td headers='origin'&gt;&lt;span class='originName'&gt;"&amp;SUBSTITUTE(F178,CHAR(10),"&lt;br /&gt;")&amp;"&lt;/span&gt;&lt;img class='originLogo' src='../res/mmt/ui/"&amp;VLOOKUP(F178,List!F:H,2,FALSE)&amp;"'title='"&amp;SUBSTITUTE(F178,CHAR(10)," ")&amp;"' /&gt;&lt;/td&gt;&lt;td headers='group'&gt;"&amp;IF(G178="","","&lt;span class='groupName'&gt;"&amp;SUBSTITUTE(G178,CHAR(10)," ")&amp;IF(H178="","","&lt;br /&gt;"&amp;SUBSTITUTE(H178,CHAR(10)," "))&amp;"&lt;/span&gt;&lt;img class='groupLogo' src='../res/mmt/ui/"&amp;VLOOKUP(G178,List!K:L,2,FALSE)&amp;"' title='"&amp;SUBSTITUTE(G178,CHAR(10)," ")&amp;"' /&gt;")&amp;IF(H178="","","&lt;img class='groupLogo' src='../res/mmt/ui/"&amp;VLOOKUP(H178,List!K:L,2,FALSE)&amp;"' title='"&amp;SUBSTITUTE(H178,CHAR(10)," ")&amp;"' /&gt;")&amp;"&lt;/td&gt;&lt;td headers='score' id='"&amp;AO178&amp;"'&gt;"&amp;I178&amp;"&lt;/td&gt;&lt;td headers='HP'&gt;"&amp;J178&amp;"&lt;/td&gt;&lt;td headers='patk'&gt;"&amp;K178&amp;"&lt;/td&gt;&lt;td headers='matk'&gt;"&amp;L178&amp;"&lt;/td&gt;&lt;td headers='pdef'&gt;"&amp;N178&amp;"&lt;/td&gt;&lt;td headers='mdef'&gt;"&amp;O178&amp;"&lt;/td&gt;&lt;td headers='dex'&gt;"&amp;P178&amp;"&lt;/td&gt;&lt;td headers='agi'&gt;"&amp;Q178&amp;"&lt;/td&gt;&lt;td headers='luck'&gt;"&amp;R178&amp;"&lt;/td&gt;&lt;td headers='aType'&gt;"&amp;S178&amp;IF(U178="","","&lt;br /&gt;"&amp;U178)&amp; "&lt;/td&gt;&lt;td headers='a.bonus'&gt;"&amp;T178&amp;IF(V178="","","&lt;br /&gt;"&amp;V178)&amp;"&lt;/td&gt;&lt;td headers='special'&gt;"&amp;X178&amp;IF(Z178="","","&lt;br /&gt;"&amp;Z178)&amp;"&lt;/td&gt;&lt;td headers='sp.bonus'&gt;"&amp;Y178&amp;IF(AA178="","","&lt;br /&gt;"&amp;AA178)&amp;"&lt;/td&gt;&lt;td headers='others'&gt;"&amp;AB178&amp;"&lt;/td&gt;&lt;td headers='sinA'&gt;"&amp;AC178&amp;"&lt;/td&gt;&lt;td headers='sinB'&gt;"&amp;AD178&amp;"&lt;/td&gt;&lt;td headers='sinC'&gt;"&amp;AE178&amp;"&lt;/td&gt;&lt;td headers='sinD'&gt;"&amp;AF178&amp;"&lt;/td&gt;&lt;td headers='sinE'&gt;"&amp;AG178&amp;"&lt;/td&gt;&lt;td headers='sinF'&gt;"&amp;AH178&amp;"&lt;/td&gt;&lt;td headers='sinG'&gt;"&amp;AI178&amp;"&lt;/td&gt;&lt;/tr&gt;"</f>
        <v>&lt;tr class='mmt ev'&gt;&lt;td headers='icon'&gt;&lt;a href='https://www.alchemistcodedb.com/jp/card/ts-lust-noah-01'&gt;&lt;img src='../res/mmt/TS_LUST_NOAH_01.png' title='魔法少女の一番熱い日' /&gt;&lt;/a&gt;&lt;/td&gt;&lt;td headers='name'&gt;魔法少女の一番熱い日&lt;/td&gt;&lt;td headers='rank'&gt;5&lt;/td&gt;&lt;td headers='remark'&gt;&lt;span class='event'&gt;活動&lt;/span&gt;&lt;/td&gt;&lt;td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id='m176'&gt;90&lt;/td&gt;&lt;td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headers='special'&gt;風属性&lt;/td&gt;&lt;td headers='sp.bonus'&gt;30&lt;/td&gt;&lt;td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78" s="29" t="str">
        <f t="shared" si="13"/>
        <v>document.getElementById('m176').innerHTML = (b0*30) + (s0*30+s3*30)+ (ex12*30);</v>
      </c>
      <c r="AO178" s="33" t="str">
        <f t="shared" si="14"/>
        <v>m176</v>
      </c>
      <c r="AP178" s="6" t="str">
        <f>IF(S178="","",VLOOKUP(S178,List!N$2:O$8,2,FALSE)&amp;"*"&amp;T178&amp;IF(U178="","","+"&amp;VLOOKUP(U178,List!N$2:O$8,2,FALSE)&amp;"*"&amp;V178&amp;"-"&amp;VLOOKUP(S178,List!N$2:O$8,2,FALSE)&amp;"*"&amp;VLOOKUP(U178,List!N$2:O$8,2,FALSE)&amp;"*"&amp;MIN(T178,V178)))&amp;IF(X178="","",IF(S178="","","+")&amp;VLOOKUP(X178,List!P$2:Q$15,2,FALSE)&amp;"*"&amp;Y178&amp;IF(Z178="","","+"&amp;VLOOKUP(Z178,List!P$2:Q$14,2,FALSE)))</f>
        <v>ex12*30</v>
      </c>
    </row>
    <row r="179" spans="1:42" s="3" customFormat="1" ht="27.6" customHeight="1">
      <c r="A179" s="79" t="s">
        <v>211</v>
      </c>
      <c r="B179" s="6" t="s">
        <v>212</v>
      </c>
      <c r="C179" s="3">
        <v>5</v>
      </c>
      <c r="D179" s="3" t="s">
        <v>39</v>
      </c>
      <c r="E179" s="6" t="s">
        <v>832</v>
      </c>
      <c r="F179" s="16" t="s">
        <v>48</v>
      </c>
      <c r="G179" s="8" t="s">
        <v>68</v>
      </c>
      <c r="H179" s="8"/>
      <c r="I179" s="4">
        <f t="shared" si="15"/>
        <v>60</v>
      </c>
      <c r="J179" s="2">
        <v>60</v>
      </c>
      <c r="K179" s="2"/>
      <c r="L179" s="2">
        <v>30</v>
      </c>
      <c r="M179" s="2">
        <f t="shared" si="16"/>
        <v>30</v>
      </c>
      <c r="N179" s="2"/>
      <c r="O179" s="2"/>
      <c r="P179" s="2"/>
      <c r="Q179" s="2"/>
      <c r="R179" s="7"/>
      <c r="W179" s="3">
        <f t="shared" si="12"/>
        <v>0</v>
      </c>
      <c r="Y179" s="8"/>
      <c r="AA179" s="4"/>
      <c r="AB179" s="5" t="s">
        <v>538</v>
      </c>
      <c r="AE179" s="3">
        <v>30</v>
      </c>
      <c r="AH179" s="3">
        <v>30</v>
      </c>
      <c r="AJ179" s="4">
        <f t="shared" si="17"/>
        <v>30</v>
      </c>
      <c r="AL179" s="21"/>
      <c r="AM179" s="29" t="str">
        <f>"&lt;tr class='mmt"&amp;IF(D179="活動"," ev",IF(D179="限定"," ltd",""))&amp;IF(G179=""," groupless'","'")&amp;"&gt;&lt;td headers='icon'&gt;&lt;a href='https://www.alchemistcodedb.com/jp/card/"&amp;SUBSTITUTE(SUBSTITUTE(LOWER(A179),"_","-"),".png","")&amp;"'&gt;&lt;img src='../res/mmt/"&amp;A179&amp;"' title='"&amp;B179&amp;"' /&gt;&lt;/a&gt;&lt;/td&gt;&lt;td headers='name'&gt;"&amp;B179&amp;"&lt;/td&gt;&lt;td headers='rank'&gt;"&amp;C179&amp;"&lt;/td&gt;&lt;td headers='remark'&gt;"&amp;IF(D179="活動","&lt;span class='event'&gt;活動&lt;/span&gt;",IF(D179="限定","&lt;span class='limited'&gt;限定&lt;/span&gt;",""))&amp;"&lt;/td&gt;&lt;td headers='origin'&gt;&lt;span class='originName'&gt;"&amp;SUBSTITUTE(F179,CHAR(10),"&lt;br /&gt;")&amp;"&lt;/span&gt;&lt;img class='originLogo' src='../res/mmt/ui/"&amp;VLOOKUP(F179,List!F:H,2,FALSE)&amp;"'title='"&amp;SUBSTITUTE(F179,CHAR(10)," ")&amp;"' /&gt;&lt;/td&gt;&lt;td headers='group'&gt;"&amp;IF(G179="","","&lt;span class='groupName'&gt;"&amp;SUBSTITUTE(G179,CHAR(10)," ")&amp;IF(H179="","","&lt;br /&gt;"&amp;SUBSTITUTE(H179,CHAR(10)," "))&amp;"&lt;/span&gt;&lt;img class='groupLogo' src='../res/mmt/ui/"&amp;VLOOKUP(G179,List!K:L,2,FALSE)&amp;"' title='"&amp;SUBSTITUTE(G179,CHAR(10)," ")&amp;"' /&gt;")&amp;IF(H179="","","&lt;img class='groupLogo' src='../res/mmt/ui/"&amp;VLOOKUP(H179,List!K:L,2,FALSE)&amp;"' title='"&amp;SUBSTITUTE(H179,CHAR(10)," ")&amp;"' /&gt;")&amp;"&lt;/td&gt;&lt;td headers='score' id='"&amp;AO179&amp;"'&gt;"&amp;I179&amp;"&lt;/td&gt;&lt;td headers='HP'&gt;"&amp;J179&amp;"&lt;/td&gt;&lt;td headers='patk'&gt;"&amp;K179&amp;"&lt;/td&gt;&lt;td headers='matk'&gt;"&amp;L179&amp;"&lt;/td&gt;&lt;td headers='pdef'&gt;"&amp;N179&amp;"&lt;/td&gt;&lt;td headers='mdef'&gt;"&amp;O179&amp;"&lt;/td&gt;&lt;td headers='dex'&gt;"&amp;P179&amp;"&lt;/td&gt;&lt;td headers='agi'&gt;"&amp;Q179&amp;"&lt;/td&gt;&lt;td headers='luck'&gt;"&amp;R179&amp;"&lt;/td&gt;&lt;td headers='aType'&gt;"&amp;S179&amp;IF(U179="","","&lt;br /&gt;"&amp;U179)&amp; "&lt;/td&gt;&lt;td headers='a.bonus'&gt;"&amp;T179&amp;IF(V179="","","&lt;br /&gt;"&amp;V179)&amp;"&lt;/td&gt;&lt;td headers='special'&gt;"&amp;X179&amp;IF(Z179="","","&lt;br /&gt;"&amp;Z179)&amp;"&lt;/td&gt;&lt;td headers='sp.bonus'&gt;"&amp;Y179&amp;IF(AA179="","","&lt;br /&gt;"&amp;AA179)&amp;"&lt;/td&gt;&lt;td headers='others'&gt;"&amp;AB179&amp;"&lt;/td&gt;&lt;td headers='sinA'&gt;"&amp;AC179&amp;"&lt;/td&gt;&lt;td headers='sinB'&gt;"&amp;AD179&amp;"&lt;/td&gt;&lt;td headers='sinC'&gt;"&amp;AE179&amp;"&lt;/td&gt;&lt;td headers='sinD'&gt;"&amp;AF179&amp;"&lt;/td&gt;&lt;td headers='sinE'&gt;"&amp;AG179&amp;"&lt;/td&gt;&lt;td headers='sinF'&gt;"&amp;AH179&amp;"&lt;/td&gt;&lt;td headers='sinG'&gt;"&amp;AI179&amp;"&lt;/td&gt;&lt;/tr&gt;"</f>
        <v>&lt;tr class='mmt ltd'&gt;&lt;td headers='icon'&gt;&lt;a href='https://www.alchemistcodedb.com/jp/card/ts-lust-othima-01'&gt;&lt;img src='../res/mmt/TS_LUST_OTHIMA_01.png' title='終わりない宴' /&gt;&lt;/a&gt;&lt;/td&gt;&lt;td headers='name'&gt;終わりない宴&lt;/td&gt;&lt;td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id='m177'&gt;60&lt;/td&gt;&lt;td headers='HP'&gt;60&lt;/td&gt;&lt;td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179" s="29" t="str">
        <f t="shared" si="13"/>
        <v>document.getElementById('m177').innerHTML = (b0*30) + (s0*30+s3*30+s6*30);</v>
      </c>
      <c r="AO179" s="33" t="str">
        <f t="shared" si="14"/>
        <v>m177</v>
      </c>
      <c r="AP179" s="6" t="str">
        <f>IF(S179="","",VLOOKUP(S179,List!N$2:O$8,2,FALSE)&amp;"*"&amp;T179&amp;IF(U179="","","+"&amp;VLOOKUP(U179,List!N$2:O$8,2,FALSE)&amp;"*"&amp;V179&amp;"-"&amp;VLOOKUP(S179,List!N$2:O$8,2,FALSE)&amp;"*"&amp;VLOOKUP(U179,List!N$2:O$8,2,FALSE)&amp;"*"&amp;MIN(T179,V179)))&amp;IF(X179="","",IF(S179="","","+")&amp;VLOOKUP(X179,List!P$2:Q$15,2,FALSE)&amp;"*"&amp;Y179&amp;IF(Z179="","","+"&amp;VLOOKUP(Z179,List!P$2:Q$14,2,FALSE)))</f>
        <v/>
      </c>
    </row>
    <row r="180" spans="1:42" s="3" customFormat="1" ht="27.6" customHeight="1">
      <c r="A180" s="79" t="s">
        <v>608</v>
      </c>
      <c r="B180" s="6" t="s">
        <v>610</v>
      </c>
      <c r="C180" s="3">
        <v>5</v>
      </c>
      <c r="D180" s="3" t="s">
        <v>39</v>
      </c>
      <c r="E180" s="6"/>
      <c r="F180" s="16" t="s">
        <v>48</v>
      </c>
      <c r="G180" s="8" t="s">
        <v>68</v>
      </c>
      <c r="H180" s="8"/>
      <c r="I180" s="4">
        <f t="shared" si="15"/>
        <v>30</v>
      </c>
      <c r="J180" s="2"/>
      <c r="K180" s="2"/>
      <c r="L180" s="2">
        <v>30</v>
      </c>
      <c r="M180" s="2">
        <f t="shared" si="16"/>
        <v>30</v>
      </c>
      <c r="N180" s="2"/>
      <c r="O180" s="2"/>
      <c r="P180" s="2"/>
      <c r="Q180" s="2"/>
      <c r="R180" s="7"/>
      <c r="W180" s="3">
        <f t="shared" si="12"/>
        <v>0</v>
      </c>
      <c r="Y180" s="8"/>
      <c r="AA180" s="4"/>
      <c r="AB180" s="5" t="s">
        <v>612</v>
      </c>
      <c r="AJ180" s="4">
        <f t="shared" si="17"/>
        <v>0</v>
      </c>
      <c r="AL180" s="21"/>
      <c r="AM180" s="29" t="str">
        <f>"&lt;tr class='mmt"&amp;IF(D180="活動"," ev",IF(D180="限定"," ltd",""))&amp;IF(G180=""," groupless'","'")&amp;"&gt;&lt;td headers='icon'&gt;&lt;a href='https://www.alchemistcodedb.com/jp/card/"&amp;SUBSTITUTE(SUBSTITUTE(LOWER(A180),"_","-"),".png","")&amp;"'&gt;&lt;img src='../res/mmt/"&amp;A180&amp;"' title='"&amp;B180&amp;"' /&gt;&lt;/a&gt;&lt;/td&gt;&lt;td headers='name'&gt;"&amp;B180&amp;"&lt;/td&gt;&lt;td headers='rank'&gt;"&amp;C180&amp;"&lt;/td&gt;&lt;td headers='remark'&gt;"&amp;IF(D180="活動","&lt;span class='event'&gt;活動&lt;/span&gt;",IF(D180="限定","&lt;span class='limited'&gt;限定&lt;/span&gt;",""))&amp;"&lt;/td&gt;&lt;td headers='origin'&gt;&lt;span class='originName'&gt;"&amp;SUBSTITUTE(F180,CHAR(10),"&lt;br /&gt;")&amp;"&lt;/span&gt;&lt;img class='originLogo' src='../res/mmt/ui/"&amp;VLOOKUP(F180,List!F:H,2,FALSE)&amp;"'title='"&amp;SUBSTITUTE(F180,CHAR(10)," ")&amp;"' /&gt;&lt;/td&gt;&lt;td headers='group'&gt;"&amp;IF(G180="","","&lt;span class='groupName'&gt;"&amp;SUBSTITUTE(G180,CHAR(10)," ")&amp;IF(H180="","","&lt;br /&gt;"&amp;SUBSTITUTE(H180,CHAR(10)," "))&amp;"&lt;/span&gt;&lt;img class='groupLogo' src='../res/mmt/ui/"&amp;VLOOKUP(G180,List!K:L,2,FALSE)&amp;"' title='"&amp;SUBSTITUTE(G180,CHAR(10)," ")&amp;"' /&gt;")&amp;IF(H180="","","&lt;img class='groupLogo' src='../res/mmt/ui/"&amp;VLOOKUP(H180,List!K:L,2,FALSE)&amp;"' title='"&amp;SUBSTITUTE(H180,CHAR(10)," ")&amp;"' /&gt;")&amp;"&lt;/td&gt;&lt;td headers='score' id='"&amp;AO180&amp;"'&gt;"&amp;I180&amp;"&lt;/td&gt;&lt;td headers='HP'&gt;"&amp;J180&amp;"&lt;/td&gt;&lt;td headers='patk'&gt;"&amp;K180&amp;"&lt;/td&gt;&lt;td headers='matk'&gt;"&amp;L180&amp;"&lt;/td&gt;&lt;td headers='pdef'&gt;"&amp;N180&amp;"&lt;/td&gt;&lt;td headers='mdef'&gt;"&amp;O180&amp;"&lt;/td&gt;&lt;td headers='dex'&gt;"&amp;P180&amp;"&lt;/td&gt;&lt;td headers='agi'&gt;"&amp;Q180&amp;"&lt;/td&gt;&lt;td headers='luck'&gt;"&amp;R180&amp;"&lt;/td&gt;&lt;td headers='aType'&gt;"&amp;S180&amp;IF(U180="","","&lt;br /&gt;"&amp;U180)&amp; "&lt;/td&gt;&lt;td headers='a.bonus'&gt;"&amp;T180&amp;IF(V180="","","&lt;br /&gt;"&amp;V180)&amp;"&lt;/td&gt;&lt;td headers='special'&gt;"&amp;X180&amp;IF(Z180="","","&lt;br /&gt;"&amp;Z180)&amp;"&lt;/td&gt;&lt;td headers='sp.bonus'&gt;"&amp;Y180&amp;IF(AA180="","","&lt;br /&gt;"&amp;AA180)&amp;"&lt;/td&gt;&lt;td headers='others'&gt;"&amp;AB180&amp;"&lt;/td&gt;&lt;td headers='sinA'&gt;"&amp;AC180&amp;"&lt;/td&gt;&lt;td headers='sinB'&gt;"&amp;AD180&amp;"&lt;/td&gt;&lt;td headers='sinC'&gt;"&amp;AE180&amp;"&lt;/td&gt;&lt;td headers='sinD'&gt;"&amp;AF180&amp;"&lt;/td&gt;&lt;td headers='sinE'&gt;"&amp;AG180&amp;"&lt;/td&gt;&lt;td headers='sinF'&gt;"&amp;AH180&amp;"&lt;/td&gt;&lt;td headers='sinG'&gt;"&amp;AI180&amp;"&lt;/td&gt;&lt;/tr&gt;"</f>
        <v>&lt;tr class='mmt ltd'&gt;&lt;td headers='icon'&gt;&lt;a href='https://www.alchemistcodedb.com/jp/card/ts-lust-othima-02'&gt;&lt;img src='../res/mmt/TS_LUST_OTHIMA_02.png' title='氷塵は終了の合図' /&gt;&lt;/a&gt;&lt;/td&gt;&lt;td headers='name'&gt;氷塵は終了の合図&lt;/td&gt;&lt;td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id='m178'&gt;30&lt;/td&gt;&lt;td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headers='others'&gt;火属性耐性+20, MP上限+20%&lt;/td&gt;&lt;td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0" s="29" t="str">
        <f t="shared" si="13"/>
        <v>document.getElementById('m178').innerHTML = (b0*30);</v>
      </c>
      <c r="AO180" s="33" t="str">
        <f t="shared" si="14"/>
        <v>m178</v>
      </c>
      <c r="AP180" s="6" t="str">
        <f>IF(S180="","",VLOOKUP(S180,List!N$2:O$8,2,FALSE)&amp;"*"&amp;T180&amp;IF(U180="","","+"&amp;VLOOKUP(U180,List!N$2:O$8,2,FALSE)&amp;"*"&amp;V180&amp;"-"&amp;VLOOKUP(S180,List!N$2:O$8,2,FALSE)&amp;"*"&amp;VLOOKUP(U180,List!N$2:O$8,2,FALSE)&amp;"*"&amp;MIN(T180,V180)))&amp;IF(X180="","",IF(S180="","","+")&amp;VLOOKUP(X180,List!P$2:Q$15,2,FALSE)&amp;"*"&amp;Y180&amp;IF(Z180="","","+"&amp;VLOOKUP(Z180,List!P$2:Q$14,2,FALSE)))</f>
        <v/>
      </c>
    </row>
    <row r="181" spans="1:42" s="3" customFormat="1" ht="27.6" customHeight="1">
      <c r="A181" s="79" t="s">
        <v>697</v>
      </c>
      <c r="B181" s="6" t="s">
        <v>702</v>
      </c>
      <c r="C181" s="3">
        <v>5</v>
      </c>
      <c r="D181" s="3" t="s">
        <v>39</v>
      </c>
      <c r="E181" s="6"/>
      <c r="F181" s="16" t="s">
        <v>48</v>
      </c>
      <c r="G181" s="8"/>
      <c r="H181" s="8"/>
      <c r="I181" s="4">
        <f t="shared" si="15"/>
        <v>0</v>
      </c>
      <c r="J181" s="2"/>
      <c r="K181" s="2"/>
      <c r="L181" s="2"/>
      <c r="M181" s="2">
        <f t="shared" si="16"/>
        <v>0</v>
      </c>
      <c r="N181" s="2"/>
      <c r="O181" s="2"/>
      <c r="P181" s="2"/>
      <c r="Q181" s="2"/>
      <c r="R181" s="7"/>
      <c r="W181" s="3">
        <f t="shared" si="12"/>
        <v>0</v>
      </c>
      <c r="Y181" s="8"/>
      <c r="AA181" s="4"/>
      <c r="AB181" s="5"/>
      <c r="AJ181" s="4">
        <f t="shared" si="17"/>
        <v>0</v>
      </c>
      <c r="AL181" s="21"/>
      <c r="AM181" s="29" t="str">
        <f>"&lt;tr class='mmt"&amp;IF(D181="活動"," ev",IF(D181="限定"," ltd",""))&amp;IF(G181=""," groupless'","'")&amp;"&gt;&lt;td headers='icon'&gt;&lt;a href='https://www.alchemistcodedb.com/jp/card/"&amp;SUBSTITUTE(SUBSTITUTE(LOWER(A181),"_","-"),".png","")&amp;"'&gt;&lt;img src='../res/mmt/"&amp;A181&amp;"' title='"&amp;B181&amp;"' /&gt;&lt;/a&gt;&lt;/td&gt;&lt;td headers='name'&gt;"&amp;B181&amp;"&lt;/td&gt;&lt;td headers='rank'&gt;"&amp;C181&amp;"&lt;/td&gt;&lt;td headers='remark'&gt;"&amp;IF(D181="活動","&lt;span class='event'&gt;活動&lt;/span&gt;",IF(D181="限定","&lt;span class='limited'&gt;限定&lt;/span&gt;",""))&amp;"&lt;/td&gt;&lt;td headers='origin'&gt;&lt;span class='originName'&gt;"&amp;SUBSTITUTE(F181,CHAR(10),"&lt;br /&gt;")&amp;"&lt;/span&gt;&lt;img class='originLogo' src='../res/mmt/ui/"&amp;VLOOKUP(F181,List!F:H,2,FALSE)&amp;"'title='"&amp;SUBSTITUTE(F181,CHAR(10)," ")&amp;"' /&gt;&lt;/td&gt;&lt;td headers='group'&gt;"&amp;IF(G181="","","&lt;span class='groupName'&gt;"&amp;SUBSTITUTE(G181,CHAR(10)," ")&amp;IF(H181="","","&lt;br /&gt;"&amp;SUBSTITUTE(H181,CHAR(10)," "))&amp;"&lt;/span&gt;&lt;img class='groupLogo' src='../res/mmt/ui/"&amp;VLOOKUP(G181,List!K:L,2,FALSE)&amp;"' title='"&amp;SUBSTITUTE(G181,CHAR(10)," ")&amp;"' /&gt;")&amp;IF(H181="","","&lt;img class='groupLogo' src='../res/mmt/ui/"&amp;VLOOKUP(H181,List!K:L,2,FALSE)&amp;"' title='"&amp;SUBSTITUTE(H181,CHAR(10)," ")&amp;"' /&gt;")&amp;"&lt;/td&gt;&lt;td headers='score' id='"&amp;AO181&amp;"'&gt;"&amp;I181&amp;"&lt;/td&gt;&lt;td headers='HP'&gt;"&amp;J181&amp;"&lt;/td&gt;&lt;td headers='patk'&gt;"&amp;K181&amp;"&lt;/td&gt;&lt;td headers='matk'&gt;"&amp;L181&amp;"&lt;/td&gt;&lt;td headers='pdef'&gt;"&amp;N181&amp;"&lt;/td&gt;&lt;td headers='mdef'&gt;"&amp;O181&amp;"&lt;/td&gt;&lt;td headers='dex'&gt;"&amp;P181&amp;"&lt;/td&gt;&lt;td headers='agi'&gt;"&amp;Q181&amp;"&lt;/td&gt;&lt;td headers='luck'&gt;"&amp;R181&amp;"&lt;/td&gt;&lt;td headers='aType'&gt;"&amp;S181&amp;IF(U181="","","&lt;br /&gt;"&amp;U181)&amp; "&lt;/td&gt;&lt;td headers='a.bonus'&gt;"&amp;T181&amp;IF(V181="","","&lt;br /&gt;"&amp;V181)&amp;"&lt;/td&gt;&lt;td headers='special'&gt;"&amp;X181&amp;IF(Z181="","","&lt;br /&gt;"&amp;Z181)&amp;"&lt;/td&gt;&lt;td headers='sp.bonus'&gt;"&amp;Y181&amp;IF(AA181="","","&lt;br /&gt;"&amp;AA181)&amp;"&lt;/td&gt;&lt;td headers='others'&gt;"&amp;AB181&amp;"&lt;/td&gt;&lt;td headers='sinA'&gt;"&amp;AC181&amp;"&lt;/td&gt;&lt;td headers='sinB'&gt;"&amp;AD181&amp;"&lt;/td&gt;&lt;td headers='sinC'&gt;"&amp;AE181&amp;"&lt;/td&gt;&lt;td headers='sinD'&gt;"&amp;AF181&amp;"&lt;/td&gt;&lt;td headers='sinE'&gt;"&amp;AG181&amp;"&lt;/td&gt;&lt;td headers='sinF'&gt;"&amp;AH181&amp;"&lt;/td&gt;&lt;td headers='sinG'&gt;"&amp;AI181&amp;"&lt;/td&gt;&lt;/tr&gt;"</f>
        <v>&lt;tr class='mmt ltd groupless'&gt;&lt;td headers='icon'&gt;&lt;a href='https://www.alchemistcodedb.com/jp/card/ts-lust-qens-01'&gt;&lt;img src='../res/mmt/TS_LUST_QENS_01.png' title='戻らざる刻を想いて' /&gt;&lt;/a&gt;&lt;/td&gt;&lt;td headers='name'&gt;戻らざる刻を想いて&lt;/td&gt;&lt;td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1" s="29" t="str">
        <f t="shared" si="13"/>
        <v>document.getElementById('m179').innerHTML = (b0*0);</v>
      </c>
      <c r="AO181" s="33" t="str">
        <f t="shared" si="14"/>
        <v>m179</v>
      </c>
      <c r="AP181" s="6" t="str">
        <f>IF(S181="","",VLOOKUP(S181,List!N$2:O$8,2,FALSE)&amp;"*"&amp;T181&amp;IF(U181="","","+"&amp;VLOOKUP(U181,List!N$2:O$8,2,FALSE)&amp;"*"&amp;V181&amp;"-"&amp;VLOOKUP(S181,List!N$2:O$8,2,FALSE)&amp;"*"&amp;VLOOKUP(U181,List!N$2:O$8,2,FALSE)&amp;"*"&amp;MIN(T181,V181)))&amp;IF(X181="","",IF(S181="","","+")&amp;VLOOKUP(X181,List!P$2:Q$15,2,FALSE)&amp;"*"&amp;Y181&amp;IF(Z181="","","+"&amp;VLOOKUP(Z181,List!P$2:Q$14,2,FALSE)))</f>
        <v/>
      </c>
    </row>
    <row r="182" spans="1:42" s="3" customFormat="1" ht="27.6" customHeight="1">
      <c r="A182" s="79" t="s">
        <v>972</v>
      </c>
      <c r="B182" s="6" t="s">
        <v>974</v>
      </c>
      <c r="C182" s="3">
        <v>5</v>
      </c>
      <c r="D182" s="3" t="s">
        <v>39</v>
      </c>
      <c r="E182" s="6"/>
      <c r="F182" s="16" t="s">
        <v>48</v>
      </c>
      <c r="G182" s="8"/>
      <c r="H182" s="8"/>
      <c r="I182" s="4">
        <f t="shared" si="15"/>
        <v>0</v>
      </c>
      <c r="J182" s="2"/>
      <c r="K182" s="2"/>
      <c r="L182" s="2"/>
      <c r="M182" s="2">
        <f t="shared" si="16"/>
        <v>0</v>
      </c>
      <c r="N182" s="2"/>
      <c r="O182" s="2"/>
      <c r="P182" s="2"/>
      <c r="Q182" s="2"/>
      <c r="R182" s="7"/>
      <c r="W182" s="3">
        <f t="shared" si="12"/>
        <v>0</v>
      </c>
      <c r="Y182" s="8"/>
      <c r="AA182" s="4"/>
      <c r="AB182" s="5"/>
      <c r="AJ182" s="4">
        <f t="shared" si="17"/>
        <v>0</v>
      </c>
      <c r="AL182" s="21"/>
      <c r="AM182" s="29" t="str">
        <f>"&lt;tr class='mmt"&amp;IF(D182="活動"," ev",IF(D182="限定"," ltd",""))&amp;IF(G182=""," groupless'","'")&amp;"&gt;&lt;td headers='icon'&gt;&lt;a href='https://www.alchemistcodedb.com/jp/card/"&amp;SUBSTITUTE(SUBSTITUTE(LOWER(A182),"_","-"),".png","")&amp;"'&gt;&lt;img src='../res/mmt/"&amp;A182&amp;"' title='"&amp;B182&amp;"' /&gt;&lt;/a&gt;&lt;/td&gt;&lt;td headers='name'&gt;"&amp;B182&amp;"&lt;/td&gt;&lt;td headers='rank'&gt;"&amp;C182&amp;"&lt;/td&gt;&lt;td headers='remark'&gt;"&amp;IF(D182="活動","&lt;span class='event'&gt;活動&lt;/span&gt;",IF(D182="限定","&lt;span class='limited'&gt;限定&lt;/span&gt;",""))&amp;"&lt;/td&gt;&lt;td headers='origin'&gt;&lt;span class='originName'&gt;"&amp;SUBSTITUTE(F182,CHAR(10),"&lt;br /&gt;")&amp;"&lt;/span&gt;&lt;img class='originLogo' src='../res/mmt/ui/"&amp;VLOOKUP(F182,List!F:H,2,FALSE)&amp;"'title='"&amp;SUBSTITUTE(F182,CHAR(10)," ")&amp;"' /&gt;&lt;/td&gt;&lt;td headers='group'&gt;"&amp;IF(G182="","","&lt;span class='groupName'&gt;"&amp;SUBSTITUTE(G182,CHAR(10)," ")&amp;IF(H182="","","&lt;br /&gt;"&amp;SUBSTITUTE(H182,CHAR(10)," "))&amp;"&lt;/span&gt;&lt;img class='groupLogo' src='../res/mmt/ui/"&amp;VLOOKUP(G182,List!K:L,2,FALSE)&amp;"' title='"&amp;SUBSTITUTE(G182,CHAR(10)," ")&amp;"' /&gt;")&amp;IF(H182="","","&lt;img class='groupLogo' src='../res/mmt/ui/"&amp;VLOOKUP(H182,List!K:L,2,FALSE)&amp;"' title='"&amp;SUBSTITUTE(H182,CHAR(10)," ")&amp;"' /&gt;")&amp;"&lt;/td&gt;&lt;td headers='score' id='"&amp;AO182&amp;"'&gt;"&amp;I182&amp;"&lt;/td&gt;&lt;td headers='HP'&gt;"&amp;J182&amp;"&lt;/td&gt;&lt;td headers='patk'&gt;"&amp;K182&amp;"&lt;/td&gt;&lt;td headers='matk'&gt;"&amp;L182&amp;"&lt;/td&gt;&lt;td headers='pdef'&gt;"&amp;N182&amp;"&lt;/td&gt;&lt;td headers='mdef'&gt;"&amp;O182&amp;"&lt;/td&gt;&lt;td headers='dex'&gt;"&amp;P182&amp;"&lt;/td&gt;&lt;td headers='agi'&gt;"&amp;Q182&amp;"&lt;/td&gt;&lt;td headers='luck'&gt;"&amp;R182&amp;"&lt;/td&gt;&lt;td headers='aType'&gt;"&amp;S182&amp;IF(U182="","","&lt;br /&gt;"&amp;U182)&amp; "&lt;/td&gt;&lt;td headers='a.bonus'&gt;"&amp;T182&amp;IF(V182="","","&lt;br /&gt;"&amp;V182)&amp;"&lt;/td&gt;&lt;td headers='special'&gt;"&amp;X182&amp;IF(Z182="","","&lt;br /&gt;"&amp;Z182)&amp;"&lt;/td&gt;&lt;td headers='sp.bonus'&gt;"&amp;Y182&amp;IF(AA182="","","&lt;br /&gt;"&amp;AA182)&amp;"&lt;/td&gt;&lt;td headers='others'&gt;"&amp;AB182&amp;"&lt;/td&gt;&lt;td headers='sinA'&gt;"&amp;AC182&amp;"&lt;/td&gt;&lt;td headers='sinB'&gt;"&amp;AD182&amp;"&lt;/td&gt;&lt;td headers='sinC'&gt;"&amp;AE182&amp;"&lt;/td&gt;&lt;td headers='sinD'&gt;"&amp;AF182&amp;"&lt;/td&gt;&lt;td headers='sinE'&gt;"&amp;AG182&amp;"&lt;/td&gt;&lt;td headers='sinF'&gt;"&amp;AH182&amp;"&lt;/td&gt;&lt;td headers='sinG'&gt;"&amp;AI182&amp;"&lt;/td&gt;&lt;/tr&gt;"</f>
        <v>&lt;tr class='mmt ltd groupless'&gt;&lt;td headers='icon'&gt;&lt;a href='https://www.alchemistcodedb.com/jp/card/ts-lust-qens-02'&gt;&lt;img src='../res/mmt/TS_LUST_QENS_02.png' title='竜が見初めたヒトの刻に' /&gt;&lt;/a&gt;&lt;/td&gt;&lt;td headers='name'&gt;竜が見初めたヒトの刻に&lt;/td&gt;&lt;td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2" s="29" t="str">
        <f t="shared" si="13"/>
        <v>document.getElementById('m180').innerHTML = (b0*0);</v>
      </c>
      <c r="AO182" s="33" t="str">
        <f t="shared" si="14"/>
        <v>m180</v>
      </c>
      <c r="AP182" s="6" t="str">
        <f>IF(S182="","",VLOOKUP(S182,List!N$2:O$8,2,FALSE)&amp;"*"&amp;T182&amp;IF(U182="","","+"&amp;VLOOKUP(U182,List!N$2:O$8,2,FALSE)&amp;"*"&amp;V182&amp;"-"&amp;VLOOKUP(S182,List!N$2:O$8,2,FALSE)&amp;"*"&amp;VLOOKUP(U182,List!N$2:O$8,2,FALSE)&amp;"*"&amp;MIN(T182,V182)))&amp;IF(X182="","",IF(S182="","","+")&amp;VLOOKUP(X182,List!P$2:Q$15,2,FALSE)&amp;"*"&amp;Y182&amp;IF(Z182="","","+"&amp;VLOOKUP(Z182,List!P$2:Q$14,2,FALSE)))</f>
        <v/>
      </c>
    </row>
    <row r="183" spans="1:42" s="3" customFormat="1" ht="27.6" customHeight="1">
      <c r="A183" s="79" t="s">
        <v>213</v>
      </c>
      <c r="B183" s="6" t="s">
        <v>214</v>
      </c>
      <c r="C183" s="3">
        <v>5</v>
      </c>
      <c r="D183" s="3" t="s">
        <v>35</v>
      </c>
      <c r="E183" s="6"/>
      <c r="F183" s="16" t="s">
        <v>48</v>
      </c>
      <c r="G183" s="8" t="s">
        <v>693</v>
      </c>
      <c r="H183" s="8"/>
      <c r="I183" s="4">
        <f t="shared" si="15"/>
        <v>60</v>
      </c>
      <c r="J183" s="2">
        <v>30</v>
      </c>
      <c r="K183" s="2"/>
      <c r="L183" s="2">
        <v>30</v>
      </c>
      <c r="M183" s="2">
        <f t="shared" si="16"/>
        <v>30</v>
      </c>
      <c r="N183" s="2"/>
      <c r="O183" s="2"/>
      <c r="P183" s="2"/>
      <c r="Q183" s="2"/>
      <c r="R183" s="7"/>
      <c r="W183" s="3">
        <f t="shared" si="12"/>
        <v>0</v>
      </c>
      <c r="Y183" s="8"/>
      <c r="AA183" s="4"/>
      <c r="AB183" s="5"/>
      <c r="AE183" s="3">
        <v>30</v>
      </c>
      <c r="AJ183" s="4">
        <f t="shared" si="17"/>
        <v>30</v>
      </c>
      <c r="AL183" s="21"/>
      <c r="AM183" s="29" t="str">
        <f>"&lt;tr class='mmt"&amp;IF(D183="活動"," ev",IF(D183="限定"," ltd",""))&amp;IF(G183=""," groupless'","'")&amp;"&gt;&lt;td headers='icon'&gt;&lt;a href='https://www.alchemistcodedb.com/jp/card/"&amp;SUBSTITUTE(SUBSTITUTE(LOWER(A183),"_","-"),".png","")&amp;"'&gt;&lt;img src='../res/mmt/"&amp;A183&amp;"' title='"&amp;B183&amp;"' /&gt;&lt;/a&gt;&lt;/td&gt;&lt;td headers='name'&gt;"&amp;B183&amp;"&lt;/td&gt;&lt;td headers='rank'&gt;"&amp;C183&amp;"&lt;/td&gt;&lt;td headers='remark'&gt;"&amp;IF(D183="活動","&lt;span class='event'&gt;活動&lt;/span&gt;",IF(D183="限定","&lt;span class='limited'&gt;限定&lt;/span&gt;",""))&amp;"&lt;/td&gt;&lt;td headers='origin'&gt;&lt;span class='originName'&gt;"&amp;SUBSTITUTE(F183,CHAR(10),"&lt;br /&gt;")&amp;"&lt;/span&gt;&lt;img class='originLogo' src='../res/mmt/ui/"&amp;VLOOKUP(F183,List!F:H,2,FALSE)&amp;"'title='"&amp;SUBSTITUTE(F183,CHAR(10)," ")&amp;"' /&gt;&lt;/td&gt;&lt;td headers='group'&gt;"&amp;IF(G183="","","&lt;span class='groupName'&gt;"&amp;SUBSTITUTE(G183,CHAR(10)," ")&amp;IF(H183="","","&lt;br /&gt;"&amp;SUBSTITUTE(H183,CHAR(10)," "))&amp;"&lt;/span&gt;&lt;img class='groupLogo' src='../res/mmt/ui/"&amp;VLOOKUP(G183,List!K:L,2,FALSE)&amp;"' title='"&amp;SUBSTITUTE(G183,CHAR(10)," ")&amp;"' /&gt;")&amp;IF(H183="","","&lt;img class='groupLogo' src='../res/mmt/ui/"&amp;VLOOKUP(H183,List!K:L,2,FALSE)&amp;"' title='"&amp;SUBSTITUTE(H183,CHAR(10)," ")&amp;"' /&gt;")&amp;"&lt;/td&gt;&lt;td headers='score' id='"&amp;AO183&amp;"'&gt;"&amp;I183&amp;"&lt;/td&gt;&lt;td headers='HP'&gt;"&amp;J183&amp;"&lt;/td&gt;&lt;td headers='patk'&gt;"&amp;K183&amp;"&lt;/td&gt;&lt;td headers='matk'&gt;"&amp;L183&amp;"&lt;/td&gt;&lt;td headers='pdef'&gt;"&amp;N183&amp;"&lt;/td&gt;&lt;td headers='mdef'&gt;"&amp;O183&amp;"&lt;/td&gt;&lt;td headers='dex'&gt;"&amp;P183&amp;"&lt;/td&gt;&lt;td headers='agi'&gt;"&amp;Q183&amp;"&lt;/td&gt;&lt;td headers='luck'&gt;"&amp;R183&amp;"&lt;/td&gt;&lt;td headers='aType'&gt;"&amp;S183&amp;IF(U183="","","&lt;br /&gt;"&amp;U183)&amp; "&lt;/td&gt;&lt;td headers='a.bonus'&gt;"&amp;T183&amp;IF(V183="","","&lt;br /&gt;"&amp;V183)&amp;"&lt;/td&gt;&lt;td headers='special'&gt;"&amp;X183&amp;IF(Z183="","","&lt;br /&gt;"&amp;Z183)&amp;"&lt;/td&gt;&lt;td headers='sp.bonus'&gt;"&amp;Y183&amp;IF(AA183="","","&lt;br /&gt;"&amp;AA183)&amp;"&lt;/td&gt;&lt;td headers='others'&gt;"&amp;AB183&amp;"&lt;/td&gt;&lt;td headers='sinA'&gt;"&amp;AC183&amp;"&lt;/td&gt;&lt;td headers='sinB'&gt;"&amp;AD183&amp;"&lt;/td&gt;&lt;td headers='sinC'&gt;"&amp;AE183&amp;"&lt;/td&gt;&lt;td headers='sinD'&gt;"&amp;AF183&amp;"&lt;/td&gt;&lt;td headers='sinE'&gt;"&amp;AG183&amp;"&lt;/td&gt;&lt;td headers='sinF'&gt;"&amp;AH183&amp;"&lt;/td&gt;&lt;td headers='sinG'&gt;"&amp;AI183&amp;"&lt;/td&gt;&lt;/tr&gt;"</f>
        <v>&lt;tr class='mmt ev'&gt;&lt;td headers='icon'&gt;&lt;a href='https://www.alchemistcodedb.com/jp/card/ts-lust-rebecca-01'&gt;&lt;img src='../res/mmt/TS_LUST_REBECCA_01.png' title='レベッカは完璧、でも…' /&gt;&lt;/a&gt;&lt;/td&gt;&lt;td headers='name'&gt;レベッカは完璧、でも…&lt;/td&gt;&lt;td headers='rank'&gt;5&lt;/td&gt;&lt;td headers='remark'&gt;&lt;span class='event'&gt;活動&lt;/span&gt;&lt;/td&gt;&lt;td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id='m181'&gt;60&lt;/td&gt;&lt;td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83" s="29" t="str">
        <f t="shared" si="13"/>
        <v>document.getElementById('m181').innerHTML = (b0*30) + (s0*30+s3*30);</v>
      </c>
      <c r="AO183" s="33" t="str">
        <f t="shared" si="14"/>
        <v>m181</v>
      </c>
      <c r="AP183" s="6" t="str">
        <f>IF(S183="","",VLOOKUP(S183,List!N$2:O$8,2,FALSE)&amp;"*"&amp;T183&amp;IF(U183="","","+"&amp;VLOOKUP(U183,List!N$2:O$8,2,FALSE)&amp;"*"&amp;V183&amp;"-"&amp;VLOOKUP(S183,List!N$2:O$8,2,FALSE)&amp;"*"&amp;VLOOKUP(U183,List!N$2:O$8,2,FALSE)&amp;"*"&amp;MIN(T183,V183)))&amp;IF(X183="","",IF(S183="","","+")&amp;VLOOKUP(X183,List!P$2:Q$15,2,FALSE)&amp;"*"&amp;Y183&amp;IF(Z183="","","+"&amp;VLOOKUP(Z183,List!P$2:Q$14,2,FALSE)))</f>
        <v/>
      </c>
    </row>
    <row r="184" spans="1:42" s="3" customFormat="1" ht="27.6" customHeight="1">
      <c r="A184" s="79" t="s">
        <v>215</v>
      </c>
      <c r="B184" s="6" t="s">
        <v>216</v>
      </c>
      <c r="C184" s="3">
        <v>5</v>
      </c>
      <c r="D184" s="3" t="s">
        <v>39</v>
      </c>
      <c r="E184" s="6" t="s">
        <v>827</v>
      </c>
      <c r="F184" s="16" t="s">
        <v>48</v>
      </c>
      <c r="G184" s="8" t="s">
        <v>693</v>
      </c>
      <c r="H184" s="8"/>
      <c r="I184" s="4">
        <f t="shared" si="15"/>
        <v>80</v>
      </c>
      <c r="J184" s="2">
        <v>40</v>
      </c>
      <c r="K184" s="2"/>
      <c r="L184" s="2"/>
      <c r="M184" s="2">
        <f t="shared" si="16"/>
        <v>0</v>
      </c>
      <c r="N184" s="2"/>
      <c r="O184" s="2"/>
      <c r="P184" s="2"/>
      <c r="Q184" s="2"/>
      <c r="R184" s="7"/>
      <c r="S184" s="3" t="s">
        <v>18</v>
      </c>
      <c r="T184" s="3">
        <v>30</v>
      </c>
      <c r="W184" s="3">
        <f t="shared" si="12"/>
        <v>30</v>
      </c>
      <c r="X184" s="3" t="s">
        <v>21</v>
      </c>
      <c r="Y184" s="8">
        <v>10</v>
      </c>
      <c r="AA184" s="4"/>
      <c r="AB184" s="5"/>
      <c r="AE184" s="3">
        <v>40</v>
      </c>
      <c r="AF184" s="3">
        <v>20</v>
      </c>
      <c r="AJ184" s="4">
        <f t="shared" si="17"/>
        <v>40</v>
      </c>
      <c r="AL184" s="21"/>
      <c r="AM184" s="29" t="str">
        <f>"&lt;tr class='mmt"&amp;IF(D184="活動"," ev",IF(D184="限定"," ltd",""))&amp;IF(G184=""," groupless'","'")&amp;"&gt;&lt;td headers='icon'&gt;&lt;a href='https://www.alchemistcodedb.com/jp/card/"&amp;SUBSTITUTE(SUBSTITUTE(LOWER(A184),"_","-"),".png","")&amp;"'&gt;&lt;img src='../res/mmt/"&amp;A184&amp;"' title='"&amp;B184&amp;"' /&gt;&lt;/a&gt;&lt;/td&gt;&lt;td headers='name'&gt;"&amp;B184&amp;"&lt;/td&gt;&lt;td headers='rank'&gt;"&amp;C184&amp;"&lt;/td&gt;&lt;td headers='remark'&gt;"&amp;IF(D184="活動","&lt;span class='event'&gt;活動&lt;/span&gt;",IF(D184="限定","&lt;span class='limited'&gt;限定&lt;/span&gt;",""))&amp;"&lt;/td&gt;&lt;td headers='origin'&gt;&lt;span class='originName'&gt;"&amp;SUBSTITUTE(F184,CHAR(10),"&lt;br /&gt;")&amp;"&lt;/span&gt;&lt;img class='originLogo' src='../res/mmt/ui/"&amp;VLOOKUP(F184,List!F:H,2,FALSE)&amp;"'title='"&amp;SUBSTITUTE(F184,CHAR(10)," ")&amp;"' /&gt;&lt;/td&gt;&lt;td headers='group'&gt;"&amp;IF(G184="","","&lt;span class='groupName'&gt;"&amp;SUBSTITUTE(G184,CHAR(10)," ")&amp;IF(H184="","","&lt;br /&gt;"&amp;SUBSTITUTE(H184,CHAR(10)," "))&amp;"&lt;/span&gt;&lt;img class='groupLogo' src='../res/mmt/ui/"&amp;VLOOKUP(G184,List!K:L,2,FALSE)&amp;"' title='"&amp;SUBSTITUTE(G184,CHAR(10)," ")&amp;"' /&gt;")&amp;IF(H184="","","&lt;img class='groupLogo' src='../res/mmt/ui/"&amp;VLOOKUP(H184,List!K:L,2,FALSE)&amp;"' title='"&amp;SUBSTITUTE(H184,CHAR(10)," ")&amp;"' /&gt;")&amp;"&lt;/td&gt;&lt;td headers='score' id='"&amp;AO184&amp;"'&gt;"&amp;I184&amp;"&lt;/td&gt;&lt;td headers='HP'&gt;"&amp;J184&amp;"&lt;/td&gt;&lt;td headers='patk'&gt;"&amp;K184&amp;"&lt;/td&gt;&lt;td headers='matk'&gt;"&amp;L184&amp;"&lt;/td&gt;&lt;td headers='pdef'&gt;"&amp;N184&amp;"&lt;/td&gt;&lt;td headers='mdef'&gt;"&amp;O184&amp;"&lt;/td&gt;&lt;td headers='dex'&gt;"&amp;P184&amp;"&lt;/td&gt;&lt;td headers='agi'&gt;"&amp;Q184&amp;"&lt;/td&gt;&lt;td headers='luck'&gt;"&amp;R184&amp;"&lt;/td&gt;&lt;td headers='aType'&gt;"&amp;S184&amp;IF(U184="","","&lt;br /&gt;"&amp;U184)&amp; "&lt;/td&gt;&lt;td headers='a.bonus'&gt;"&amp;T184&amp;IF(V184="","","&lt;br /&gt;"&amp;V184)&amp;"&lt;/td&gt;&lt;td headers='special'&gt;"&amp;X184&amp;IF(Z184="","","&lt;br /&gt;"&amp;Z184)&amp;"&lt;/td&gt;&lt;td headers='sp.bonus'&gt;"&amp;Y184&amp;IF(AA184="","","&lt;br /&gt;"&amp;AA184)&amp;"&lt;/td&gt;&lt;td headers='others'&gt;"&amp;AB184&amp;"&lt;/td&gt;&lt;td headers='sinA'&gt;"&amp;AC184&amp;"&lt;/td&gt;&lt;td headers='sinB'&gt;"&amp;AD184&amp;"&lt;/td&gt;&lt;td headers='sinC'&gt;"&amp;AE184&amp;"&lt;/td&gt;&lt;td headers='sinD'&gt;"&amp;AF184&amp;"&lt;/td&gt;&lt;td headers='sinE'&gt;"&amp;AG184&amp;"&lt;/td&gt;&lt;td headers='sinF'&gt;"&amp;AH184&amp;"&lt;/td&gt;&lt;td headers='sinG'&gt;"&amp;AI184&amp;"&lt;/td&gt;&lt;/tr&gt;"</f>
        <v>&lt;tr class='mmt ltd'&gt;&lt;td headers='icon'&gt;&lt;a href='https://www.alchemistcodedb.com/jp/card/ts-lust-rebecca-02'&gt;&lt;img src='../res/mmt/TS_LUST_REBECCA_02.png' title='特訓サマーシュート' /&gt;&lt;/a&gt;&lt;/td&gt;&lt;td headers='name'&gt;特訓サマーシュート&lt;/td&gt;&lt;td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id='m182'&gt;80&lt;/td&gt;&lt;td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headers='aType'&gt;魔法&lt;/td&gt;&lt;td headers='a.bonus'&gt;30&lt;/td&gt;&lt;td headers='special'&gt;範囲&lt;/td&gt;&lt;td headers='sp.bonus'&gt;10&lt;/td&gt;&lt;td headers='others'&gt;&lt;/td&gt;&lt;td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184" s="29" t="str">
        <f t="shared" si="13"/>
        <v>document.getElementById('m182').innerHTML = (b0*0) + (s0*40+s3*40+s4*20)+ (ex05*30+ex15*10);</v>
      </c>
      <c r="AO184" s="33" t="str">
        <f t="shared" si="14"/>
        <v>m182</v>
      </c>
      <c r="AP184" s="6" t="str">
        <f>IF(S184="","",VLOOKUP(S184,List!N$2:O$8,2,FALSE)&amp;"*"&amp;T184&amp;IF(U184="","","+"&amp;VLOOKUP(U184,List!N$2:O$8,2,FALSE)&amp;"*"&amp;V184&amp;"-"&amp;VLOOKUP(S184,List!N$2:O$8,2,FALSE)&amp;"*"&amp;VLOOKUP(U184,List!N$2:O$8,2,FALSE)&amp;"*"&amp;MIN(T184,V184)))&amp;IF(X184="","",IF(S184="","","+")&amp;VLOOKUP(X184,List!P$2:Q$15,2,FALSE)&amp;"*"&amp;Y184&amp;IF(Z184="","","+"&amp;VLOOKUP(Z184,List!P$2:Q$14,2,FALSE)))</f>
        <v>ex05*30+ex15*10</v>
      </c>
    </row>
    <row r="185" spans="1:42" s="3" customFormat="1" ht="27.6" customHeight="1">
      <c r="A185" s="79" t="s">
        <v>217</v>
      </c>
      <c r="B185" s="6" t="s">
        <v>218</v>
      </c>
      <c r="C185" s="3">
        <v>5</v>
      </c>
      <c r="E185" s="6"/>
      <c r="F185" s="16" t="s">
        <v>48</v>
      </c>
      <c r="G185" s="8"/>
      <c r="H185" s="8"/>
      <c r="I185" s="4">
        <f t="shared" si="15"/>
        <v>0</v>
      </c>
      <c r="J185" s="2"/>
      <c r="K185" s="2"/>
      <c r="L185" s="2"/>
      <c r="M185" s="2">
        <f t="shared" si="16"/>
        <v>0</v>
      </c>
      <c r="N185" s="2"/>
      <c r="O185" s="2"/>
      <c r="P185" s="2"/>
      <c r="Q185" s="2"/>
      <c r="R185" s="7"/>
      <c r="W185" s="3">
        <f t="shared" si="12"/>
        <v>0</v>
      </c>
      <c r="Y185" s="8"/>
      <c r="AA185" s="4"/>
      <c r="AB185" s="5"/>
      <c r="AJ185" s="4">
        <f t="shared" si="17"/>
        <v>0</v>
      </c>
      <c r="AL185" s="21"/>
      <c r="AM185" s="29" t="str">
        <f>"&lt;tr class='mmt"&amp;IF(D185="活動"," ev",IF(D185="限定"," ltd",""))&amp;IF(G185=""," groupless'","'")&amp;"&gt;&lt;td headers='icon'&gt;&lt;a href='https://www.alchemistcodedb.com/jp/card/"&amp;SUBSTITUTE(SUBSTITUTE(LOWER(A185),"_","-"),".png","")&amp;"'&gt;&lt;img src='../res/mmt/"&amp;A185&amp;"' title='"&amp;B185&amp;"' /&gt;&lt;/a&gt;&lt;/td&gt;&lt;td headers='name'&gt;"&amp;B185&amp;"&lt;/td&gt;&lt;td headers='rank'&gt;"&amp;C185&amp;"&lt;/td&gt;&lt;td headers='remark'&gt;"&amp;IF(D185="活動","&lt;span class='event'&gt;活動&lt;/span&gt;",IF(D185="限定","&lt;span class='limited'&gt;限定&lt;/span&gt;",""))&amp;"&lt;/td&gt;&lt;td headers='origin'&gt;&lt;span class='originName'&gt;"&amp;SUBSTITUTE(F185,CHAR(10),"&lt;br /&gt;")&amp;"&lt;/span&gt;&lt;img class='originLogo' src='../res/mmt/ui/"&amp;VLOOKUP(F185,List!F:H,2,FALSE)&amp;"'title='"&amp;SUBSTITUTE(F185,CHAR(10)," ")&amp;"' /&gt;&lt;/td&gt;&lt;td headers='group'&gt;"&amp;IF(G185="","","&lt;span class='groupName'&gt;"&amp;SUBSTITUTE(G185,CHAR(10)," ")&amp;IF(H185="","","&lt;br /&gt;"&amp;SUBSTITUTE(H185,CHAR(10)," "))&amp;"&lt;/span&gt;&lt;img class='groupLogo' src='../res/mmt/ui/"&amp;VLOOKUP(G185,List!K:L,2,FALSE)&amp;"' title='"&amp;SUBSTITUTE(G185,CHAR(10)," ")&amp;"' /&gt;")&amp;IF(H185="","","&lt;img class='groupLogo' src='../res/mmt/ui/"&amp;VLOOKUP(H185,List!K:L,2,FALSE)&amp;"' title='"&amp;SUBSTITUTE(H185,CHAR(10)," ")&amp;"' /&gt;")&amp;"&lt;/td&gt;&lt;td headers='score' id='"&amp;AO185&amp;"'&gt;"&amp;I185&amp;"&lt;/td&gt;&lt;td headers='HP'&gt;"&amp;J185&amp;"&lt;/td&gt;&lt;td headers='patk'&gt;"&amp;K185&amp;"&lt;/td&gt;&lt;td headers='matk'&gt;"&amp;L185&amp;"&lt;/td&gt;&lt;td headers='pdef'&gt;"&amp;N185&amp;"&lt;/td&gt;&lt;td headers='mdef'&gt;"&amp;O185&amp;"&lt;/td&gt;&lt;td headers='dex'&gt;"&amp;P185&amp;"&lt;/td&gt;&lt;td headers='agi'&gt;"&amp;Q185&amp;"&lt;/td&gt;&lt;td headers='luck'&gt;"&amp;R185&amp;"&lt;/td&gt;&lt;td headers='aType'&gt;"&amp;S185&amp;IF(U185="","","&lt;br /&gt;"&amp;U185)&amp; "&lt;/td&gt;&lt;td headers='a.bonus'&gt;"&amp;T185&amp;IF(V185="","","&lt;br /&gt;"&amp;V185)&amp;"&lt;/td&gt;&lt;td headers='special'&gt;"&amp;X185&amp;IF(Z185="","","&lt;br /&gt;"&amp;Z185)&amp;"&lt;/td&gt;&lt;td headers='sp.bonus'&gt;"&amp;Y185&amp;IF(AA185="","","&lt;br /&gt;"&amp;AA185)&amp;"&lt;/td&gt;&lt;td headers='others'&gt;"&amp;AB185&amp;"&lt;/td&gt;&lt;td headers='sinA'&gt;"&amp;AC185&amp;"&lt;/td&gt;&lt;td headers='sinB'&gt;"&amp;AD185&amp;"&lt;/td&gt;&lt;td headers='sinC'&gt;"&amp;AE185&amp;"&lt;/td&gt;&lt;td headers='sinD'&gt;"&amp;AF185&amp;"&lt;/td&gt;&lt;td headers='sinE'&gt;"&amp;AG185&amp;"&lt;/td&gt;&lt;td headers='sinF'&gt;"&amp;AH185&amp;"&lt;/td&gt;&lt;td headers='sinG'&gt;"&amp;AI185&amp;"&lt;/td&gt;&lt;/tr&gt;"</f>
        <v>&lt;tr class='mmt groupless'&gt;&lt;td headers='icon'&gt;&lt;a href='https://www.alchemistcodedb.com/jp/card/ts-lust-rofia-01'&gt;&lt;img src='../res/mmt/TS_LUST_ROFIA_01.png' title='凍れる決意で手を伸ばし' /&gt;&lt;/a&gt;&lt;/td&gt;&lt;td headers='name'&gt;凍れる決意で手を伸ばし&lt;/td&gt;&lt;td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5" s="29" t="str">
        <f t="shared" si="13"/>
        <v>document.getElementById('m183').innerHTML = (b0*0);</v>
      </c>
      <c r="AO185" s="33" t="str">
        <f t="shared" si="14"/>
        <v>m183</v>
      </c>
      <c r="AP185" s="6" t="str">
        <f>IF(S185="","",VLOOKUP(S185,List!N$2:O$8,2,FALSE)&amp;"*"&amp;T185&amp;IF(U185="","","+"&amp;VLOOKUP(U185,List!N$2:O$8,2,FALSE)&amp;"*"&amp;V185&amp;"-"&amp;VLOOKUP(S185,List!N$2:O$8,2,FALSE)&amp;"*"&amp;VLOOKUP(U185,List!N$2:O$8,2,FALSE)&amp;"*"&amp;MIN(T185,V185)))&amp;IF(X185="","",IF(S185="","","+")&amp;VLOOKUP(X185,List!P$2:Q$15,2,FALSE)&amp;"*"&amp;Y185&amp;IF(Z185="","","+"&amp;VLOOKUP(Z185,List!P$2:Q$14,2,FALSE)))</f>
        <v/>
      </c>
    </row>
    <row r="186" spans="1:42" s="3" customFormat="1" ht="27.6" customHeight="1">
      <c r="A186" s="79" t="s">
        <v>219</v>
      </c>
      <c r="B186" s="6" t="s">
        <v>220</v>
      </c>
      <c r="C186" s="3">
        <v>5</v>
      </c>
      <c r="E186" s="6"/>
      <c r="F186" s="16" t="s">
        <v>48</v>
      </c>
      <c r="G186" s="8"/>
      <c r="H186" s="8"/>
      <c r="I186" s="4">
        <f t="shared" si="15"/>
        <v>0</v>
      </c>
      <c r="J186" s="2"/>
      <c r="K186" s="2"/>
      <c r="L186" s="2"/>
      <c r="M186" s="2">
        <f t="shared" si="16"/>
        <v>0</v>
      </c>
      <c r="N186" s="2"/>
      <c r="O186" s="2"/>
      <c r="P186" s="2"/>
      <c r="Q186" s="2"/>
      <c r="R186" s="7"/>
      <c r="W186" s="3">
        <f t="shared" si="12"/>
        <v>0</v>
      </c>
      <c r="Y186" s="8"/>
      <c r="AA186" s="4"/>
      <c r="AB186" s="5"/>
      <c r="AJ186" s="4">
        <f t="shared" si="17"/>
        <v>0</v>
      </c>
      <c r="AL186" s="21"/>
      <c r="AM186" s="29" t="str">
        <f>"&lt;tr class='mmt"&amp;IF(D186="活動"," ev",IF(D186="限定"," ltd",""))&amp;IF(G186=""," groupless'","'")&amp;"&gt;&lt;td headers='icon'&gt;&lt;a href='https://www.alchemistcodedb.com/jp/card/"&amp;SUBSTITUTE(SUBSTITUTE(LOWER(A186),"_","-"),".png","")&amp;"'&gt;&lt;img src='../res/mmt/"&amp;A186&amp;"' title='"&amp;B186&amp;"' /&gt;&lt;/a&gt;&lt;/td&gt;&lt;td headers='name'&gt;"&amp;B186&amp;"&lt;/td&gt;&lt;td headers='rank'&gt;"&amp;C186&amp;"&lt;/td&gt;&lt;td headers='remark'&gt;"&amp;IF(D186="活動","&lt;span class='event'&gt;活動&lt;/span&gt;",IF(D186="限定","&lt;span class='limited'&gt;限定&lt;/span&gt;",""))&amp;"&lt;/td&gt;&lt;td headers='origin'&gt;&lt;span class='originName'&gt;"&amp;SUBSTITUTE(F186,CHAR(10),"&lt;br /&gt;")&amp;"&lt;/span&gt;&lt;img class='originLogo' src='../res/mmt/ui/"&amp;VLOOKUP(F186,List!F:H,2,FALSE)&amp;"'title='"&amp;SUBSTITUTE(F186,CHAR(10)," ")&amp;"' /&gt;&lt;/td&gt;&lt;td headers='group'&gt;"&amp;IF(G186="","","&lt;span class='groupName'&gt;"&amp;SUBSTITUTE(G186,CHAR(10)," ")&amp;IF(H186="","","&lt;br /&gt;"&amp;SUBSTITUTE(H186,CHAR(10)," "))&amp;"&lt;/span&gt;&lt;img class='groupLogo' src='../res/mmt/ui/"&amp;VLOOKUP(G186,List!K:L,2,FALSE)&amp;"' title='"&amp;SUBSTITUTE(G186,CHAR(10)," ")&amp;"' /&gt;")&amp;IF(H186="","","&lt;img class='groupLogo' src='../res/mmt/ui/"&amp;VLOOKUP(H186,List!K:L,2,FALSE)&amp;"' title='"&amp;SUBSTITUTE(H186,CHAR(10)," ")&amp;"' /&gt;")&amp;"&lt;/td&gt;&lt;td headers='score' id='"&amp;AO186&amp;"'&gt;"&amp;I186&amp;"&lt;/td&gt;&lt;td headers='HP'&gt;"&amp;J186&amp;"&lt;/td&gt;&lt;td headers='patk'&gt;"&amp;K186&amp;"&lt;/td&gt;&lt;td headers='matk'&gt;"&amp;L186&amp;"&lt;/td&gt;&lt;td headers='pdef'&gt;"&amp;N186&amp;"&lt;/td&gt;&lt;td headers='mdef'&gt;"&amp;O186&amp;"&lt;/td&gt;&lt;td headers='dex'&gt;"&amp;P186&amp;"&lt;/td&gt;&lt;td headers='agi'&gt;"&amp;Q186&amp;"&lt;/td&gt;&lt;td headers='luck'&gt;"&amp;R186&amp;"&lt;/td&gt;&lt;td headers='aType'&gt;"&amp;S186&amp;IF(U186="","","&lt;br /&gt;"&amp;U186)&amp; "&lt;/td&gt;&lt;td headers='a.bonus'&gt;"&amp;T186&amp;IF(V186="","","&lt;br /&gt;"&amp;V186)&amp;"&lt;/td&gt;&lt;td headers='special'&gt;"&amp;X186&amp;IF(Z186="","","&lt;br /&gt;"&amp;Z186)&amp;"&lt;/td&gt;&lt;td headers='sp.bonus'&gt;"&amp;Y186&amp;IF(AA186="","","&lt;br /&gt;"&amp;AA186)&amp;"&lt;/td&gt;&lt;td headers='others'&gt;"&amp;AB186&amp;"&lt;/td&gt;&lt;td headers='sinA'&gt;"&amp;AC186&amp;"&lt;/td&gt;&lt;td headers='sinB'&gt;"&amp;AD186&amp;"&lt;/td&gt;&lt;td headers='sinC'&gt;"&amp;AE186&amp;"&lt;/td&gt;&lt;td headers='sinD'&gt;"&amp;AF186&amp;"&lt;/td&gt;&lt;td headers='sinE'&gt;"&amp;AG186&amp;"&lt;/td&gt;&lt;td headers='sinF'&gt;"&amp;AH186&amp;"&lt;/td&gt;&lt;td headers='sinG'&gt;"&amp;AI186&amp;"&lt;/td&gt;&lt;/tr&gt;"</f>
        <v>&lt;tr class='mmt groupless'&gt;&lt;td headers='icon'&gt;&lt;a href='https://www.alchemistcodedb.com/jp/card/ts-lust-sophia-01'&gt;&lt;img src='../res/mmt/TS_LUST_SOPHIA_01.png' title='とあるエルフの素顔' /&gt;&lt;/a&gt;&lt;/td&gt;&lt;td headers='name'&gt;とあるエルフの素顔&lt;/td&gt;&lt;td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6" s="29" t="str">
        <f t="shared" si="13"/>
        <v>document.getElementById('m184').innerHTML = (b0*0);</v>
      </c>
      <c r="AO186" s="33" t="str">
        <f t="shared" si="14"/>
        <v>m184</v>
      </c>
      <c r="AP186" s="6" t="str">
        <f>IF(S186="","",VLOOKUP(S186,List!N$2:O$8,2,FALSE)&amp;"*"&amp;T186&amp;IF(U186="","","+"&amp;VLOOKUP(U186,List!N$2:O$8,2,FALSE)&amp;"*"&amp;V186&amp;"-"&amp;VLOOKUP(S186,List!N$2:O$8,2,FALSE)&amp;"*"&amp;VLOOKUP(U186,List!N$2:O$8,2,FALSE)&amp;"*"&amp;MIN(T186,V186)))&amp;IF(X186="","",IF(S186="","","+")&amp;VLOOKUP(X186,List!P$2:Q$15,2,FALSE)&amp;"*"&amp;Y186&amp;IF(Z186="","","+"&amp;VLOOKUP(Z186,List!P$2:Q$14,2,FALSE)))</f>
        <v/>
      </c>
    </row>
    <row r="187" spans="1:42" s="3" customFormat="1" ht="27.6" customHeight="1">
      <c r="A187" s="79" t="s">
        <v>221</v>
      </c>
      <c r="B187" s="6" t="s">
        <v>222</v>
      </c>
      <c r="C187" s="3">
        <v>5</v>
      </c>
      <c r="D187" s="3" t="s">
        <v>39</v>
      </c>
      <c r="E187" s="6"/>
      <c r="F187" s="16" t="s">
        <v>48</v>
      </c>
      <c r="G187" s="8"/>
      <c r="H187" s="8"/>
      <c r="I187" s="4">
        <f t="shared" si="15"/>
        <v>0</v>
      </c>
      <c r="J187" s="2"/>
      <c r="K187" s="2"/>
      <c r="L187" s="2"/>
      <c r="M187" s="2">
        <f t="shared" si="16"/>
        <v>0</v>
      </c>
      <c r="N187" s="2"/>
      <c r="O187" s="2"/>
      <c r="P187" s="2"/>
      <c r="Q187" s="2"/>
      <c r="R187" s="7"/>
      <c r="W187" s="3">
        <f t="shared" si="12"/>
        <v>0</v>
      </c>
      <c r="Y187" s="8"/>
      <c r="AA187" s="4"/>
      <c r="AB187" s="5"/>
      <c r="AJ187" s="4">
        <f t="shared" si="17"/>
        <v>0</v>
      </c>
      <c r="AL187" s="21"/>
      <c r="AM187" s="29" t="str">
        <f>"&lt;tr class='mmt"&amp;IF(D187="活動"," ev",IF(D187="限定"," ltd",""))&amp;IF(G187=""," groupless'","'")&amp;"&gt;&lt;td headers='icon'&gt;&lt;a href='https://www.alchemistcodedb.com/jp/card/"&amp;SUBSTITUTE(SUBSTITUTE(LOWER(A187),"_","-"),".png","")&amp;"'&gt;&lt;img src='../res/mmt/"&amp;A187&amp;"' title='"&amp;B187&amp;"' /&gt;&lt;/a&gt;&lt;/td&gt;&lt;td headers='name'&gt;"&amp;B187&amp;"&lt;/td&gt;&lt;td headers='rank'&gt;"&amp;C187&amp;"&lt;/td&gt;&lt;td headers='remark'&gt;"&amp;IF(D187="活動","&lt;span class='event'&gt;活動&lt;/span&gt;",IF(D187="限定","&lt;span class='limited'&gt;限定&lt;/span&gt;",""))&amp;"&lt;/td&gt;&lt;td headers='origin'&gt;&lt;span class='originName'&gt;"&amp;SUBSTITUTE(F187,CHAR(10),"&lt;br /&gt;")&amp;"&lt;/span&gt;&lt;img class='originLogo' src='../res/mmt/ui/"&amp;VLOOKUP(F187,List!F:H,2,FALSE)&amp;"'title='"&amp;SUBSTITUTE(F187,CHAR(10)," ")&amp;"' /&gt;&lt;/td&gt;&lt;td headers='group'&gt;"&amp;IF(G187="","","&lt;span class='groupName'&gt;"&amp;SUBSTITUTE(G187,CHAR(10)," ")&amp;IF(H187="","","&lt;br /&gt;"&amp;SUBSTITUTE(H187,CHAR(10)," "))&amp;"&lt;/span&gt;&lt;img class='groupLogo' src='../res/mmt/ui/"&amp;VLOOKUP(G187,List!K:L,2,FALSE)&amp;"' title='"&amp;SUBSTITUTE(G187,CHAR(10)," ")&amp;"' /&gt;")&amp;IF(H187="","","&lt;img class='groupLogo' src='../res/mmt/ui/"&amp;VLOOKUP(H187,List!K:L,2,FALSE)&amp;"' title='"&amp;SUBSTITUTE(H187,CHAR(10)," ")&amp;"' /&gt;")&amp;"&lt;/td&gt;&lt;td headers='score' id='"&amp;AO187&amp;"'&gt;"&amp;I187&amp;"&lt;/td&gt;&lt;td headers='HP'&gt;"&amp;J187&amp;"&lt;/td&gt;&lt;td headers='patk'&gt;"&amp;K187&amp;"&lt;/td&gt;&lt;td headers='matk'&gt;"&amp;L187&amp;"&lt;/td&gt;&lt;td headers='pdef'&gt;"&amp;N187&amp;"&lt;/td&gt;&lt;td headers='mdef'&gt;"&amp;O187&amp;"&lt;/td&gt;&lt;td headers='dex'&gt;"&amp;P187&amp;"&lt;/td&gt;&lt;td headers='agi'&gt;"&amp;Q187&amp;"&lt;/td&gt;&lt;td headers='luck'&gt;"&amp;R187&amp;"&lt;/td&gt;&lt;td headers='aType'&gt;"&amp;S187&amp;IF(U187="","","&lt;br /&gt;"&amp;U187)&amp; "&lt;/td&gt;&lt;td headers='a.bonus'&gt;"&amp;T187&amp;IF(V187="","","&lt;br /&gt;"&amp;V187)&amp;"&lt;/td&gt;&lt;td headers='special'&gt;"&amp;X187&amp;IF(Z187="","","&lt;br /&gt;"&amp;Z187)&amp;"&lt;/td&gt;&lt;td headers='sp.bonus'&gt;"&amp;Y187&amp;IF(AA187="","","&lt;br /&gt;"&amp;AA187)&amp;"&lt;/td&gt;&lt;td headers='others'&gt;"&amp;AB187&amp;"&lt;/td&gt;&lt;td headers='sinA'&gt;"&amp;AC187&amp;"&lt;/td&gt;&lt;td headers='sinB'&gt;"&amp;AD187&amp;"&lt;/td&gt;&lt;td headers='sinC'&gt;"&amp;AE187&amp;"&lt;/td&gt;&lt;td headers='sinD'&gt;"&amp;AF187&amp;"&lt;/td&gt;&lt;td headers='sinE'&gt;"&amp;AG187&amp;"&lt;/td&gt;&lt;td headers='sinF'&gt;"&amp;AH187&amp;"&lt;/td&gt;&lt;td headers='sinG'&gt;"&amp;AI187&amp;"&lt;/td&gt;&lt;/tr&gt;"</f>
        <v>&lt;tr class='mmt ltd groupless'&gt;&lt;td headers='icon'&gt;&lt;a href='https://www.alchemistcodedb.com/jp/card/ts-lust-st-mela-01'&gt;&lt;img src='../res/mmt/TS_LUST_ST_MELA_01.png' title='刻の架け橋' /&gt;&lt;/a&gt;&lt;/td&gt;&lt;td headers='name'&gt;刻の架け橋&lt;/td&gt;&lt;td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7" s="29" t="str">
        <f t="shared" si="13"/>
        <v>document.getElementById('m185').innerHTML = (b0*0);</v>
      </c>
      <c r="AO187" s="33" t="str">
        <f t="shared" si="14"/>
        <v>m185</v>
      </c>
      <c r="AP187" s="6" t="str">
        <f>IF(S187="","",VLOOKUP(S187,List!N$2:O$8,2,FALSE)&amp;"*"&amp;T187&amp;IF(U187="","","+"&amp;VLOOKUP(U187,List!N$2:O$8,2,FALSE)&amp;"*"&amp;V187&amp;"-"&amp;VLOOKUP(S187,List!N$2:O$8,2,FALSE)&amp;"*"&amp;VLOOKUP(U187,List!N$2:O$8,2,FALSE)&amp;"*"&amp;MIN(T187,V187)))&amp;IF(X187="","",IF(S187="","","+")&amp;VLOOKUP(X187,List!P$2:Q$15,2,FALSE)&amp;"*"&amp;Y187&amp;IF(Z187="","","+"&amp;VLOOKUP(Z187,List!P$2:Q$14,2,FALSE)))</f>
        <v/>
      </c>
    </row>
    <row r="188" spans="1:42" s="3" customFormat="1" ht="27.6" customHeight="1">
      <c r="A188" s="79" t="s">
        <v>596</v>
      </c>
      <c r="B188" s="6" t="s">
        <v>598</v>
      </c>
      <c r="C188" s="3">
        <v>5</v>
      </c>
      <c r="D188" s="3" t="s">
        <v>39</v>
      </c>
      <c r="E188" s="6" t="s">
        <v>827</v>
      </c>
      <c r="F188" s="16" t="s">
        <v>48</v>
      </c>
      <c r="G188" s="8"/>
      <c r="H188" s="8"/>
      <c r="I188" s="4">
        <f t="shared" si="15"/>
        <v>0</v>
      </c>
      <c r="J188" s="2"/>
      <c r="K188" s="2"/>
      <c r="L188" s="2"/>
      <c r="M188" s="2">
        <f t="shared" si="16"/>
        <v>0</v>
      </c>
      <c r="N188" s="2"/>
      <c r="O188" s="2"/>
      <c r="P188" s="2"/>
      <c r="Q188" s="2"/>
      <c r="R188" s="7"/>
      <c r="W188" s="3">
        <f t="shared" si="12"/>
        <v>0</v>
      </c>
      <c r="Y188" s="8"/>
      <c r="AA188" s="4"/>
      <c r="AB188" s="5"/>
      <c r="AJ188" s="4">
        <f t="shared" si="17"/>
        <v>0</v>
      </c>
      <c r="AL188" s="21"/>
      <c r="AM188" s="29" t="str">
        <f>"&lt;tr class='mmt"&amp;IF(D188="活動"," ev",IF(D188="限定"," ltd",""))&amp;IF(G188=""," groupless'","'")&amp;"&gt;&lt;td headers='icon'&gt;&lt;a href='https://www.alchemistcodedb.com/jp/card/"&amp;SUBSTITUTE(SUBSTITUTE(LOWER(A188),"_","-"),".png","")&amp;"'&gt;&lt;img src='../res/mmt/"&amp;A188&amp;"' title='"&amp;B188&amp;"' /&gt;&lt;/a&gt;&lt;/td&gt;&lt;td headers='name'&gt;"&amp;B188&amp;"&lt;/td&gt;&lt;td headers='rank'&gt;"&amp;C188&amp;"&lt;/td&gt;&lt;td headers='remark'&gt;"&amp;IF(D188="活動","&lt;span class='event'&gt;活動&lt;/span&gt;",IF(D188="限定","&lt;span class='limited'&gt;限定&lt;/span&gt;",""))&amp;"&lt;/td&gt;&lt;td headers='origin'&gt;&lt;span class='originName'&gt;"&amp;SUBSTITUTE(F188,CHAR(10),"&lt;br /&gt;")&amp;"&lt;/span&gt;&lt;img class='originLogo' src='../res/mmt/ui/"&amp;VLOOKUP(F188,List!F:H,2,FALSE)&amp;"'title='"&amp;SUBSTITUTE(F188,CHAR(10)," ")&amp;"' /&gt;&lt;/td&gt;&lt;td headers='group'&gt;"&amp;IF(G188="","","&lt;span class='groupName'&gt;"&amp;SUBSTITUTE(G188,CHAR(10)," ")&amp;IF(H188="","","&lt;br /&gt;"&amp;SUBSTITUTE(H188,CHAR(10)," "))&amp;"&lt;/span&gt;&lt;img class='groupLogo' src='../res/mmt/ui/"&amp;VLOOKUP(G188,List!K:L,2,FALSE)&amp;"' title='"&amp;SUBSTITUTE(G188,CHAR(10)," ")&amp;"' /&gt;")&amp;IF(H188="","","&lt;img class='groupLogo' src='../res/mmt/ui/"&amp;VLOOKUP(H188,List!K:L,2,FALSE)&amp;"' title='"&amp;SUBSTITUTE(H188,CHAR(10)," ")&amp;"' /&gt;")&amp;"&lt;/td&gt;&lt;td headers='score' id='"&amp;AO188&amp;"'&gt;"&amp;I188&amp;"&lt;/td&gt;&lt;td headers='HP'&gt;"&amp;J188&amp;"&lt;/td&gt;&lt;td headers='patk'&gt;"&amp;K188&amp;"&lt;/td&gt;&lt;td headers='matk'&gt;"&amp;L188&amp;"&lt;/td&gt;&lt;td headers='pdef'&gt;"&amp;N188&amp;"&lt;/td&gt;&lt;td headers='mdef'&gt;"&amp;O188&amp;"&lt;/td&gt;&lt;td headers='dex'&gt;"&amp;P188&amp;"&lt;/td&gt;&lt;td headers='agi'&gt;"&amp;Q188&amp;"&lt;/td&gt;&lt;td headers='luck'&gt;"&amp;R188&amp;"&lt;/td&gt;&lt;td headers='aType'&gt;"&amp;S188&amp;IF(U188="","","&lt;br /&gt;"&amp;U188)&amp; "&lt;/td&gt;&lt;td headers='a.bonus'&gt;"&amp;T188&amp;IF(V188="","","&lt;br /&gt;"&amp;V188)&amp;"&lt;/td&gt;&lt;td headers='special'&gt;"&amp;X188&amp;IF(Z188="","","&lt;br /&gt;"&amp;Z188)&amp;"&lt;/td&gt;&lt;td headers='sp.bonus'&gt;"&amp;Y188&amp;IF(AA188="","","&lt;br /&gt;"&amp;AA188)&amp;"&lt;/td&gt;&lt;td headers='others'&gt;"&amp;AB188&amp;"&lt;/td&gt;&lt;td headers='sinA'&gt;"&amp;AC188&amp;"&lt;/td&gt;&lt;td headers='sinB'&gt;"&amp;AD188&amp;"&lt;/td&gt;&lt;td headers='sinC'&gt;"&amp;AE188&amp;"&lt;/td&gt;&lt;td headers='sinD'&gt;"&amp;AF188&amp;"&lt;/td&gt;&lt;td headers='sinE'&gt;"&amp;AG188&amp;"&lt;/td&gt;&lt;td headers='sinF'&gt;"&amp;AH188&amp;"&lt;/td&gt;&lt;td headers='sinG'&gt;"&amp;AI188&amp;"&lt;/td&gt;&lt;/tr&gt;"</f>
        <v>&lt;tr class='mmt ltd groupless'&gt;&lt;td headers='icon'&gt;&lt;a href='https://www.alchemistcodedb.com/jp/card/ts-lust-st-mela-02'&gt;&lt;img src='../res/mmt/TS_LUST_ST_MELA_02.png' title='即発進スプラッシュ' /&gt;&lt;/a&gt;&lt;/td&gt;&lt;td headers='name'&gt;即発進スプラッシュ&lt;/td&gt;&lt;td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8" s="29" t="str">
        <f t="shared" si="13"/>
        <v>document.getElementById('m186').innerHTML = (b0*0);</v>
      </c>
      <c r="AO188" s="33" t="str">
        <f t="shared" si="14"/>
        <v>m186</v>
      </c>
      <c r="AP188" s="6" t="str">
        <f>IF(S188="","",VLOOKUP(S188,List!N$2:O$8,2,FALSE)&amp;"*"&amp;T188&amp;IF(U188="","","+"&amp;VLOOKUP(U188,List!N$2:O$8,2,FALSE)&amp;"*"&amp;V188&amp;"-"&amp;VLOOKUP(S188,List!N$2:O$8,2,FALSE)&amp;"*"&amp;VLOOKUP(U188,List!N$2:O$8,2,FALSE)&amp;"*"&amp;MIN(T188,V188)))&amp;IF(X188="","",IF(S188="","","+")&amp;VLOOKUP(X188,List!P$2:Q$15,2,FALSE)&amp;"*"&amp;Y188&amp;IF(Z188="","","+"&amp;VLOOKUP(Z188,List!P$2:Q$14,2,FALSE)))</f>
        <v/>
      </c>
    </row>
    <row r="189" spans="1:42" s="3" customFormat="1" ht="27.6" customHeight="1">
      <c r="A189" s="80" t="s">
        <v>223</v>
      </c>
      <c r="B189" s="6" t="s">
        <v>224</v>
      </c>
      <c r="C189" s="3">
        <v>5</v>
      </c>
      <c r="D189" s="3" t="s">
        <v>39</v>
      </c>
      <c r="E189" s="6"/>
      <c r="F189" s="16" t="s">
        <v>48</v>
      </c>
      <c r="G189" s="8"/>
      <c r="H189" s="8"/>
      <c r="I189" s="4">
        <f t="shared" si="15"/>
        <v>0</v>
      </c>
      <c r="J189" s="2"/>
      <c r="K189" s="2"/>
      <c r="L189" s="2"/>
      <c r="M189" s="2">
        <f t="shared" si="16"/>
        <v>0</v>
      </c>
      <c r="N189" s="2"/>
      <c r="O189" s="2"/>
      <c r="P189" s="2"/>
      <c r="Q189" s="2"/>
      <c r="R189" s="7"/>
      <c r="W189" s="3">
        <f t="shared" si="12"/>
        <v>0</v>
      </c>
      <c r="Y189" s="8"/>
      <c r="AA189" s="4"/>
      <c r="AB189" s="5"/>
      <c r="AJ189" s="4">
        <f t="shared" si="17"/>
        <v>0</v>
      </c>
      <c r="AL189" s="21"/>
      <c r="AM189" s="29" t="str">
        <f>"&lt;tr class='mmt"&amp;IF(D189="活動"," ev",IF(D189="限定"," ltd",""))&amp;IF(G189=""," groupless'","'")&amp;"&gt;&lt;td headers='icon'&gt;&lt;a href='https://www.alchemistcodedb.com/jp/card/"&amp;SUBSTITUTE(SUBSTITUTE(LOWER(A189),"_","-"),".png","")&amp;"'&gt;&lt;img src='../res/mmt/"&amp;A189&amp;"' title='"&amp;B189&amp;"' /&gt;&lt;/a&gt;&lt;/td&gt;&lt;td headers='name'&gt;"&amp;B189&amp;"&lt;/td&gt;&lt;td headers='rank'&gt;"&amp;C189&amp;"&lt;/td&gt;&lt;td headers='remark'&gt;"&amp;IF(D189="活動","&lt;span class='event'&gt;活動&lt;/span&gt;",IF(D189="限定","&lt;span class='limited'&gt;限定&lt;/span&gt;",""))&amp;"&lt;/td&gt;&lt;td headers='origin'&gt;&lt;span class='originName'&gt;"&amp;SUBSTITUTE(F189,CHAR(10),"&lt;br /&gt;")&amp;"&lt;/span&gt;&lt;img class='originLogo' src='../res/mmt/ui/"&amp;VLOOKUP(F189,List!F:H,2,FALSE)&amp;"'title='"&amp;SUBSTITUTE(F189,CHAR(10)," ")&amp;"' /&gt;&lt;/td&gt;&lt;td headers='group'&gt;"&amp;IF(G189="","","&lt;span class='groupName'&gt;"&amp;SUBSTITUTE(G189,CHAR(10)," ")&amp;IF(H189="","","&lt;br /&gt;"&amp;SUBSTITUTE(H189,CHAR(10)," "))&amp;"&lt;/span&gt;&lt;img class='groupLogo' src='../res/mmt/ui/"&amp;VLOOKUP(G189,List!K:L,2,FALSE)&amp;"' title='"&amp;SUBSTITUTE(G189,CHAR(10)," ")&amp;"' /&gt;")&amp;IF(H189="","","&lt;img class='groupLogo' src='../res/mmt/ui/"&amp;VLOOKUP(H189,List!K:L,2,FALSE)&amp;"' title='"&amp;SUBSTITUTE(H189,CHAR(10)," ")&amp;"' /&gt;")&amp;"&lt;/td&gt;&lt;td headers='score' id='"&amp;AO189&amp;"'&gt;"&amp;I189&amp;"&lt;/td&gt;&lt;td headers='HP'&gt;"&amp;J189&amp;"&lt;/td&gt;&lt;td headers='patk'&gt;"&amp;K189&amp;"&lt;/td&gt;&lt;td headers='matk'&gt;"&amp;L189&amp;"&lt;/td&gt;&lt;td headers='pdef'&gt;"&amp;N189&amp;"&lt;/td&gt;&lt;td headers='mdef'&gt;"&amp;O189&amp;"&lt;/td&gt;&lt;td headers='dex'&gt;"&amp;P189&amp;"&lt;/td&gt;&lt;td headers='agi'&gt;"&amp;Q189&amp;"&lt;/td&gt;&lt;td headers='luck'&gt;"&amp;R189&amp;"&lt;/td&gt;&lt;td headers='aType'&gt;"&amp;S189&amp;IF(U189="","","&lt;br /&gt;"&amp;U189)&amp; "&lt;/td&gt;&lt;td headers='a.bonus'&gt;"&amp;T189&amp;IF(V189="","","&lt;br /&gt;"&amp;V189)&amp;"&lt;/td&gt;&lt;td headers='special'&gt;"&amp;X189&amp;IF(Z189="","","&lt;br /&gt;"&amp;Z189)&amp;"&lt;/td&gt;&lt;td headers='sp.bonus'&gt;"&amp;Y189&amp;IF(AA189="","","&lt;br /&gt;"&amp;AA189)&amp;"&lt;/td&gt;&lt;td headers='others'&gt;"&amp;AB189&amp;"&lt;/td&gt;&lt;td headers='sinA'&gt;"&amp;AC189&amp;"&lt;/td&gt;&lt;td headers='sinB'&gt;"&amp;AD189&amp;"&lt;/td&gt;&lt;td headers='sinC'&gt;"&amp;AE189&amp;"&lt;/td&gt;&lt;td headers='sinD'&gt;"&amp;AF189&amp;"&lt;/td&gt;&lt;td headers='sinE'&gt;"&amp;AG189&amp;"&lt;/td&gt;&lt;td headers='sinF'&gt;"&amp;AH189&amp;"&lt;/td&gt;&lt;td headers='sinG'&gt;"&amp;AI189&amp;"&lt;/td&gt;&lt;/tr&gt;"</f>
        <v>&lt;tr class='mmt ltd groupless'&gt;&lt;td headers='icon'&gt;&lt;a href='https://www.alchemistcodedb.com/jp/card/ts-lust-st-mela-dark-01'&gt;&lt;img src='../res/mmt/TS_LUST_ST_MELA_DARK_01.png' title='無限の罪、その身に' /&gt;&lt;/a&gt;&lt;/td&gt;&lt;td headers='name'&gt;無限の罪、その身に&lt;/td&gt;&lt;td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89" s="29" t="str">
        <f t="shared" si="13"/>
        <v>document.getElementById('m187').innerHTML = (b0*0);</v>
      </c>
      <c r="AO189" s="33" t="str">
        <f t="shared" si="14"/>
        <v>m187</v>
      </c>
      <c r="AP189" s="6" t="str">
        <f>IF(S189="","",VLOOKUP(S189,List!N$2:O$8,2,FALSE)&amp;"*"&amp;T189&amp;IF(U189="","","+"&amp;VLOOKUP(U189,List!N$2:O$8,2,FALSE)&amp;"*"&amp;V189&amp;"-"&amp;VLOOKUP(S189,List!N$2:O$8,2,FALSE)&amp;"*"&amp;VLOOKUP(U189,List!N$2:O$8,2,FALSE)&amp;"*"&amp;MIN(T189,V189)))&amp;IF(X189="","",IF(S189="","","+")&amp;VLOOKUP(X189,List!P$2:Q$15,2,FALSE)&amp;"*"&amp;Y189&amp;IF(Z189="","","+"&amp;VLOOKUP(Z189,List!P$2:Q$14,2,FALSE)))</f>
        <v/>
      </c>
    </row>
    <row r="190" spans="1:42" s="3" customFormat="1" ht="27.6" customHeight="1">
      <c r="A190" s="80" t="s">
        <v>225</v>
      </c>
      <c r="B190" s="6" t="s">
        <v>226</v>
      </c>
      <c r="C190" s="3">
        <v>5</v>
      </c>
      <c r="D190" s="3" t="s">
        <v>39</v>
      </c>
      <c r="E190" s="6"/>
      <c r="F190" s="16" t="s">
        <v>48</v>
      </c>
      <c r="G190" s="8"/>
      <c r="H190" s="8"/>
      <c r="I190" s="4">
        <f t="shared" si="15"/>
        <v>0</v>
      </c>
      <c r="J190" s="2"/>
      <c r="K190" s="2"/>
      <c r="L190" s="2"/>
      <c r="M190" s="2">
        <f t="shared" si="16"/>
        <v>0</v>
      </c>
      <c r="N190" s="2"/>
      <c r="O190" s="2"/>
      <c r="P190" s="2"/>
      <c r="Q190" s="2"/>
      <c r="R190" s="7"/>
      <c r="W190" s="3">
        <f t="shared" si="12"/>
        <v>0</v>
      </c>
      <c r="Y190" s="8"/>
      <c r="AA190" s="4"/>
      <c r="AB190" s="5"/>
      <c r="AJ190" s="4">
        <f t="shared" si="17"/>
        <v>0</v>
      </c>
      <c r="AL190" s="21"/>
      <c r="AM190" s="29" t="str">
        <f>"&lt;tr class='mmt"&amp;IF(D190="活動"," ev",IF(D190="限定"," ltd",""))&amp;IF(G190=""," groupless'","'")&amp;"&gt;&lt;td headers='icon'&gt;&lt;a href='https://www.alchemistcodedb.com/jp/card/"&amp;SUBSTITUTE(SUBSTITUTE(LOWER(A190),"_","-"),".png","")&amp;"'&gt;&lt;img src='../res/mmt/"&amp;A190&amp;"' title='"&amp;B190&amp;"' /&gt;&lt;/a&gt;&lt;/td&gt;&lt;td headers='name'&gt;"&amp;B190&amp;"&lt;/td&gt;&lt;td headers='rank'&gt;"&amp;C190&amp;"&lt;/td&gt;&lt;td headers='remark'&gt;"&amp;IF(D190="活動","&lt;span class='event'&gt;活動&lt;/span&gt;",IF(D190="限定","&lt;span class='limited'&gt;限定&lt;/span&gt;",""))&amp;"&lt;/td&gt;&lt;td headers='origin'&gt;&lt;span class='originName'&gt;"&amp;SUBSTITUTE(F190,CHAR(10),"&lt;br /&gt;")&amp;"&lt;/span&gt;&lt;img class='originLogo' src='../res/mmt/ui/"&amp;VLOOKUP(F190,List!F:H,2,FALSE)&amp;"'title='"&amp;SUBSTITUTE(F190,CHAR(10)," ")&amp;"' /&gt;&lt;/td&gt;&lt;td headers='group'&gt;"&amp;IF(G190="","","&lt;span class='groupName'&gt;"&amp;SUBSTITUTE(G190,CHAR(10)," ")&amp;IF(H190="","","&lt;br /&gt;"&amp;SUBSTITUTE(H190,CHAR(10)," "))&amp;"&lt;/span&gt;&lt;img class='groupLogo' src='../res/mmt/ui/"&amp;VLOOKUP(G190,List!K:L,2,FALSE)&amp;"' title='"&amp;SUBSTITUTE(G190,CHAR(10)," ")&amp;"' /&gt;")&amp;IF(H190="","","&lt;img class='groupLogo' src='../res/mmt/ui/"&amp;VLOOKUP(H190,List!K:L,2,FALSE)&amp;"' title='"&amp;SUBSTITUTE(H190,CHAR(10)," ")&amp;"' /&gt;")&amp;"&lt;/td&gt;&lt;td headers='score' id='"&amp;AO190&amp;"'&gt;"&amp;I190&amp;"&lt;/td&gt;&lt;td headers='HP'&gt;"&amp;J190&amp;"&lt;/td&gt;&lt;td headers='patk'&gt;"&amp;K190&amp;"&lt;/td&gt;&lt;td headers='matk'&gt;"&amp;L190&amp;"&lt;/td&gt;&lt;td headers='pdef'&gt;"&amp;N190&amp;"&lt;/td&gt;&lt;td headers='mdef'&gt;"&amp;O190&amp;"&lt;/td&gt;&lt;td headers='dex'&gt;"&amp;P190&amp;"&lt;/td&gt;&lt;td headers='agi'&gt;"&amp;Q190&amp;"&lt;/td&gt;&lt;td headers='luck'&gt;"&amp;R190&amp;"&lt;/td&gt;&lt;td headers='aType'&gt;"&amp;S190&amp;IF(U190="","","&lt;br /&gt;"&amp;U190)&amp; "&lt;/td&gt;&lt;td headers='a.bonus'&gt;"&amp;T190&amp;IF(V190="","","&lt;br /&gt;"&amp;V190)&amp;"&lt;/td&gt;&lt;td headers='special'&gt;"&amp;X190&amp;IF(Z190="","","&lt;br /&gt;"&amp;Z190)&amp;"&lt;/td&gt;&lt;td headers='sp.bonus'&gt;"&amp;Y190&amp;IF(AA190="","","&lt;br /&gt;"&amp;AA190)&amp;"&lt;/td&gt;&lt;td headers='others'&gt;"&amp;AB190&amp;"&lt;/td&gt;&lt;td headers='sinA'&gt;"&amp;AC190&amp;"&lt;/td&gt;&lt;td headers='sinB'&gt;"&amp;AD190&amp;"&lt;/td&gt;&lt;td headers='sinC'&gt;"&amp;AE190&amp;"&lt;/td&gt;&lt;td headers='sinD'&gt;"&amp;AF190&amp;"&lt;/td&gt;&lt;td headers='sinE'&gt;"&amp;AG190&amp;"&lt;/td&gt;&lt;td headers='sinF'&gt;"&amp;AH190&amp;"&lt;/td&gt;&lt;td headers='sinG'&gt;"&amp;AI190&amp;"&lt;/td&gt;&lt;/tr&gt;"</f>
        <v>&lt;tr class='mmt ltd groupless'&gt;&lt;td headers='icon'&gt;&lt;a href='https://www.alchemistcodedb.com/jp/card/ts-lust-st-nikusu-dark-01'&gt;&lt;img src='../res/mmt/TS_LUST_ST_NIKUSU_DARK_01.png' title='歪な刻は氷の檻に沈んで' /&gt;&lt;/a&gt;&lt;/td&gt;&lt;td headers='name'&gt;歪な刻は氷の檻に沈んで&lt;/td&gt;&lt;td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id='m188'&gt;0&lt;/td&gt;&lt;td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0" s="29" t="str">
        <f t="shared" si="13"/>
        <v>document.getElementById('m188').innerHTML = (b0*0);</v>
      </c>
      <c r="AO190" s="33" t="str">
        <f t="shared" si="14"/>
        <v>m188</v>
      </c>
      <c r="AP190" s="6" t="str">
        <f>IF(S190="","",VLOOKUP(S190,List!N$2:O$8,2,FALSE)&amp;"*"&amp;T190&amp;IF(U190="","","+"&amp;VLOOKUP(U190,List!N$2:O$8,2,FALSE)&amp;"*"&amp;V190&amp;"-"&amp;VLOOKUP(S190,List!N$2:O$8,2,FALSE)&amp;"*"&amp;VLOOKUP(U190,List!N$2:O$8,2,FALSE)&amp;"*"&amp;MIN(T190,V190)))&amp;IF(X190="","",IF(S190="","","+")&amp;VLOOKUP(X190,List!P$2:Q$15,2,FALSE)&amp;"*"&amp;Y190&amp;IF(Z190="","","+"&amp;VLOOKUP(Z190,List!P$2:Q$14,2,FALSE)))</f>
        <v/>
      </c>
    </row>
    <row r="191" spans="1:42" s="3" customFormat="1" ht="27.6" customHeight="1">
      <c r="A191" s="79" t="s">
        <v>650</v>
      </c>
      <c r="B191" s="6" t="s">
        <v>654</v>
      </c>
      <c r="C191" s="3">
        <v>5</v>
      </c>
      <c r="E191" s="6"/>
      <c r="F191" s="16" t="s">
        <v>48</v>
      </c>
      <c r="G191" s="8" t="s">
        <v>655</v>
      </c>
      <c r="H191" s="8"/>
      <c r="I191" s="4">
        <f t="shared" si="15"/>
        <v>80</v>
      </c>
      <c r="J191" s="2">
        <v>30</v>
      </c>
      <c r="K191" s="2"/>
      <c r="L191" s="2"/>
      <c r="M191" s="2">
        <f t="shared" si="16"/>
        <v>0</v>
      </c>
      <c r="N191" s="2"/>
      <c r="O191" s="2"/>
      <c r="P191" s="2"/>
      <c r="Q191" s="2">
        <v>5</v>
      </c>
      <c r="R191" s="7"/>
      <c r="S191" s="3" t="s">
        <v>18</v>
      </c>
      <c r="T191" s="3">
        <v>40</v>
      </c>
      <c r="U191" s="3" t="s">
        <v>17</v>
      </c>
      <c r="V191" s="3">
        <v>20</v>
      </c>
      <c r="W191" s="3">
        <f t="shared" si="12"/>
        <v>40</v>
      </c>
      <c r="Y191" s="8"/>
      <c r="AA191" s="4"/>
      <c r="AB191" s="5"/>
      <c r="AE191" s="3">
        <v>40</v>
      </c>
      <c r="AH191" s="3">
        <v>20</v>
      </c>
      <c r="AJ191" s="4">
        <f t="shared" si="17"/>
        <v>40</v>
      </c>
      <c r="AL191" s="21"/>
      <c r="AM191" s="29" t="str">
        <f>"&lt;tr class='mmt"&amp;IF(D191="活動"," ev",IF(D191="限定"," ltd",""))&amp;IF(G191=""," groupless'","'")&amp;"&gt;&lt;td headers='icon'&gt;&lt;a href='https://www.alchemistcodedb.com/jp/card/"&amp;SUBSTITUTE(SUBSTITUTE(LOWER(A191),"_","-"),".png","")&amp;"'&gt;&lt;img src='../res/mmt/"&amp;A191&amp;"' title='"&amp;B191&amp;"' /&gt;&lt;/a&gt;&lt;/td&gt;&lt;td headers='name'&gt;"&amp;B191&amp;"&lt;/td&gt;&lt;td headers='rank'&gt;"&amp;C191&amp;"&lt;/td&gt;&lt;td headers='remark'&gt;"&amp;IF(D191="活動","&lt;span class='event'&gt;活動&lt;/span&gt;",IF(D191="限定","&lt;span class='limited'&gt;限定&lt;/span&gt;",""))&amp;"&lt;/td&gt;&lt;td headers='origin'&gt;&lt;span class='originName'&gt;"&amp;SUBSTITUTE(F191,CHAR(10),"&lt;br /&gt;")&amp;"&lt;/span&gt;&lt;img class='originLogo' src='../res/mmt/ui/"&amp;VLOOKUP(F191,List!F:H,2,FALSE)&amp;"'title='"&amp;SUBSTITUTE(F191,CHAR(10)," ")&amp;"' /&gt;&lt;/td&gt;&lt;td headers='group'&gt;"&amp;IF(G191="","","&lt;span class='groupName'&gt;"&amp;SUBSTITUTE(G191,CHAR(10)," ")&amp;IF(H191="","","&lt;br /&gt;"&amp;SUBSTITUTE(H191,CHAR(10)," "))&amp;"&lt;/span&gt;&lt;img class='groupLogo' src='../res/mmt/ui/"&amp;VLOOKUP(G191,List!K:L,2,FALSE)&amp;"' title='"&amp;SUBSTITUTE(G191,CHAR(10)," ")&amp;"' /&gt;")&amp;IF(H191="","","&lt;img class='groupLogo' src='../res/mmt/ui/"&amp;VLOOKUP(H191,List!K:L,2,FALSE)&amp;"' title='"&amp;SUBSTITUTE(H191,CHAR(10)," ")&amp;"' /&gt;")&amp;"&lt;/td&gt;&lt;td headers='score' id='"&amp;AO191&amp;"'&gt;"&amp;I191&amp;"&lt;/td&gt;&lt;td headers='HP'&gt;"&amp;J191&amp;"&lt;/td&gt;&lt;td headers='patk'&gt;"&amp;K191&amp;"&lt;/td&gt;&lt;td headers='matk'&gt;"&amp;L191&amp;"&lt;/td&gt;&lt;td headers='pdef'&gt;"&amp;N191&amp;"&lt;/td&gt;&lt;td headers='mdef'&gt;"&amp;O191&amp;"&lt;/td&gt;&lt;td headers='dex'&gt;"&amp;P191&amp;"&lt;/td&gt;&lt;td headers='agi'&gt;"&amp;Q191&amp;"&lt;/td&gt;&lt;td headers='luck'&gt;"&amp;R191&amp;"&lt;/td&gt;&lt;td headers='aType'&gt;"&amp;S191&amp;IF(U191="","","&lt;br /&gt;"&amp;U191)&amp; "&lt;/td&gt;&lt;td headers='a.bonus'&gt;"&amp;T191&amp;IF(V191="","","&lt;br /&gt;"&amp;V191)&amp;"&lt;/td&gt;&lt;td headers='special'&gt;"&amp;X191&amp;IF(Z191="","","&lt;br /&gt;"&amp;Z191)&amp;"&lt;/td&gt;&lt;td headers='sp.bonus'&gt;"&amp;Y191&amp;IF(AA191="","","&lt;br /&gt;"&amp;AA191)&amp;"&lt;/td&gt;&lt;td headers='others'&gt;"&amp;AB191&amp;"&lt;/td&gt;&lt;td headers='sinA'&gt;"&amp;AC191&amp;"&lt;/td&gt;&lt;td headers='sinB'&gt;"&amp;AD191&amp;"&lt;/td&gt;&lt;td headers='sinC'&gt;"&amp;AE191&amp;"&lt;/td&gt;&lt;td headers='sinD'&gt;"&amp;AF191&amp;"&lt;/td&gt;&lt;td headers='sinE'&gt;"&amp;AG191&amp;"&lt;/td&gt;&lt;td headers='sinF'&gt;"&amp;AH191&amp;"&lt;/td&gt;&lt;td headers='sinG'&gt;"&amp;AI191&amp;"&lt;/td&gt;&lt;/tr&gt;"</f>
        <v>&lt;tr class='mmt'&gt;&lt;td headers='icon'&gt;&lt;a href='https://www.alchemistcodedb.com/jp/card/ts-lust-wilhelm-01'&gt;&lt;img src='../res/mmt/TS_LUST_WILHELM_01.png' title='トラブルメーカーの正義' /&gt;&lt;/a&gt;&lt;/td&gt;&lt;td headers='name'&gt;トラブルメーカーの正義&lt;/td&gt;&lt;td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class='groupName'&gt;トラブルメーカーズ&lt;/span&gt;&lt;img class='groupLogo' src='../res/mmt/ui/subgroup_seikyou_magnus.png' title='トラブルメーカーズ' /&gt;&lt;/td&gt;&lt;td headers='score' id='m189'&gt;80&lt;/td&gt;&lt;td headers='HP'&gt;30&lt;/td&gt;&lt;td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headers='aType'&gt;魔法&lt;br /&gt;射撃&lt;/td&gt;&lt;td headers='a.bonus'&gt;40&lt;br /&gt;20&lt;/td&gt;&lt;td headers='special'&gt;&lt;/td&gt;&lt;td headers='sp.bonus'&gt;&lt;/td&gt;&lt;td headers='others'&gt;&lt;/td&gt;&lt;td headers='sinA'&gt;&lt;/td&gt;&lt;td headers='sinB'&gt;&lt;/td&gt;&lt;td headers='sinC'&gt;40&lt;/td&gt;&lt;td headers='sinD'&gt;&lt;/td&gt;&lt;td headers='sinE'&gt;&lt;/td&gt;&lt;td headers='sinF'&gt;20&lt;/td&gt;&lt;td headers='sinG'&gt;&lt;/td&gt;&lt;/tr&gt;</v>
      </c>
      <c r="AN191" s="29" t="str">
        <f t="shared" si="13"/>
        <v>document.getElementById('m189').innerHTML = (b0*0) + (s0*40+s3*40+s6*20)+ (ex05*40+ex04*20-ex05*ex04*20);</v>
      </c>
      <c r="AO191" s="33" t="str">
        <f t="shared" si="14"/>
        <v>m189</v>
      </c>
      <c r="AP191" s="6" t="str">
        <f>IF(S191="","",VLOOKUP(S191,List!N$2:O$8,2,FALSE)&amp;"*"&amp;T191&amp;IF(U191="","","+"&amp;VLOOKUP(U191,List!N$2:O$8,2,FALSE)&amp;"*"&amp;V191&amp;"-"&amp;VLOOKUP(S191,List!N$2:O$8,2,FALSE)&amp;"*"&amp;VLOOKUP(U191,List!N$2:O$8,2,FALSE)&amp;"*"&amp;MIN(T191,V191)))&amp;IF(X191="","",IF(S191="","","+")&amp;VLOOKUP(X191,List!P$2:Q$15,2,FALSE)&amp;"*"&amp;Y191&amp;IF(Z191="","","+"&amp;VLOOKUP(Z191,List!P$2:Q$14,2,FALSE)))</f>
        <v>ex05*40+ex04*20-ex05*ex04*20</v>
      </c>
    </row>
    <row r="192" spans="1:42" s="3" customFormat="1" ht="27.6" customHeight="1">
      <c r="A192" s="80" t="s">
        <v>227</v>
      </c>
      <c r="B192" s="6" t="s">
        <v>228</v>
      </c>
      <c r="C192" s="3">
        <v>5</v>
      </c>
      <c r="E192" s="6"/>
      <c r="F192" s="16" t="s">
        <v>48</v>
      </c>
      <c r="G192" s="8" t="s">
        <v>68</v>
      </c>
      <c r="H192" s="8"/>
      <c r="I192" s="4">
        <f t="shared" si="15"/>
        <v>90</v>
      </c>
      <c r="J192" s="2"/>
      <c r="K192" s="2">
        <v>30</v>
      </c>
      <c r="L192" s="2"/>
      <c r="M192" s="2">
        <f t="shared" si="16"/>
        <v>30</v>
      </c>
      <c r="N192" s="2"/>
      <c r="O192" s="2"/>
      <c r="P192" s="2"/>
      <c r="Q192" s="2">
        <v>10</v>
      </c>
      <c r="R192" s="7"/>
      <c r="S192" s="3" t="s">
        <v>14</v>
      </c>
      <c r="T192" s="3">
        <v>40</v>
      </c>
      <c r="W192" s="3">
        <f t="shared" si="12"/>
        <v>40</v>
      </c>
      <c r="Y192" s="8"/>
      <c r="AA192" s="4"/>
      <c r="AB192" s="5" t="s">
        <v>537</v>
      </c>
      <c r="AC192" s="3">
        <v>20</v>
      </c>
      <c r="AE192" s="3">
        <v>20</v>
      </c>
      <c r="AH192" s="3">
        <v>20</v>
      </c>
      <c r="AJ192" s="4">
        <f t="shared" si="17"/>
        <v>20</v>
      </c>
      <c r="AL192" s="21"/>
      <c r="AM192" s="29" t="str">
        <f>"&lt;tr class='mmt"&amp;IF(D192="活動"," ev",IF(D192="限定"," ltd",""))&amp;IF(G192=""," groupless'","'")&amp;"&gt;&lt;td headers='icon'&gt;&lt;a href='https://www.alchemistcodedb.com/jp/card/"&amp;SUBSTITUTE(SUBSTITUTE(LOWER(A192),"_","-"),".png","")&amp;"'&gt;&lt;img src='../res/mmt/"&amp;A192&amp;"' title='"&amp;B192&amp;"' /&gt;&lt;/a&gt;&lt;/td&gt;&lt;td headers='name'&gt;"&amp;B192&amp;"&lt;/td&gt;&lt;td headers='rank'&gt;"&amp;C192&amp;"&lt;/td&gt;&lt;td headers='remark'&gt;"&amp;IF(D192="活動","&lt;span class='event'&gt;活動&lt;/span&gt;",IF(D192="限定","&lt;span class='limited'&gt;限定&lt;/span&gt;",""))&amp;"&lt;/td&gt;&lt;td headers='origin'&gt;&lt;span class='originName'&gt;"&amp;SUBSTITUTE(F192,CHAR(10),"&lt;br /&gt;")&amp;"&lt;/span&gt;&lt;img class='originLogo' src='../res/mmt/ui/"&amp;VLOOKUP(F192,List!F:H,2,FALSE)&amp;"'title='"&amp;SUBSTITUTE(F192,CHAR(10)," ")&amp;"' /&gt;&lt;/td&gt;&lt;td headers='group'&gt;"&amp;IF(G192="","","&lt;span class='groupName'&gt;"&amp;SUBSTITUTE(G192,CHAR(10)," ")&amp;IF(H192="","","&lt;br /&gt;"&amp;SUBSTITUTE(H192,CHAR(10)," "))&amp;"&lt;/span&gt;&lt;img class='groupLogo' src='../res/mmt/ui/"&amp;VLOOKUP(G192,List!K:L,2,FALSE)&amp;"' title='"&amp;SUBSTITUTE(G192,CHAR(10)," ")&amp;"' /&gt;")&amp;IF(H192="","","&lt;img class='groupLogo' src='../res/mmt/ui/"&amp;VLOOKUP(H192,List!K:L,2,FALSE)&amp;"' title='"&amp;SUBSTITUTE(H192,CHAR(10)," ")&amp;"' /&gt;")&amp;"&lt;/td&gt;&lt;td headers='score' id='"&amp;AO192&amp;"'&gt;"&amp;I192&amp;"&lt;/td&gt;&lt;td headers='HP'&gt;"&amp;J192&amp;"&lt;/td&gt;&lt;td headers='patk'&gt;"&amp;K192&amp;"&lt;/td&gt;&lt;td headers='matk'&gt;"&amp;L192&amp;"&lt;/td&gt;&lt;td headers='pdef'&gt;"&amp;N192&amp;"&lt;/td&gt;&lt;td headers='mdef'&gt;"&amp;O192&amp;"&lt;/td&gt;&lt;td headers='dex'&gt;"&amp;P192&amp;"&lt;/td&gt;&lt;td headers='agi'&gt;"&amp;Q192&amp;"&lt;/td&gt;&lt;td headers='luck'&gt;"&amp;R192&amp;"&lt;/td&gt;&lt;td headers='aType'&gt;"&amp;S192&amp;IF(U192="","","&lt;br /&gt;"&amp;U192)&amp; "&lt;/td&gt;&lt;td headers='a.bonus'&gt;"&amp;T192&amp;IF(V192="","","&lt;br /&gt;"&amp;V192)&amp;"&lt;/td&gt;&lt;td headers='special'&gt;"&amp;X192&amp;IF(Z192="","","&lt;br /&gt;"&amp;Z192)&amp;"&lt;/td&gt;&lt;td headers='sp.bonus'&gt;"&amp;Y192&amp;IF(AA192="","","&lt;br /&gt;"&amp;AA192)&amp;"&lt;/td&gt;&lt;td headers='others'&gt;"&amp;AB192&amp;"&lt;/td&gt;&lt;td headers='sinA'&gt;"&amp;AC192&amp;"&lt;/td&gt;&lt;td headers='sinB'&gt;"&amp;AD192&amp;"&lt;/td&gt;&lt;td headers='sinC'&gt;"&amp;AE192&amp;"&lt;/td&gt;&lt;td headers='sinD'&gt;"&amp;AF192&amp;"&lt;/td&gt;&lt;td headers='sinE'&gt;"&amp;AG192&amp;"&lt;/td&gt;&lt;td headers='sinF'&gt;"&amp;AH192&amp;"&lt;/td&gt;&lt;td headers='sinG'&gt;"&amp;AI192&amp;"&lt;/td&gt;&lt;/tr&gt;"</f>
        <v>&lt;tr class='mmt'&gt;&lt;td headers='icon'&gt;&lt;a href='https://www.alchemistcodedb.com/jp/card/ts-lust-yaulas-01'&gt;&lt;img src='../res/mmt/TS_LUST_YAULAS_01.png' title='華麗じゃない剣' /&gt;&lt;/a&gt;&lt;/td&gt;&lt;td headers='name'&gt;華麗じゃない剣&lt;/td&gt;&lt;td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id='m190'&gt;90&lt;/td&gt;&lt;td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headers='others'&gt;回避率+10&lt;/td&gt;&lt;td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192" s="29" t="str">
        <f t="shared" si="13"/>
        <v>document.getElementById('m190').innerHTML = (b0*30+b1*30) + (s0*20+s1*20+s3*20+s6*20)+ (ex01*40);</v>
      </c>
      <c r="AO192" s="33" t="str">
        <f t="shared" si="14"/>
        <v>m190</v>
      </c>
      <c r="AP192" s="6" t="str">
        <f>IF(S192="","",VLOOKUP(S192,List!N$2:O$8,2,FALSE)&amp;"*"&amp;T192&amp;IF(U192="","","+"&amp;VLOOKUP(U192,List!N$2:O$8,2,FALSE)&amp;"*"&amp;V192&amp;"-"&amp;VLOOKUP(S192,List!N$2:O$8,2,FALSE)&amp;"*"&amp;VLOOKUP(U192,List!N$2:O$8,2,FALSE)&amp;"*"&amp;MIN(T192,V192)))&amp;IF(X192="","",IF(S192="","","+")&amp;VLOOKUP(X192,List!P$2:Q$15,2,FALSE)&amp;"*"&amp;Y192&amp;IF(Z192="","","+"&amp;VLOOKUP(Z192,List!P$2:Q$14,2,FALSE)))</f>
        <v>ex01*40</v>
      </c>
    </row>
    <row r="193" spans="1:42" s="3" customFormat="1" ht="27.6" customHeight="1">
      <c r="A193" s="80" t="s">
        <v>587</v>
      </c>
      <c r="B193" s="6" t="s">
        <v>592</v>
      </c>
      <c r="C193" s="3">
        <v>5</v>
      </c>
      <c r="D193" s="3" t="s">
        <v>39</v>
      </c>
      <c r="E193" s="6"/>
      <c r="F193" s="16" t="s">
        <v>48</v>
      </c>
      <c r="G193" s="8" t="s">
        <v>68</v>
      </c>
      <c r="H193" s="8"/>
      <c r="I193" s="4">
        <f t="shared" si="15"/>
        <v>90</v>
      </c>
      <c r="J193" s="2"/>
      <c r="K193" s="2"/>
      <c r="L193" s="2"/>
      <c r="M193" s="2">
        <f t="shared" si="16"/>
        <v>0</v>
      </c>
      <c r="N193" s="2"/>
      <c r="O193" s="2"/>
      <c r="P193" s="2"/>
      <c r="Q193" s="2"/>
      <c r="R193" s="7"/>
      <c r="W193" s="3">
        <f t="shared" si="12"/>
        <v>0</v>
      </c>
      <c r="X193" s="3" t="s">
        <v>20</v>
      </c>
      <c r="Y193" s="8">
        <v>50</v>
      </c>
      <c r="AA193" s="4"/>
      <c r="AB193" s="5" t="s">
        <v>594</v>
      </c>
      <c r="AE193" s="3">
        <v>20</v>
      </c>
      <c r="AH193" s="3">
        <v>40</v>
      </c>
      <c r="AJ193" s="4">
        <f t="shared" si="17"/>
        <v>40</v>
      </c>
      <c r="AL193" s="21"/>
      <c r="AM193" s="29" t="str">
        <f>"&lt;tr class='mmt"&amp;IF(D193="活動"," ev",IF(D193="限定"," ltd",""))&amp;IF(G193=""," groupless'","'")&amp;"&gt;&lt;td headers='icon'&gt;&lt;a href='https://www.alchemistcodedb.com/jp/card/"&amp;SUBSTITUTE(SUBSTITUTE(LOWER(A193),"_","-"),".png","")&amp;"'&gt;&lt;img src='../res/mmt/"&amp;A193&amp;"' title='"&amp;B193&amp;"' /&gt;&lt;/a&gt;&lt;/td&gt;&lt;td headers='name'&gt;"&amp;B193&amp;"&lt;/td&gt;&lt;td headers='rank'&gt;"&amp;C193&amp;"&lt;/td&gt;&lt;td headers='remark'&gt;"&amp;IF(D193="活動","&lt;span class='event'&gt;活動&lt;/span&gt;",IF(D193="限定","&lt;span class='limited'&gt;限定&lt;/span&gt;",""))&amp;"&lt;/td&gt;&lt;td headers='origin'&gt;&lt;span class='originName'&gt;"&amp;SUBSTITUTE(F193,CHAR(10),"&lt;br /&gt;")&amp;"&lt;/span&gt;&lt;img class='originLogo' src='../res/mmt/ui/"&amp;VLOOKUP(F193,List!F:H,2,FALSE)&amp;"'title='"&amp;SUBSTITUTE(F193,CHAR(10)," ")&amp;"' /&gt;&lt;/td&gt;&lt;td headers='group'&gt;"&amp;IF(G193="","","&lt;span class='groupName'&gt;"&amp;SUBSTITUTE(G193,CHAR(10)," ")&amp;IF(H193="","","&lt;br /&gt;"&amp;SUBSTITUTE(H193,CHAR(10)," "))&amp;"&lt;/span&gt;&lt;img class='groupLogo' src='../res/mmt/ui/"&amp;VLOOKUP(G193,List!K:L,2,FALSE)&amp;"' title='"&amp;SUBSTITUTE(G193,CHAR(10)," ")&amp;"' /&gt;")&amp;IF(H193="","","&lt;img class='groupLogo' src='../res/mmt/ui/"&amp;VLOOKUP(H193,List!K:L,2,FALSE)&amp;"' title='"&amp;SUBSTITUTE(H193,CHAR(10)," ")&amp;"' /&gt;")&amp;"&lt;/td&gt;&lt;td headers='score' id='"&amp;AO193&amp;"'&gt;"&amp;I193&amp;"&lt;/td&gt;&lt;td headers='HP'&gt;"&amp;J193&amp;"&lt;/td&gt;&lt;td headers='patk'&gt;"&amp;K193&amp;"&lt;/td&gt;&lt;td headers='matk'&gt;"&amp;L193&amp;"&lt;/td&gt;&lt;td headers='pdef'&gt;"&amp;N193&amp;"&lt;/td&gt;&lt;td headers='mdef'&gt;"&amp;O193&amp;"&lt;/td&gt;&lt;td headers='dex'&gt;"&amp;P193&amp;"&lt;/td&gt;&lt;td headers='agi'&gt;"&amp;Q193&amp;"&lt;/td&gt;&lt;td headers='luck'&gt;"&amp;R193&amp;"&lt;/td&gt;&lt;td headers='aType'&gt;"&amp;S193&amp;IF(U193="","","&lt;br /&gt;"&amp;U193)&amp; "&lt;/td&gt;&lt;td headers='a.bonus'&gt;"&amp;T193&amp;IF(V193="","","&lt;br /&gt;"&amp;V193)&amp;"&lt;/td&gt;&lt;td headers='special'&gt;"&amp;X193&amp;IF(Z193="","","&lt;br /&gt;"&amp;Z193)&amp;"&lt;/td&gt;&lt;td headers='sp.bonus'&gt;"&amp;Y193&amp;IF(AA193="","","&lt;br /&gt;"&amp;AA193)&amp;"&lt;/td&gt;&lt;td headers='others'&gt;"&amp;AB193&amp;"&lt;/td&gt;&lt;td headers='sinA'&gt;"&amp;AC193&amp;"&lt;/td&gt;&lt;td headers='sinB'&gt;"&amp;AD193&amp;"&lt;/td&gt;&lt;td headers='sinC'&gt;"&amp;AE193&amp;"&lt;/td&gt;&lt;td headers='sinD'&gt;"&amp;AF193&amp;"&lt;/td&gt;&lt;td headers='sinE'&gt;"&amp;AG193&amp;"&lt;/td&gt;&lt;td headers='sinF'&gt;"&amp;AH193&amp;"&lt;/td&gt;&lt;td headers='sinG'&gt;"&amp;AI193&amp;"&lt;/td&gt;&lt;/tr&gt;"</f>
        <v>&lt;tr class='mmt ltd'&gt;&lt;td headers='icon'&gt;&lt;a href='https://www.alchemistcodedb.com/jp/card/ts-lust-yaulas-02'&gt;&lt;img src='../res/mmt/TS_LUST_YAULAS_02.png' title='誰よりも華麗に' /&gt;&lt;/a&gt;&lt;/td&gt;&lt;td headers='name'&gt;誰よりも華麗に&lt;/td&gt;&lt;td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id='m191'&gt;90&lt;/td&gt;&lt;td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headers='special'&gt;単体&lt;/td&gt;&lt;td headers='sp.bonus'&gt;50&lt;/td&gt;&lt;td headers='others'&gt;回避率+10, 斬撃回避率+20, 暴擊率+10&lt;/td&gt;&lt;td headers='sinA'&gt;&lt;/td&gt;&lt;td headers='sinB'&gt;&lt;/td&gt;&lt;td headers='sinC'&gt;20&lt;/td&gt;&lt;td headers='sinD'&gt;&lt;/td&gt;&lt;td headers='sinE'&gt;&lt;/td&gt;&lt;td headers='sinF'&gt;40&lt;/td&gt;&lt;td headers='sinG'&gt;&lt;/td&gt;&lt;/tr&gt;</v>
      </c>
      <c r="AN193" s="29" t="str">
        <f t="shared" si="13"/>
        <v>document.getElementById('m191').innerHTML = (b0*0) + (s0*40+s3*20+s6*40)+ (ex14*50);</v>
      </c>
      <c r="AO193" s="33" t="str">
        <f t="shared" si="14"/>
        <v>m191</v>
      </c>
      <c r="AP193" s="6" t="str">
        <f>IF(S193="","",VLOOKUP(S193,List!N$2:O$8,2,FALSE)&amp;"*"&amp;T193&amp;IF(U193="","","+"&amp;VLOOKUP(U193,List!N$2:O$8,2,FALSE)&amp;"*"&amp;V193&amp;"-"&amp;VLOOKUP(S193,List!N$2:O$8,2,FALSE)&amp;"*"&amp;VLOOKUP(U193,List!N$2:O$8,2,FALSE)&amp;"*"&amp;MIN(T193,V193)))&amp;IF(X193="","",IF(S193="","","+")&amp;VLOOKUP(X193,List!P$2:Q$15,2,FALSE)&amp;"*"&amp;Y193&amp;IF(Z193="","","+"&amp;VLOOKUP(Z193,List!P$2:Q$14,2,FALSE)))</f>
        <v>ex14*50</v>
      </c>
    </row>
    <row r="194" spans="1:42" s="3" customFormat="1" ht="27.6" customHeight="1">
      <c r="A194" s="80" t="s">
        <v>229</v>
      </c>
      <c r="B194" s="6" t="s">
        <v>230</v>
      </c>
      <c r="C194" s="3">
        <v>5</v>
      </c>
      <c r="D194" s="3" t="s">
        <v>35</v>
      </c>
      <c r="E194" s="6"/>
      <c r="F194" s="14" t="s">
        <v>36</v>
      </c>
      <c r="G194" s="8" t="s">
        <v>231</v>
      </c>
      <c r="H194" s="8"/>
      <c r="I194" s="4">
        <f t="shared" si="15"/>
        <v>50</v>
      </c>
      <c r="J194" s="2">
        <v>20</v>
      </c>
      <c r="K194" s="2">
        <v>30</v>
      </c>
      <c r="L194" s="2"/>
      <c r="M194" s="2">
        <f t="shared" si="16"/>
        <v>30</v>
      </c>
      <c r="N194" s="2"/>
      <c r="O194" s="2"/>
      <c r="P194" s="2"/>
      <c r="Q194" s="2"/>
      <c r="R194" s="7"/>
      <c r="W194" s="3">
        <f t="shared" si="12"/>
        <v>0</v>
      </c>
      <c r="Y194" s="8"/>
      <c r="AA194" s="4"/>
      <c r="AB194" s="5"/>
      <c r="AE194" s="3">
        <v>10</v>
      </c>
      <c r="AG194" s="3">
        <v>20</v>
      </c>
      <c r="AJ194" s="4">
        <f t="shared" si="17"/>
        <v>20</v>
      </c>
      <c r="AL194" s="21"/>
      <c r="AM194" s="29" t="str">
        <f>"&lt;tr class='mmt"&amp;IF(D194="活動"," ev",IF(D194="限定"," ltd",""))&amp;IF(G194=""," groupless'","'")&amp;"&gt;&lt;td headers='icon'&gt;&lt;a href='https://www.alchemistcodedb.com/jp/card/"&amp;SUBSTITUTE(SUBSTITUTE(LOWER(A194),"_","-"),".png","")&amp;"'&gt;&lt;img src='../res/mmt/"&amp;A194&amp;"' title='"&amp;B194&amp;"' /&gt;&lt;/a&gt;&lt;/td&gt;&lt;td headers='name'&gt;"&amp;B194&amp;"&lt;/td&gt;&lt;td headers='rank'&gt;"&amp;C194&amp;"&lt;/td&gt;&lt;td headers='remark'&gt;"&amp;IF(D194="活動","&lt;span class='event'&gt;活動&lt;/span&gt;",IF(D194="限定","&lt;span class='limited'&gt;限定&lt;/span&gt;",""))&amp;"&lt;/td&gt;&lt;td headers='origin'&gt;&lt;span class='originName'&gt;"&amp;SUBSTITUTE(F194,CHAR(10),"&lt;br /&gt;")&amp;"&lt;/span&gt;&lt;img class='originLogo' src='../res/mmt/ui/"&amp;VLOOKUP(F194,List!F:H,2,FALSE)&amp;"'title='"&amp;SUBSTITUTE(F194,CHAR(10)," ")&amp;"' /&gt;&lt;/td&gt;&lt;td headers='group'&gt;"&amp;IF(G194="","","&lt;span class='groupName'&gt;"&amp;SUBSTITUTE(G194,CHAR(10)," ")&amp;IF(H194="","","&lt;br /&gt;"&amp;SUBSTITUTE(H194,CHAR(10)," "))&amp;"&lt;/span&gt;&lt;img class='groupLogo' src='../res/mmt/ui/"&amp;VLOOKUP(G194,List!K:L,2,FALSE)&amp;"' title='"&amp;SUBSTITUTE(G194,CHAR(10)," ")&amp;"' /&gt;")&amp;IF(H194="","","&lt;img class='groupLogo' src='../res/mmt/ui/"&amp;VLOOKUP(H194,List!K:L,2,FALSE)&amp;"' title='"&amp;SUBSTITUTE(H194,CHAR(10)," ")&amp;"' /&gt;")&amp;"&lt;/td&gt;&lt;td headers='score' id='"&amp;AO194&amp;"'&gt;"&amp;I194&amp;"&lt;/td&gt;&lt;td headers='HP'&gt;"&amp;J194&amp;"&lt;/td&gt;&lt;td headers='patk'&gt;"&amp;K194&amp;"&lt;/td&gt;&lt;td headers='matk'&gt;"&amp;L194&amp;"&lt;/td&gt;&lt;td headers='pdef'&gt;"&amp;N194&amp;"&lt;/td&gt;&lt;td headers='mdef'&gt;"&amp;O194&amp;"&lt;/td&gt;&lt;td headers='dex'&gt;"&amp;P194&amp;"&lt;/td&gt;&lt;td headers='agi'&gt;"&amp;Q194&amp;"&lt;/td&gt;&lt;td headers='luck'&gt;"&amp;R194&amp;"&lt;/td&gt;&lt;td headers='aType'&gt;"&amp;S194&amp;IF(U194="","","&lt;br /&gt;"&amp;U194)&amp; "&lt;/td&gt;&lt;td headers='a.bonus'&gt;"&amp;T194&amp;IF(V194="","","&lt;br /&gt;"&amp;V194)&amp;"&lt;/td&gt;&lt;td headers='special'&gt;"&amp;X194&amp;IF(Z194="","","&lt;br /&gt;"&amp;Z194)&amp;"&lt;/td&gt;&lt;td headers='sp.bonus'&gt;"&amp;Y194&amp;IF(AA194="","","&lt;br /&gt;"&amp;AA194)&amp;"&lt;/td&gt;&lt;td headers='others'&gt;"&amp;AB194&amp;"&lt;/td&gt;&lt;td headers='sinA'&gt;"&amp;AC194&amp;"&lt;/td&gt;&lt;td headers='sinB'&gt;"&amp;AD194&amp;"&lt;/td&gt;&lt;td headers='sinC'&gt;"&amp;AE194&amp;"&lt;/td&gt;&lt;td headers='sinD'&gt;"&amp;AF194&amp;"&lt;/td&gt;&lt;td headers='sinE'&gt;"&amp;AG194&amp;"&lt;/td&gt;&lt;td headers='sinF'&gt;"&amp;AH194&amp;"&lt;/td&gt;&lt;td headers='sinG'&gt;"&amp;AI194&amp;"&lt;/td&gt;&lt;/tr&gt;"</f>
        <v>&lt;tr class='mmt ev'&gt;&lt;td headers='icon'&gt;&lt;a href='https://www.alchemistcodedb.com/jp/card/ts-mcf-alto-01'&gt;&lt;img src='../res/mmt/TS_MCF_ALTO_01.png' title='トライアングラー' /&gt;&lt;/a&gt;&lt;/td&gt;&lt;td headers='name'&gt;トライアングラー&lt;/td&gt;&lt;td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id='m192'&gt;50&lt;/td&gt;&lt;td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headers='sinC'&gt;10&lt;/td&gt;&lt;td headers='sinD'&gt;&lt;/td&gt;&lt;td headers='sinE'&gt;20&lt;/td&gt;&lt;td headers='sinF'&gt;&lt;/td&gt;&lt;td headers='sinG'&gt;&lt;/td&gt;&lt;/tr&gt;</v>
      </c>
      <c r="AN194" s="29" t="str">
        <f t="shared" si="13"/>
        <v>document.getElementById('m192').innerHTML = (b0*30+b1*30) + (s0*20+s3*10+s5*20);</v>
      </c>
      <c r="AO194" s="33" t="str">
        <f t="shared" si="14"/>
        <v>m192</v>
      </c>
      <c r="AP194" s="6" t="str">
        <f>IF(S194="","",VLOOKUP(S194,List!N$2:O$8,2,FALSE)&amp;"*"&amp;T194&amp;IF(U194="","","+"&amp;VLOOKUP(U194,List!N$2:O$8,2,FALSE)&amp;"*"&amp;V194&amp;"-"&amp;VLOOKUP(S194,List!N$2:O$8,2,FALSE)&amp;"*"&amp;VLOOKUP(U194,List!N$2:O$8,2,FALSE)&amp;"*"&amp;MIN(T194,V194)))&amp;IF(X194="","",IF(S194="","","+")&amp;VLOOKUP(X194,List!P$2:Q$15,2,FALSE)&amp;"*"&amp;Y194&amp;IF(Z194="","","+"&amp;VLOOKUP(Z194,List!P$2:Q$14,2,FALSE)))</f>
        <v/>
      </c>
    </row>
    <row r="195" spans="1:42" s="3" customFormat="1" ht="27.6" customHeight="1">
      <c r="A195" s="79" t="s">
        <v>232</v>
      </c>
      <c r="B195" s="6" t="s">
        <v>233</v>
      </c>
      <c r="C195" s="3">
        <v>5</v>
      </c>
      <c r="D195" s="3" t="s">
        <v>39</v>
      </c>
      <c r="E195" s="6"/>
      <c r="F195" s="14" t="s">
        <v>36</v>
      </c>
      <c r="G195" s="8" t="s">
        <v>231</v>
      </c>
      <c r="H195" s="8"/>
      <c r="I195" s="4">
        <f t="shared" si="15"/>
        <v>130</v>
      </c>
      <c r="J195" s="2"/>
      <c r="K195" s="2">
        <v>30</v>
      </c>
      <c r="L195" s="2">
        <v>30</v>
      </c>
      <c r="M195" s="2">
        <f t="shared" si="16"/>
        <v>30</v>
      </c>
      <c r="N195" s="2"/>
      <c r="O195" s="2"/>
      <c r="P195" s="2"/>
      <c r="Q195" s="2"/>
      <c r="R195" s="7"/>
      <c r="W195" s="3">
        <f t="shared" si="12"/>
        <v>0</v>
      </c>
      <c r="X195" s="3" t="s">
        <v>25</v>
      </c>
      <c r="Y195" s="8">
        <v>40</v>
      </c>
      <c r="AA195" s="4"/>
      <c r="AB195" s="5"/>
      <c r="AE195" s="3">
        <v>60</v>
      </c>
      <c r="AJ195" s="4">
        <f t="shared" si="17"/>
        <v>60</v>
      </c>
      <c r="AL195" s="21"/>
      <c r="AM195" s="29" t="str">
        <f>"&lt;tr class='mmt"&amp;IF(D195="活動"," ev",IF(D195="限定"," ltd",""))&amp;IF(G195=""," groupless'","'")&amp;"&gt;&lt;td headers='icon'&gt;&lt;a href='https://www.alchemistcodedb.com/jp/card/"&amp;SUBSTITUTE(SUBSTITUTE(LOWER(A195),"_","-"),".png","")&amp;"'&gt;&lt;img src='../res/mmt/"&amp;A195&amp;"' title='"&amp;B195&amp;"' /&gt;&lt;/a&gt;&lt;/td&gt;&lt;td headers='name'&gt;"&amp;B195&amp;"&lt;/td&gt;&lt;td headers='rank'&gt;"&amp;C195&amp;"&lt;/td&gt;&lt;td headers='remark'&gt;"&amp;IF(D195="活動","&lt;span class='event'&gt;活動&lt;/span&gt;",IF(D195="限定","&lt;span class='limited'&gt;限定&lt;/span&gt;",""))&amp;"&lt;/td&gt;&lt;td headers='origin'&gt;&lt;span class='originName'&gt;"&amp;SUBSTITUTE(F195,CHAR(10),"&lt;br /&gt;")&amp;"&lt;/span&gt;&lt;img class='originLogo' src='../res/mmt/ui/"&amp;VLOOKUP(F195,List!F:H,2,FALSE)&amp;"'title='"&amp;SUBSTITUTE(F195,CHAR(10)," ")&amp;"' /&gt;&lt;/td&gt;&lt;td headers='group'&gt;"&amp;IF(G195="","","&lt;span class='groupName'&gt;"&amp;SUBSTITUTE(G195,CHAR(10)," ")&amp;IF(H195="","","&lt;br /&gt;"&amp;SUBSTITUTE(H195,CHAR(10)," "))&amp;"&lt;/span&gt;&lt;img class='groupLogo' src='../res/mmt/ui/"&amp;VLOOKUP(G195,List!K:L,2,FALSE)&amp;"' title='"&amp;SUBSTITUTE(G195,CHAR(10)," ")&amp;"' /&gt;")&amp;IF(H195="","","&lt;img class='groupLogo' src='../res/mmt/ui/"&amp;VLOOKUP(H195,List!K:L,2,FALSE)&amp;"' title='"&amp;SUBSTITUTE(H195,CHAR(10)," ")&amp;"' /&gt;")&amp;"&lt;/td&gt;&lt;td headers='score' id='"&amp;AO195&amp;"'&gt;"&amp;I195&amp;"&lt;/td&gt;&lt;td headers='HP'&gt;"&amp;J195&amp;"&lt;/td&gt;&lt;td headers='patk'&gt;"&amp;K195&amp;"&lt;/td&gt;&lt;td headers='matk'&gt;"&amp;L195&amp;"&lt;/td&gt;&lt;td headers='pdef'&gt;"&amp;N195&amp;"&lt;/td&gt;&lt;td headers='mdef'&gt;"&amp;O195&amp;"&lt;/td&gt;&lt;td headers='dex'&gt;"&amp;P195&amp;"&lt;/td&gt;&lt;td headers='agi'&gt;"&amp;Q195&amp;"&lt;/td&gt;&lt;td headers='luck'&gt;"&amp;R195&amp;"&lt;/td&gt;&lt;td headers='aType'&gt;"&amp;S195&amp;IF(U195="","","&lt;br /&gt;"&amp;U195)&amp; "&lt;/td&gt;&lt;td headers='a.bonus'&gt;"&amp;T195&amp;IF(V195="","","&lt;br /&gt;"&amp;V195)&amp;"&lt;/td&gt;&lt;td headers='special'&gt;"&amp;X195&amp;IF(Z195="","","&lt;br /&gt;"&amp;Z195)&amp;"&lt;/td&gt;&lt;td headers='sp.bonus'&gt;"&amp;Y195&amp;IF(AA195="","","&lt;br /&gt;"&amp;AA195)&amp;"&lt;/td&gt;&lt;td headers='others'&gt;"&amp;AB195&amp;"&lt;/td&gt;&lt;td headers='sinA'&gt;"&amp;AC195&amp;"&lt;/td&gt;&lt;td headers='sinB'&gt;"&amp;AD195&amp;"&lt;/td&gt;&lt;td headers='sinC'&gt;"&amp;AE195&amp;"&lt;/td&gt;&lt;td headers='sinD'&gt;"&amp;AF195&amp;"&lt;/td&gt;&lt;td headers='sinE'&gt;"&amp;AG195&amp;"&lt;/td&gt;&lt;td headers='sinF'&gt;"&amp;AH195&amp;"&lt;/td&gt;&lt;td headers='sinG'&gt;"&amp;AI195&amp;"&lt;/td&gt;&lt;/tr&gt;"</f>
        <v>&lt;tr class='mmt ltd'&gt;&lt;td headers='icon'&gt;&lt;a href='https://www.alchemistcodedb.com/jp/card/ts-mcf-ranka-01'&gt;&lt;img src='../res/mmt/TS_MCF_RANKA_01.png' title='夢追う歌姫' /&gt;&lt;/a&gt;&lt;/td&gt;&lt;td headers='name'&gt;夢追う歌姫&lt;/td&gt;&lt;td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id='m193'&gt;130&lt;/td&gt;&lt;td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headers='special'&gt;バジュラ&lt;/td&gt;&lt;td headers='sp.bonus'&gt;40&lt;/td&gt;&lt;td headers='others'&gt;&lt;/td&gt;&lt;td headers='sinA'&gt;&lt;/td&gt;&lt;td headers='sinB'&gt;&lt;/td&gt;&lt;td headers='sinC'&gt;60&lt;/td&gt;&lt;td headers='sinD'&gt;&lt;/td&gt;&lt;td headers='sinE'&gt;&lt;/td&gt;&lt;td headers='sinF'&gt;&lt;/td&gt;&lt;td headers='sinG'&gt;&lt;/td&gt;&lt;/tr&gt;</v>
      </c>
      <c r="AN195" s="29" t="str">
        <f t="shared" si="13"/>
        <v>document.getElementById('m193').innerHTML = (b0*30+b1*30+b2*30) + (s0*60+s3*60)+ (ex18*40);</v>
      </c>
      <c r="AO195" s="33" t="str">
        <f t="shared" si="14"/>
        <v>m193</v>
      </c>
      <c r="AP195" s="6" t="str">
        <f>IF(S195="","",VLOOKUP(S195,List!N$2:O$8,2,FALSE)&amp;"*"&amp;T195&amp;IF(U195="","","+"&amp;VLOOKUP(U195,List!N$2:O$8,2,FALSE)&amp;"*"&amp;V195&amp;"-"&amp;VLOOKUP(S195,List!N$2:O$8,2,FALSE)&amp;"*"&amp;VLOOKUP(U195,List!N$2:O$8,2,FALSE)&amp;"*"&amp;MIN(T195,V195)))&amp;IF(X195="","",IF(S195="","","+")&amp;VLOOKUP(X195,List!P$2:Q$15,2,FALSE)&amp;"*"&amp;Y195&amp;IF(Z195="","","+"&amp;VLOOKUP(Z195,List!P$2:Q$14,2,FALSE)))</f>
        <v>ex18*40</v>
      </c>
    </row>
    <row r="196" spans="1:42" s="3" customFormat="1" ht="27.6" customHeight="1">
      <c r="A196" s="80" t="s">
        <v>234</v>
      </c>
      <c r="B196" s="6" t="s">
        <v>235</v>
      </c>
      <c r="C196" s="3">
        <v>5</v>
      </c>
      <c r="D196" s="3" t="s">
        <v>39</v>
      </c>
      <c r="E196" s="6"/>
      <c r="F196" s="14" t="s">
        <v>36</v>
      </c>
      <c r="G196" s="8" t="s">
        <v>231</v>
      </c>
      <c r="H196" s="8"/>
      <c r="I196" s="4">
        <f t="shared" si="15"/>
        <v>140</v>
      </c>
      <c r="J196" s="2">
        <v>20</v>
      </c>
      <c r="K196" s="2">
        <v>40</v>
      </c>
      <c r="L196" s="2"/>
      <c r="M196" s="2">
        <f t="shared" si="16"/>
        <v>40</v>
      </c>
      <c r="N196" s="2"/>
      <c r="O196" s="2"/>
      <c r="P196" s="2"/>
      <c r="Q196" s="2"/>
      <c r="R196" s="7"/>
      <c r="W196" s="3">
        <f t="shared" ref="W196:W259" si="18">MAX(T196,V196)</f>
        <v>0</v>
      </c>
      <c r="X196" s="3" t="s">
        <v>25</v>
      </c>
      <c r="Y196" s="8">
        <v>40</v>
      </c>
      <c r="AA196" s="4"/>
      <c r="AB196" s="5"/>
      <c r="AG196" s="3">
        <v>60</v>
      </c>
      <c r="AJ196" s="4">
        <f t="shared" si="17"/>
        <v>60</v>
      </c>
      <c r="AL196" s="21"/>
      <c r="AM196" s="29" t="str">
        <f>"&lt;tr class='mmt"&amp;IF(D196="活動"," ev",IF(D196="限定"," ltd",""))&amp;IF(G196=""," groupless'","'")&amp;"&gt;&lt;td headers='icon'&gt;&lt;a href='https://www.alchemistcodedb.com/jp/card/"&amp;SUBSTITUTE(SUBSTITUTE(LOWER(A196),"_","-"),".png","")&amp;"'&gt;&lt;img src='../res/mmt/"&amp;A196&amp;"' title='"&amp;B196&amp;"' /&gt;&lt;/a&gt;&lt;/td&gt;&lt;td headers='name'&gt;"&amp;B196&amp;"&lt;/td&gt;&lt;td headers='rank'&gt;"&amp;C196&amp;"&lt;/td&gt;&lt;td headers='remark'&gt;"&amp;IF(D196="活動","&lt;span class='event'&gt;活動&lt;/span&gt;",IF(D196="限定","&lt;span class='limited'&gt;限定&lt;/span&gt;",""))&amp;"&lt;/td&gt;&lt;td headers='origin'&gt;&lt;span class='originName'&gt;"&amp;SUBSTITUTE(F196,CHAR(10),"&lt;br /&gt;")&amp;"&lt;/span&gt;&lt;img class='originLogo' src='../res/mmt/ui/"&amp;VLOOKUP(F196,List!F:H,2,FALSE)&amp;"'title='"&amp;SUBSTITUTE(F196,CHAR(10)," ")&amp;"' /&gt;&lt;/td&gt;&lt;td headers='group'&gt;"&amp;IF(G196="","","&lt;span class='groupName'&gt;"&amp;SUBSTITUTE(G196,CHAR(10)," ")&amp;IF(H196="","","&lt;br /&gt;"&amp;SUBSTITUTE(H196,CHAR(10)," "))&amp;"&lt;/span&gt;&lt;img class='groupLogo' src='../res/mmt/ui/"&amp;VLOOKUP(G196,List!K:L,2,FALSE)&amp;"' title='"&amp;SUBSTITUTE(G196,CHAR(10)," ")&amp;"' /&gt;")&amp;IF(H196="","","&lt;img class='groupLogo' src='../res/mmt/ui/"&amp;VLOOKUP(H196,List!K:L,2,FALSE)&amp;"' title='"&amp;SUBSTITUTE(H196,CHAR(10)," ")&amp;"' /&gt;")&amp;"&lt;/td&gt;&lt;td headers='score' id='"&amp;AO196&amp;"'&gt;"&amp;I196&amp;"&lt;/td&gt;&lt;td headers='HP'&gt;"&amp;J196&amp;"&lt;/td&gt;&lt;td headers='patk'&gt;"&amp;K196&amp;"&lt;/td&gt;&lt;td headers='matk'&gt;"&amp;L196&amp;"&lt;/td&gt;&lt;td headers='pdef'&gt;"&amp;N196&amp;"&lt;/td&gt;&lt;td headers='mdef'&gt;"&amp;O196&amp;"&lt;/td&gt;&lt;td headers='dex'&gt;"&amp;P196&amp;"&lt;/td&gt;&lt;td headers='agi'&gt;"&amp;Q196&amp;"&lt;/td&gt;&lt;td headers='luck'&gt;"&amp;R196&amp;"&lt;/td&gt;&lt;td headers='aType'&gt;"&amp;S196&amp;IF(U196="","","&lt;br /&gt;"&amp;U196)&amp; "&lt;/td&gt;&lt;td headers='a.bonus'&gt;"&amp;T196&amp;IF(V196="","","&lt;br /&gt;"&amp;V196)&amp;"&lt;/td&gt;&lt;td headers='special'&gt;"&amp;X196&amp;IF(Z196="","","&lt;br /&gt;"&amp;Z196)&amp;"&lt;/td&gt;&lt;td headers='sp.bonus'&gt;"&amp;Y196&amp;IF(AA196="","","&lt;br /&gt;"&amp;AA196)&amp;"&lt;/td&gt;&lt;td headers='others'&gt;"&amp;AB196&amp;"&lt;/td&gt;&lt;td headers='sinA'&gt;"&amp;AC196&amp;"&lt;/td&gt;&lt;td headers='sinB'&gt;"&amp;AD196&amp;"&lt;/td&gt;&lt;td headers='sinC'&gt;"&amp;AE196&amp;"&lt;/td&gt;&lt;td headers='sinD'&gt;"&amp;AF196&amp;"&lt;/td&gt;&lt;td headers='sinE'&gt;"&amp;AG196&amp;"&lt;/td&gt;&lt;td headers='sinF'&gt;"&amp;AH196&amp;"&lt;/td&gt;&lt;td headers='sinG'&gt;"&amp;AI196&amp;"&lt;/td&gt;&lt;/tr&gt;"</f>
        <v>&lt;tr class='mmt ltd'&gt;&lt;td headers='icon'&gt;&lt;a href='https://www.alchemistcodedb.com/jp/card/ts-mcf-sheryl-01'&gt;&lt;img src='../res/mmt/TS_MCF_SHERYL_01.png' title='銀河舞う妖精' /&gt;&lt;/a&gt;&lt;/td&gt;&lt;td headers='name'&gt;銀河舞う妖精&lt;/td&gt;&lt;td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id='m194'&gt;140&lt;/td&gt;&lt;td headers='HP'&gt;20&lt;/td&gt;&lt;td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headers='special'&gt;バジュラ&lt;/td&gt;&lt;td headers='sp.bonus'&gt;40&lt;/td&gt;&lt;td headers='others'&gt;&lt;/td&gt;&lt;td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196" s="29" t="str">
        <f t="shared" ref="AN196:AN259" si="19">"document.getElementById('"&amp;AO196&amp;"').innerHTML = (b0*"&amp;TEXT(M196,0)&amp;IF(K196="","","+b1*"&amp;TEXT(K196,0)&amp;IF(L196="","","+b2*"&amp;TEXT(L196,0)))&amp;")"&amp;IF(AJ196=0,""," + (s0*"&amp;TEXT(AJ196,0)&amp;IF(AC196="","","+s1*"&amp;TEXT(AC196,0))&amp;IF(AD196="","","+s2*"&amp;TEXT(AD196,0))&amp;IF(AE196="","","+s3*"&amp;TEXT(AE196,0))&amp;IF(AF196="","","+s4*"&amp;TEXT(AF196,0))&amp;IF(AG196="","","+s5*"&amp;TEXT(AG196,0))&amp;IF(AH196="","","+s6*"&amp;TEXT(AH196,0))&amp;IF(AI196="","","+s7*"&amp;TEXT(AI196,0))&amp;")")&amp;IF(AP196="","","+ ("&amp;AP196&amp;")")&amp;";"</f>
        <v>document.getElementById('m194').innerHTML = (b0*40+b1*40) + (s0*60+s5*60)+ (ex18*40);</v>
      </c>
      <c r="AO196" s="33" t="str">
        <f t="shared" ref="AO196:AO259" si="20">"m"&amp;TEXT(ROW()-2,"000")</f>
        <v>m194</v>
      </c>
      <c r="AP196" s="6" t="str">
        <f>IF(S196="","",VLOOKUP(S196,List!N$2:O$8,2,FALSE)&amp;"*"&amp;T196&amp;IF(U196="","","+"&amp;VLOOKUP(U196,List!N$2:O$8,2,FALSE)&amp;"*"&amp;V196&amp;"-"&amp;VLOOKUP(S196,List!N$2:O$8,2,FALSE)&amp;"*"&amp;VLOOKUP(U196,List!N$2:O$8,2,FALSE)&amp;"*"&amp;MIN(T196,V196)))&amp;IF(X196="","",IF(S196="","","+")&amp;VLOOKUP(X196,List!P$2:Q$15,2,FALSE)&amp;"*"&amp;Y196&amp;IF(Z196="","","+"&amp;VLOOKUP(Z196,List!P$2:Q$14,2,FALSE)))</f>
        <v>ex18*40</v>
      </c>
    </row>
    <row r="197" spans="1:42" s="3" customFormat="1" ht="27.6" customHeight="1">
      <c r="A197" s="80" t="s">
        <v>836</v>
      </c>
      <c r="B197" s="6" t="s">
        <v>838</v>
      </c>
      <c r="C197" s="3">
        <v>5</v>
      </c>
      <c r="D197" s="3" t="s">
        <v>39</v>
      </c>
      <c r="E197" s="6"/>
      <c r="F197" s="16" t="s">
        <v>36</v>
      </c>
      <c r="G197" s="8" t="s">
        <v>839</v>
      </c>
      <c r="H197" s="8"/>
      <c r="I197" s="4">
        <f t="shared" si="15"/>
        <v>90</v>
      </c>
      <c r="J197" s="2">
        <v>40</v>
      </c>
      <c r="K197" s="2">
        <v>30</v>
      </c>
      <c r="L197" s="2">
        <v>30</v>
      </c>
      <c r="M197" s="2">
        <f t="shared" si="16"/>
        <v>30</v>
      </c>
      <c r="N197" s="2"/>
      <c r="O197" s="2"/>
      <c r="P197" s="2"/>
      <c r="Q197" s="2"/>
      <c r="R197" s="7"/>
      <c r="W197" s="3">
        <f t="shared" si="18"/>
        <v>0</v>
      </c>
      <c r="Y197" s="8"/>
      <c r="AA197" s="4"/>
      <c r="AF197" s="3">
        <v>60</v>
      </c>
      <c r="AJ197" s="4">
        <f t="shared" si="17"/>
        <v>60</v>
      </c>
      <c r="AL197" s="21"/>
      <c r="AM197" s="29" t="str">
        <f>"&lt;tr class='mmt"&amp;IF(D197="活動"," ev",IF(D197="限定"," ltd",""))&amp;IF(G197=""," groupless'","'")&amp;"&gt;&lt;td headers='icon'&gt;&lt;a href='https://www.alchemistcodedb.com/jp/card/"&amp;SUBSTITUTE(SUBSTITUTE(LOWER(A197),"_","-"),".png","")&amp;"'&gt;&lt;img src='../res/mmt/"&amp;A197&amp;"' title='"&amp;B197&amp;"' /&gt;&lt;/a&gt;&lt;/td&gt;&lt;td headers='name'&gt;"&amp;B197&amp;"&lt;/td&gt;&lt;td headers='rank'&gt;"&amp;C197&amp;"&lt;/td&gt;&lt;td headers='remark'&gt;"&amp;IF(D197="活動","&lt;span class='event'&gt;活動&lt;/span&gt;",IF(D197="限定","&lt;span class='limited'&gt;限定&lt;/span&gt;",""))&amp;"&lt;/td&gt;&lt;td headers='origin'&gt;&lt;span class='originName'&gt;"&amp;SUBSTITUTE(F197,CHAR(10),"&lt;br /&gt;")&amp;"&lt;/span&gt;&lt;img class='originLogo' src='../res/mmt/ui/"&amp;VLOOKUP(F197,List!F:H,2,FALSE)&amp;"'title='"&amp;SUBSTITUTE(F197,CHAR(10)," ")&amp;"' /&gt;&lt;/td&gt;&lt;td headers='group'&gt;"&amp;IF(G197="","","&lt;span class='groupName'&gt;"&amp;SUBSTITUTE(G197,CHAR(10)," ")&amp;IF(H197="","","&lt;br /&gt;"&amp;SUBSTITUTE(H197,CHAR(10)," "))&amp;"&lt;/span&gt;&lt;img class='groupLogo' src='../res/mmt/ui/"&amp;VLOOKUP(G197,List!K:L,2,FALSE)&amp;"' title='"&amp;SUBSTITUTE(G197,CHAR(10)," ")&amp;"' /&gt;")&amp;IF(H197="","","&lt;img class='groupLogo' src='../res/mmt/ui/"&amp;VLOOKUP(H197,List!K:L,2,FALSE)&amp;"' title='"&amp;SUBSTITUTE(H197,CHAR(10)," ")&amp;"' /&gt;")&amp;"&lt;/td&gt;&lt;td headers='score' id='"&amp;AO197&amp;"'&gt;"&amp;I197&amp;"&lt;/td&gt;&lt;td headers='HP'&gt;"&amp;J197&amp;"&lt;/td&gt;&lt;td headers='patk'&gt;"&amp;K197&amp;"&lt;/td&gt;&lt;td headers='matk'&gt;"&amp;L197&amp;"&lt;/td&gt;&lt;td headers='pdef'&gt;"&amp;N197&amp;"&lt;/td&gt;&lt;td headers='mdef'&gt;"&amp;O197&amp;"&lt;/td&gt;&lt;td headers='dex'&gt;"&amp;P197&amp;"&lt;/td&gt;&lt;td headers='agi'&gt;"&amp;Q197&amp;"&lt;/td&gt;&lt;td headers='luck'&gt;"&amp;R197&amp;"&lt;/td&gt;&lt;td headers='aType'&gt;"&amp;S197&amp;IF(U197="","","&lt;br /&gt;"&amp;U197)&amp; "&lt;/td&gt;&lt;td headers='a.bonus'&gt;"&amp;T197&amp;IF(V197="","","&lt;br /&gt;"&amp;V197)&amp;"&lt;/td&gt;&lt;td headers='special'&gt;"&amp;X197&amp;IF(Z197="","","&lt;br /&gt;"&amp;Z197)&amp;"&lt;/td&gt;&lt;td headers='sp.bonus'&gt;"&amp;Y197&amp;IF(AA197="","","&lt;br /&gt;"&amp;AA197)&amp;"&lt;/td&gt;&lt;td headers='others'&gt;"&amp;AB197&amp;"&lt;/td&gt;&lt;td headers='sinA'&gt;"&amp;AC197&amp;"&lt;/td&gt;&lt;td headers='sinB'&gt;"&amp;AD197&amp;"&lt;/td&gt;&lt;td headers='sinC'&gt;"&amp;AE197&amp;"&lt;/td&gt;&lt;td headers='sinD'&gt;"&amp;AF197&amp;"&lt;/td&gt;&lt;td headers='sinE'&gt;"&amp;AG197&amp;"&lt;/td&gt;&lt;td headers='sinF'&gt;"&amp;AH197&amp;"&lt;/td&gt;&lt;td headers='sinG'&gt;"&amp;AI197&amp;"&lt;/td&gt;&lt;/tr&gt;"</f>
        <v>&lt;tr class='mmt ltd'&gt;&lt;td headers='icon'&gt;&lt;a href='https://www.alchemistcodedb.com/jp/card/ts-mt3-01'&gt;&lt;img src='../res/mmt/TS_MT3_01.png' title='東京が死んで、僕が生まれた' /&gt;&lt;/a&gt;&lt;/td&gt;&lt;td headers='name'&gt;東京が死んで、僕が生まれた&lt;/td&gt;&lt;td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class='groupName'&gt;真3HD&lt;/span&gt;&lt;img class='groupLogo' src='../res/mmt/ui/subgroup_mt3.png' title='真3HD' /&gt;&lt;/td&gt;&lt;td headers='score' id='m195'&gt;90&lt;/td&gt;&lt;td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headers='sinD'&gt;60&lt;/td&gt;&lt;td headers='sinE'&gt;&lt;/td&gt;&lt;td headers='sinF'&gt;&lt;/td&gt;&lt;td headers='sinG'&gt;&lt;/td&gt;&lt;/tr&gt;</v>
      </c>
      <c r="AN197" s="29" t="str">
        <f t="shared" si="19"/>
        <v>document.getElementById('m195').innerHTML = (b0*30+b1*30+b2*30) + (s0*60+s4*60);</v>
      </c>
      <c r="AO197" s="33" t="str">
        <f t="shared" si="20"/>
        <v>m195</v>
      </c>
      <c r="AP197" s="6" t="str">
        <f>IF(S197="","",VLOOKUP(S197,List!N$2:O$8,2,FALSE)&amp;"*"&amp;T197&amp;IF(U197="","","+"&amp;VLOOKUP(U197,List!N$2:O$8,2,FALSE)&amp;"*"&amp;V197&amp;"-"&amp;VLOOKUP(S197,List!N$2:O$8,2,FALSE)&amp;"*"&amp;VLOOKUP(U197,List!N$2:O$8,2,FALSE)&amp;"*"&amp;MIN(T197,V197)))&amp;IF(X197="","",IF(S197="","","+")&amp;VLOOKUP(X197,List!P$2:Q$15,2,FALSE)&amp;"*"&amp;Y197&amp;IF(Z197="","","+"&amp;VLOOKUP(Z197,List!P$2:Q$14,2,FALSE)))</f>
        <v/>
      </c>
    </row>
    <row r="198" spans="1:42" s="3" customFormat="1" ht="27.6" customHeight="1">
      <c r="A198" s="79" t="s">
        <v>837</v>
      </c>
      <c r="B198" s="6" t="s">
        <v>841</v>
      </c>
      <c r="C198" s="3">
        <v>5</v>
      </c>
      <c r="D198" s="3" t="s">
        <v>39</v>
      </c>
      <c r="E198" s="6"/>
      <c r="F198" s="16" t="s">
        <v>36</v>
      </c>
      <c r="G198" s="8" t="s">
        <v>839</v>
      </c>
      <c r="H198" s="8"/>
      <c r="I198" s="4">
        <f t="shared" si="15"/>
        <v>50</v>
      </c>
      <c r="J198" s="2">
        <v>60</v>
      </c>
      <c r="K198" s="2"/>
      <c r="L198" s="2"/>
      <c r="M198" s="2">
        <f t="shared" si="16"/>
        <v>0</v>
      </c>
      <c r="N198" s="2"/>
      <c r="O198" s="2"/>
      <c r="P198" s="2"/>
      <c r="Q198" s="2"/>
      <c r="R198" s="7"/>
      <c r="W198" s="3">
        <f t="shared" si="18"/>
        <v>0</v>
      </c>
      <c r="X198" s="3" t="s">
        <v>23</v>
      </c>
      <c r="Y198" s="8">
        <v>20</v>
      </c>
      <c r="AA198" s="4"/>
      <c r="AB198" s="5" t="s">
        <v>613</v>
      </c>
      <c r="AF198" s="3">
        <v>30</v>
      </c>
      <c r="AG198" s="3">
        <v>30</v>
      </c>
      <c r="AJ198" s="4">
        <f t="shared" si="17"/>
        <v>30</v>
      </c>
      <c r="AL198" s="21"/>
      <c r="AM198" s="29" t="str">
        <f>"&lt;tr class='mmt"&amp;IF(D198="活動"," ev",IF(D198="限定"," ltd",""))&amp;IF(G198=""," groupless'","'")&amp;"&gt;&lt;td headers='icon'&gt;&lt;a href='https://www.alchemistcodedb.com/jp/card/"&amp;SUBSTITUTE(SUBSTITUTE(LOWER(A198),"_","-"),".png","")&amp;"'&gt;&lt;img src='../res/mmt/"&amp;A198&amp;"' title='"&amp;B198&amp;"' /&gt;&lt;/a&gt;&lt;/td&gt;&lt;td headers='name'&gt;"&amp;B198&amp;"&lt;/td&gt;&lt;td headers='rank'&gt;"&amp;C198&amp;"&lt;/td&gt;&lt;td headers='remark'&gt;"&amp;IF(D198="活動","&lt;span class='event'&gt;活動&lt;/span&gt;",IF(D198="限定","&lt;span class='limited'&gt;限定&lt;/span&gt;",""))&amp;"&lt;/td&gt;&lt;td headers='origin'&gt;&lt;span class='originName'&gt;"&amp;SUBSTITUTE(F198,CHAR(10),"&lt;br /&gt;")&amp;"&lt;/span&gt;&lt;img class='originLogo' src='../res/mmt/ui/"&amp;VLOOKUP(F198,List!F:H,2,FALSE)&amp;"'title='"&amp;SUBSTITUTE(F198,CHAR(10)," ")&amp;"' /&gt;&lt;/td&gt;&lt;td headers='group'&gt;"&amp;IF(G198="","","&lt;span class='groupName'&gt;"&amp;SUBSTITUTE(G198,CHAR(10)," ")&amp;IF(H198="","","&lt;br /&gt;"&amp;SUBSTITUTE(H198,CHAR(10)," "))&amp;"&lt;/span&gt;&lt;img class='groupLogo' src='../res/mmt/ui/"&amp;VLOOKUP(G198,List!K:L,2,FALSE)&amp;"' title='"&amp;SUBSTITUTE(G198,CHAR(10)," ")&amp;"' /&gt;")&amp;IF(H198="","","&lt;img class='groupLogo' src='../res/mmt/ui/"&amp;VLOOKUP(H198,List!K:L,2,FALSE)&amp;"' title='"&amp;SUBSTITUTE(H198,CHAR(10)," ")&amp;"' /&gt;")&amp;"&lt;/td&gt;&lt;td headers='score' id='"&amp;AO198&amp;"'&gt;"&amp;I198&amp;"&lt;/td&gt;&lt;td headers='HP'&gt;"&amp;J198&amp;"&lt;/td&gt;&lt;td headers='patk'&gt;"&amp;K198&amp;"&lt;/td&gt;&lt;td headers='matk'&gt;"&amp;L198&amp;"&lt;/td&gt;&lt;td headers='pdef'&gt;"&amp;N198&amp;"&lt;/td&gt;&lt;td headers='mdef'&gt;"&amp;O198&amp;"&lt;/td&gt;&lt;td headers='dex'&gt;"&amp;P198&amp;"&lt;/td&gt;&lt;td headers='agi'&gt;"&amp;Q198&amp;"&lt;/td&gt;&lt;td headers='luck'&gt;"&amp;R198&amp;"&lt;/td&gt;&lt;td headers='aType'&gt;"&amp;S198&amp;IF(U198="","","&lt;br /&gt;"&amp;U198)&amp; "&lt;/td&gt;&lt;td headers='a.bonus'&gt;"&amp;T198&amp;IF(V198="","","&lt;br /&gt;"&amp;V198)&amp;"&lt;/td&gt;&lt;td headers='special'&gt;"&amp;X198&amp;IF(Z198="","","&lt;br /&gt;"&amp;Z198)&amp;"&lt;/td&gt;&lt;td headers='sp.bonus'&gt;"&amp;Y198&amp;IF(AA198="","","&lt;br /&gt;"&amp;AA198)&amp;"&lt;/td&gt;&lt;td headers='others'&gt;"&amp;AB198&amp;"&lt;/td&gt;&lt;td headers='sinA'&gt;"&amp;AC198&amp;"&lt;/td&gt;&lt;td headers='sinB'&gt;"&amp;AD198&amp;"&lt;/td&gt;&lt;td headers='sinC'&gt;"&amp;AE198&amp;"&lt;/td&gt;&lt;td headers='sinD'&gt;"&amp;AF198&amp;"&lt;/td&gt;&lt;td headers='sinE'&gt;"&amp;AG198&amp;"&lt;/td&gt;&lt;td headers='sinF'&gt;"&amp;AH198&amp;"&lt;/td&gt;&lt;td headers='sinG'&gt;"&amp;AI198&amp;"&lt;/td&gt;&lt;/tr&gt;"</f>
        <v>&lt;tr class='mmt ltd'&gt;&lt;td headers='icon'&gt;&lt;a href='https://www.alchemistcodedb.com/jp/card/ts-mt3-02'&gt;&lt;img src='../res/mmt/TS_MT3_02.png' title='仲魔との旅路' /&gt;&lt;/a&gt;&lt;/td&gt;&lt;td headers='name'&gt;仲魔との旅路&lt;/td&gt;&lt;td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class='groupName'&gt;真3HD&lt;/span&gt;&lt;img class='groupLogo' src='../res/mmt/ui/subgroup_mt3.png' title='真3HD' /&gt;&lt;/td&gt;&lt;td headers='score' id='m196'&gt;50&lt;/td&gt;&lt;td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headers='others'&gt;MP上限+20%&lt;/td&gt;&lt;td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198" s="29" t="str">
        <f t="shared" si="19"/>
        <v>document.getElementById('m196').innerHTML = (b0*0) + (s0*30+s4*30+s5*30)+ (ex16*20);</v>
      </c>
      <c r="AO198" s="33" t="str">
        <f t="shared" si="20"/>
        <v>m196</v>
      </c>
      <c r="AP198" s="6" t="str">
        <f>IF(S198="","",VLOOKUP(S198,List!N$2:O$8,2,FALSE)&amp;"*"&amp;T198&amp;IF(U198="","","+"&amp;VLOOKUP(U198,List!N$2:O$8,2,FALSE)&amp;"*"&amp;V198&amp;"-"&amp;VLOOKUP(S198,List!N$2:O$8,2,FALSE)&amp;"*"&amp;VLOOKUP(U198,List!N$2:O$8,2,FALSE)&amp;"*"&amp;MIN(T198,V198)))&amp;IF(X198="","",IF(S198="","","+")&amp;VLOOKUP(X198,List!P$2:Q$15,2,FALSE)&amp;"*"&amp;Y198&amp;IF(Z198="","","+"&amp;VLOOKUP(Z198,List!P$2:Q$14,2,FALSE)))</f>
        <v>ex16*20</v>
      </c>
    </row>
    <row r="199" spans="1:42" s="3" customFormat="1" ht="27.6" customHeight="1">
      <c r="A199" s="79" t="s">
        <v>236</v>
      </c>
      <c r="B199" s="6" t="s">
        <v>237</v>
      </c>
      <c r="C199" s="3">
        <v>5</v>
      </c>
      <c r="D199" s="3" t="s">
        <v>39</v>
      </c>
      <c r="E199" s="6"/>
      <c r="F199" s="16" t="s">
        <v>489</v>
      </c>
      <c r="G199" s="8" t="s">
        <v>68</v>
      </c>
      <c r="H199" s="8"/>
      <c r="I199" s="4">
        <f t="shared" si="15"/>
        <v>80</v>
      </c>
      <c r="J199" s="2">
        <v>40</v>
      </c>
      <c r="K199" s="2">
        <v>40</v>
      </c>
      <c r="L199" s="2"/>
      <c r="M199" s="2">
        <f t="shared" si="16"/>
        <v>40</v>
      </c>
      <c r="N199" s="2"/>
      <c r="O199" s="2"/>
      <c r="P199" s="2"/>
      <c r="Q199" s="2">
        <v>5</v>
      </c>
      <c r="R199" s="7"/>
      <c r="W199" s="3">
        <f t="shared" si="18"/>
        <v>0</v>
      </c>
      <c r="AA199" s="4"/>
      <c r="AB199" s="5" t="s">
        <v>476</v>
      </c>
      <c r="AH199" s="3">
        <v>20</v>
      </c>
      <c r="AI199" s="3">
        <v>40</v>
      </c>
      <c r="AJ199" s="4">
        <f t="shared" si="17"/>
        <v>40</v>
      </c>
      <c r="AL199" s="21"/>
      <c r="AM199" s="29" t="str">
        <f>"&lt;tr class='mmt"&amp;IF(D199="活動"," ev",IF(D199="限定"," ltd",""))&amp;IF(G199=""," groupless'","'")&amp;"&gt;&lt;td headers='icon'&gt;&lt;a href='https://www.alchemistcodedb.com/jp/card/"&amp;SUBSTITUTE(SUBSTITUTE(LOWER(A199),"_","-"),".png","")&amp;"'&gt;&lt;img src='../res/mmt/"&amp;A199&amp;"' title='"&amp;B199&amp;"' /&gt;&lt;/a&gt;&lt;/td&gt;&lt;td headers='name'&gt;"&amp;B199&amp;"&lt;/td&gt;&lt;td headers='rank'&gt;"&amp;C199&amp;"&lt;/td&gt;&lt;td headers='remark'&gt;"&amp;IF(D199="活動","&lt;span class='event'&gt;活動&lt;/span&gt;",IF(D199="限定","&lt;span class='limited'&gt;限定&lt;/span&gt;",""))&amp;"&lt;/td&gt;&lt;td headers='origin'&gt;&lt;span class='originName'&gt;"&amp;SUBSTITUTE(F199,CHAR(10),"&lt;br /&gt;")&amp;"&lt;/span&gt;&lt;img class='originLogo' src='../res/mmt/ui/"&amp;VLOOKUP(F199,List!F:H,2,FALSE)&amp;"'title='"&amp;SUBSTITUTE(F199,CHAR(10)," ")&amp;"' /&gt;&lt;/td&gt;&lt;td headers='group'&gt;"&amp;IF(G199="","","&lt;span class='groupName'&gt;"&amp;SUBSTITUTE(G199,CHAR(10)," ")&amp;IF(H199="","","&lt;br /&gt;"&amp;SUBSTITUTE(H199,CHAR(10)," "))&amp;"&lt;/span&gt;&lt;img class='groupLogo' src='../res/mmt/ui/"&amp;VLOOKUP(G199,List!K:L,2,FALSE)&amp;"' title='"&amp;SUBSTITUTE(G199,CHAR(10)," ")&amp;"' /&gt;")&amp;IF(H199="","","&lt;img class='groupLogo' src='../res/mmt/ui/"&amp;VLOOKUP(H199,List!K:L,2,FALSE)&amp;"' title='"&amp;SUBSTITUTE(H199,CHAR(10)," ")&amp;"' /&gt;")&amp;"&lt;/td&gt;&lt;td headers='score' id='"&amp;AO199&amp;"'&gt;"&amp;I199&amp;"&lt;/td&gt;&lt;td headers='HP'&gt;"&amp;J199&amp;"&lt;/td&gt;&lt;td headers='patk'&gt;"&amp;K199&amp;"&lt;/td&gt;&lt;td headers='matk'&gt;"&amp;L199&amp;"&lt;/td&gt;&lt;td headers='pdef'&gt;"&amp;N199&amp;"&lt;/td&gt;&lt;td headers='mdef'&gt;"&amp;O199&amp;"&lt;/td&gt;&lt;td headers='dex'&gt;"&amp;P199&amp;"&lt;/td&gt;&lt;td headers='agi'&gt;"&amp;Q199&amp;"&lt;/td&gt;&lt;td headers='luck'&gt;"&amp;R199&amp;"&lt;/td&gt;&lt;td headers='aType'&gt;"&amp;S199&amp;IF(U199="","","&lt;br /&gt;"&amp;U199)&amp; "&lt;/td&gt;&lt;td headers='a.bonus'&gt;"&amp;T199&amp;IF(V199="","","&lt;br /&gt;"&amp;V199)&amp;"&lt;/td&gt;&lt;td headers='special'&gt;"&amp;X199&amp;IF(Z199="","","&lt;br /&gt;"&amp;Z199)&amp;"&lt;/td&gt;&lt;td headers='sp.bonus'&gt;"&amp;Y199&amp;IF(AA199="","","&lt;br /&gt;"&amp;AA199)&amp;"&lt;/td&gt;&lt;td headers='others'&gt;"&amp;AB199&amp;"&lt;/td&gt;&lt;td headers='sinA'&gt;"&amp;AC199&amp;"&lt;/td&gt;&lt;td headers='sinB'&gt;"&amp;AD199&amp;"&lt;/td&gt;&lt;td headers='sinC'&gt;"&amp;AE199&amp;"&lt;/td&gt;&lt;td headers='sinD'&gt;"&amp;AF199&amp;"&lt;/td&gt;&lt;td headers='sinE'&gt;"&amp;AG199&amp;"&lt;/td&gt;&lt;td headers='sinF'&gt;"&amp;AH199&amp;"&lt;/td&gt;&lt;td headers='sinG'&gt;"&amp;AI199&amp;"&lt;/td&gt;&lt;/tr&gt;"</f>
        <v>&lt;tr class='mmt ltd'&gt;&lt;td headers='icon'&gt;&lt;a href='https://www.alchemistcodedb.com/jp/card/ts-north-cadanova-01'&gt;&lt;img src='../res/mmt/TS_NORTH_CADANOVA_01.png' title='在りし日の二人と憧れと' /&gt;&lt;/a&gt;&lt;/td&gt;&lt;td headers='name'&gt;在りし日の二人と憧れと&lt;/td&gt;&lt;td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id='m197'&gt;80&lt;/td&gt;&lt;td headers='HP'&gt;40&lt;/td&gt;&lt;td headers='patk'&gt;40&lt;/td&gt;&lt;td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headers='others'&gt;範囲耐性+10&lt;/td&gt;&lt;td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99" s="29" t="str">
        <f t="shared" si="19"/>
        <v>document.getElementById('m197').innerHTML = (b0*40+b1*40) + (s0*40+s6*20+s7*40);</v>
      </c>
      <c r="AO199" s="33" t="str">
        <f t="shared" si="20"/>
        <v>m197</v>
      </c>
      <c r="AP199" s="6" t="str">
        <f>IF(S199="","",VLOOKUP(S199,List!N$2:O$8,2,FALSE)&amp;"*"&amp;T199&amp;IF(U199="","","+"&amp;VLOOKUP(U199,List!N$2:O$8,2,FALSE)&amp;"*"&amp;V199&amp;"-"&amp;VLOOKUP(S199,List!N$2:O$8,2,FALSE)&amp;"*"&amp;VLOOKUP(U199,List!N$2:O$8,2,FALSE)&amp;"*"&amp;MIN(T199,V199)))&amp;IF(X199="","",IF(S199="","","+")&amp;VLOOKUP(X199,List!P$2:Q$15,2,FALSE)&amp;"*"&amp;Y199&amp;IF(Z199="","","+"&amp;VLOOKUP(Z199,List!P$2:Q$14,2,FALSE)))</f>
        <v/>
      </c>
    </row>
    <row r="200" spans="1:42" s="3" customFormat="1" ht="27.6" customHeight="1">
      <c r="A200" s="80" t="s">
        <v>495</v>
      </c>
      <c r="B200" s="6" t="s">
        <v>496</v>
      </c>
      <c r="C200" s="3">
        <v>5</v>
      </c>
      <c r="D200" s="3" t="s">
        <v>39</v>
      </c>
      <c r="E200" s="6"/>
      <c r="F200" s="16" t="s">
        <v>489</v>
      </c>
      <c r="G200" s="8" t="s">
        <v>68</v>
      </c>
      <c r="H200" s="8"/>
      <c r="I200" s="4">
        <f t="shared" si="15"/>
        <v>110</v>
      </c>
      <c r="J200" s="2">
        <v>30</v>
      </c>
      <c r="K200" s="2">
        <v>50</v>
      </c>
      <c r="L200" s="2"/>
      <c r="M200" s="2">
        <f t="shared" si="16"/>
        <v>50</v>
      </c>
      <c r="N200" s="2"/>
      <c r="O200" s="2"/>
      <c r="P200" s="2"/>
      <c r="Q200" s="2">
        <v>5</v>
      </c>
      <c r="R200" s="7"/>
      <c r="W200" s="3">
        <f t="shared" si="18"/>
        <v>0</v>
      </c>
      <c r="X200" s="3" t="s">
        <v>497</v>
      </c>
      <c r="Y200" s="8">
        <v>20</v>
      </c>
      <c r="AA200" s="4"/>
      <c r="AB200" s="5"/>
      <c r="AH200" s="3">
        <v>40</v>
      </c>
      <c r="AI200" s="3">
        <v>20</v>
      </c>
      <c r="AJ200" s="4">
        <f t="shared" si="17"/>
        <v>40</v>
      </c>
      <c r="AL200" s="21"/>
      <c r="AM200" s="29" t="str">
        <f>"&lt;tr class='mmt"&amp;IF(D200="活動"," ev",IF(D200="限定"," ltd",""))&amp;IF(G200=""," groupless'","'")&amp;"&gt;&lt;td headers='icon'&gt;&lt;a href='https://www.alchemistcodedb.com/jp/card/"&amp;SUBSTITUTE(SUBSTITUTE(LOWER(A200),"_","-"),".png","")&amp;"'&gt;&lt;img src='../res/mmt/"&amp;A200&amp;"' title='"&amp;B200&amp;"' /&gt;&lt;/a&gt;&lt;/td&gt;&lt;td headers='name'&gt;"&amp;B200&amp;"&lt;/td&gt;&lt;td headers='rank'&gt;"&amp;C200&amp;"&lt;/td&gt;&lt;td headers='remark'&gt;"&amp;IF(D200="活動","&lt;span class='event'&gt;活動&lt;/span&gt;",IF(D200="限定","&lt;span class='limited'&gt;限定&lt;/span&gt;",""))&amp;"&lt;/td&gt;&lt;td headers='origin'&gt;&lt;span class='originName'&gt;"&amp;SUBSTITUTE(F200,CHAR(10),"&lt;br /&gt;")&amp;"&lt;/span&gt;&lt;img class='originLogo' src='../res/mmt/ui/"&amp;VLOOKUP(F200,List!F:H,2,FALSE)&amp;"'title='"&amp;SUBSTITUTE(F200,CHAR(10)," ")&amp;"' /&gt;&lt;/td&gt;&lt;td headers='group'&gt;"&amp;IF(G200="","","&lt;span class='groupName'&gt;"&amp;SUBSTITUTE(G200,CHAR(10)," ")&amp;IF(H200="","","&lt;br /&gt;"&amp;SUBSTITUTE(H200,CHAR(10)," "))&amp;"&lt;/span&gt;&lt;img class='groupLogo' src='../res/mmt/ui/"&amp;VLOOKUP(G200,List!K:L,2,FALSE)&amp;"' title='"&amp;SUBSTITUTE(G200,CHAR(10)," ")&amp;"' /&gt;")&amp;IF(H200="","","&lt;img class='groupLogo' src='../res/mmt/ui/"&amp;VLOOKUP(H200,List!K:L,2,FALSE)&amp;"' title='"&amp;SUBSTITUTE(H200,CHAR(10)," ")&amp;"' /&gt;")&amp;"&lt;/td&gt;&lt;td headers='score' id='"&amp;AO200&amp;"'&gt;"&amp;I200&amp;"&lt;/td&gt;&lt;td headers='HP'&gt;"&amp;J200&amp;"&lt;/td&gt;&lt;td headers='patk'&gt;"&amp;K200&amp;"&lt;/td&gt;&lt;td headers='matk'&gt;"&amp;L200&amp;"&lt;/td&gt;&lt;td headers='pdef'&gt;"&amp;N200&amp;"&lt;/td&gt;&lt;td headers='mdef'&gt;"&amp;O200&amp;"&lt;/td&gt;&lt;td headers='dex'&gt;"&amp;P200&amp;"&lt;/td&gt;&lt;td headers='agi'&gt;"&amp;Q200&amp;"&lt;/td&gt;&lt;td headers='luck'&gt;"&amp;R200&amp;"&lt;/td&gt;&lt;td headers='aType'&gt;"&amp;S200&amp;IF(U200="","","&lt;br /&gt;"&amp;U200)&amp; "&lt;/td&gt;&lt;td headers='a.bonus'&gt;"&amp;T200&amp;IF(V200="","","&lt;br /&gt;"&amp;V200)&amp;"&lt;/td&gt;&lt;td headers='special'&gt;"&amp;X200&amp;IF(Z200="","","&lt;br /&gt;"&amp;Z200)&amp;"&lt;/td&gt;&lt;td headers='sp.bonus'&gt;"&amp;Y200&amp;IF(AA200="","","&lt;br /&gt;"&amp;AA200)&amp;"&lt;/td&gt;&lt;td headers='others'&gt;"&amp;AB200&amp;"&lt;/td&gt;&lt;td headers='sinA'&gt;"&amp;AC200&amp;"&lt;/td&gt;&lt;td headers='sinB'&gt;"&amp;AD200&amp;"&lt;/td&gt;&lt;td headers='sinC'&gt;"&amp;AE200&amp;"&lt;/td&gt;&lt;td headers='sinD'&gt;"&amp;AF200&amp;"&lt;/td&gt;&lt;td headers='sinE'&gt;"&amp;AG200&amp;"&lt;/td&gt;&lt;td headers='sinF'&gt;"&amp;AH200&amp;"&lt;/td&gt;&lt;td headers='sinG'&gt;"&amp;AI200&amp;"&lt;/td&gt;&lt;/tr&gt;"</f>
        <v>&lt;tr class='mmt ltd'&gt;&lt;td headers='icon'&gt;&lt;a href='https://www.alchemistcodedb.com/jp/card/ts-north-cadanova-02'&gt;&lt;img src='../res/mmt/TS_NORTH_CADANOVA_02.png' title='落涙なき慟哭' /&gt;&lt;/a&gt;&lt;/td&gt;&lt;td headers='name'&gt;落涙なき慟哭&lt;/td&gt;&lt;td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id='m198'&gt;110&lt;/td&gt;&lt;td headers='HP'&gt;30&lt;/td&gt;&lt;td headers='patk'&gt;50&lt;/td&gt;&lt;td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headers='special'&gt;風属性&lt;/td&gt;&lt;td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200" s="29" t="str">
        <f t="shared" si="19"/>
        <v>document.getElementById('m198').innerHTML = (b0*50+b1*50) + (s0*40+s6*40+s7*20)+ (ex12*20);</v>
      </c>
      <c r="AO200" s="33" t="str">
        <f t="shared" si="20"/>
        <v>m198</v>
      </c>
      <c r="AP200" s="6" t="str">
        <f>IF(S200="","",VLOOKUP(S200,List!N$2:O$8,2,FALSE)&amp;"*"&amp;T200&amp;IF(U200="","","+"&amp;VLOOKUP(U200,List!N$2:O$8,2,FALSE)&amp;"*"&amp;V200&amp;"-"&amp;VLOOKUP(S200,List!N$2:O$8,2,FALSE)&amp;"*"&amp;VLOOKUP(U200,List!N$2:O$8,2,FALSE)&amp;"*"&amp;MIN(T200,V200)))&amp;IF(X200="","",IF(S200="","","+")&amp;VLOOKUP(X200,List!P$2:Q$15,2,FALSE)&amp;"*"&amp;Y200&amp;IF(Z200="","","+"&amp;VLOOKUP(Z200,List!P$2:Q$14,2,FALSE)))</f>
        <v>ex12*20</v>
      </c>
    </row>
    <row r="201" spans="1:42" s="3" customFormat="1" ht="27.6" customHeight="1">
      <c r="A201" s="80" t="s">
        <v>889</v>
      </c>
      <c r="B201" s="6" t="s">
        <v>900</v>
      </c>
      <c r="C201" s="3">
        <v>5</v>
      </c>
      <c r="D201" s="3" t="s">
        <v>39</v>
      </c>
      <c r="E201" s="6"/>
      <c r="F201" s="16" t="s">
        <v>489</v>
      </c>
      <c r="G201" s="8" t="s">
        <v>68</v>
      </c>
      <c r="H201" s="8"/>
      <c r="I201" s="4">
        <f t="shared" si="15"/>
        <v>70</v>
      </c>
      <c r="J201" s="2">
        <v>40</v>
      </c>
      <c r="K201" s="2"/>
      <c r="L201" s="2"/>
      <c r="M201" s="2">
        <f t="shared" si="16"/>
        <v>0</v>
      </c>
      <c r="N201" s="2"/>
      <c r="O201" s="2"/>
      <c r="P201" s="2"/>
      <c r="Q201" s="2"/>
      <c r="R201" s="7"/>
      <c r="S201" s="3" t="s">
        <v>14</v>
      </c>
      <c r="T201" s="3">
        <v>30</v>
      </c>
      <c r="U201" s="3" t="s">
        <v>901</v>
      </c>
      <c r="V201" s="3">
        <v>30</v>
      </c>
      <c r="W201" s="3">
        <f t="shared" si="18"/>
        <v>30</v>
      </c>
      <c r="Y201" s="8"/>
      <c r="AA201" s="4"/>
      <c r="AB201" s="5"/>
      <c r="AG201" s="3">
        <v>40</v>
      </c>
      <c r="AH201" s="3">
        <v>20</v>
      </c>
      <c r="AJ201" s="4">
        <f t="shared" si="17"/>
        <v>40</v>
      </c>
      <c r="AL201" s="21"/>
      <c r="AM201" s="29" t="str">
        <f>"&lt;tr class='mmt"&amp;IF(D201="活動"," ev",IF(D201="限定"," ltd",""))&amp;IF(G201=""," groupless'","'")&amp;"&gt;&lt;td headers='icon'&gt;&lt;a href='https://www.alchemistcodedb.com/jp/card/"&amp;SUBSTITUTE(SUBSTITUTE(LOWER(A201),"_","-"),".png","")&amp;"'&gt;&lt;img src='../res/mmt/"&amp;A201&amp;"' title='"&amp;B201&amp;"' /&gt;&lt;/a&gt;&lt;/td&gt;&lt;td headers='name'&gt;"&amp;B201&amp;"&lt;/td&gt;&lt;td headers='rank'&gt;"&amp;C201&amp;"&lt;/td&gt;&lt;td headers='remark'&gt;"&amp;IF(D201="活動","&lt;span class='event'&gt;活動&lt;/span&gt;",IF(D201="限定","&lt;span class='limited'&gt;限定&lt;/span&gt;",""))&amp;"&lt;/td&gt;&lt;td headers='origin'&gt;&lt;span class='originName'&gt;"&amp;SUBSTITUTE(F201,CHAR(10),"&lt;br /&gt;")&amp;"&lt;/span&gt;&lt;img class='originLogo' src='../res/mmt/ui/"&amp;VLOOKUP(F201,List!F:H,2,FALSE)&amp;"'title='"&amp;SUBSTITUTE(F201,CHAR(10)," ")&amp;"' /&gt;&lt;/td&gt;&lt;td headers='group'&gt;"&amp;IF(G201="","","&lt;span class='groupName'&gt;"&amp;SUBSTITUTE(G201,CHAR(10)," ")&amp;IF(H201="","","&lt;br /&gt;"&amp;SUBSTITUTE(H201,CHAR(10)," "))&amp;"&lt;/span&gt;&lt;img class='groupLogo' src='../res/mmt/ui/"&amp;VLOOKUP(G201,List!K:L,2,FALSE)&amp;"' title='"&amp;SUBSTITUTE(G201,CHAR(10)," ")&amp;"' /&gt;")&amp;IF(H201="","","&lt;img class='groupLogo' src='../res/mmt/ui/"&amp;VLOOKUP(H201,List!K:L,2,FALSE)&amp;"' title='"&amp;SUBSTITUTE(H201,CHAR(10)," ")&amp;"' /&gt;")&amp;"&lt;/td&gt;&lt;td headers='score' id='"&amp;AO201&amp;"'&gt;"&amp;I201&amp;"&lt;/td&gt;&lt;td headers='HP'&gt;"&amp;J201&amp;"&lt;/td&gt;&lt;td headers='patk'&gt;"&amp;K201&amp;"&lt;/td&gt;&lt;td headers='matk'&gt;"&amp;L201&amp;"&lt;/td&gt;&lt;td headers='pdef'&gt;"&amp;N201&amp;"&lt;/td&gt;&lt;td headers='mdef'&gt;"&amp;O201&amp;"&lt;/td&gt;&lt;td headers='dex'&gt;"&amp;P201&amp;"&lt;/td&gt;&lt;td headers='agi'&gt;"&amp;Q201&amp;"&lt;/td&gt;&lt;td headers='luck'&gt;"&amp;R201&amp;"&lt;/td&gt;&lt;td headers='aType'&gt;"&amp;S201&amp;IF(U201="","","&lt;br /&gt;"&amp;U201)&amp; "&lt;/td&gt;&lt;td headers='a.bonus'&gt;"&amp;T201&amp;IF(V201="","","&lt;br /&gt;"&amp;V201)&amp;"&lt;/td&gt;&lt;td headers='special'&gt;"&amp;X201&amp;IF(Z201="","","&lt;br /&gt;"&amp;Z201)&amp;"&lt;/td&gt;&lt;td headers='sp.bonus'&gt;"&amp;Y201&amp;IF(AA201="","","&lt;br /&gt;"&amp;AA201)&amp;"&lt;/td&gt;&lt;td headers='others'&gt;"&amp;AB201&amp;"&lt;/td&gt;&lt;td headers='sinA'&gt;"&amp;AC201&amp;"&lt;/td&gt;&lt;td headers='sinB'&gt;"&amp;AD201&amp;"&lt;/td&gt;&lt;td headers='sinC'&gt;"&amp;AE201&amp;"&lt;/td&gt;&lt;td headers='sinD'&gt;"&amp;AF201&amp;"&lt;/td&gt;&lt;td headers='sinE'&gt;"&amp;AG201&amp;"&lt;/td&gt;&lt;td headers='sinF'&gt;"&amp;AH201&amp;"&lt;/td&gt;&lt;td headers='sinG'&gt;"&amp;AI201&amp;"&lt;/td&gt;&lt;/tr&gt;"</f>
        <v>&lt;tr class='mmt ltd'&gt;&lt;td headers='icon'&gt;&lt;a href='https://www.alchemistcodedb.com/jp/card/ts-north-cadanova-03'&gt;&lt;img src='../res/mmt/TS_NORTH_CADANOVA_03.png' title='焔竜、再び昇る' /&gt;&lt;/a&gt;&lt;/td&gt;&lt;td headers='name'&gt;焔竜、再び昇る&lt;/td&gt;&lt;td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id='m199'&gt;70&lt;/td&gt;&lt;td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/&gt;跳躍&lt;/td&gt;&lt;td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201" s="29" t="str">
        <f t="shared" si="19"/>
        <v>document.getElementById('m199').innerHTML = (b0*0) + (s0*40+s5*40+s6*20)+ (ex01*30+ex06*30-ex01*ex06*30);</v>
      </c>
      <c r="AO201" s="33" t="str">
        <f t="shared" si="20"/>
        <v>m199</v>
      </c>
      <c r="AP201" s="6" t="str">
        <f>IF(S201="","",VLOOKUP(S201,List!N$2:O$8,2,FALSE)&amp;"*"&amp;T201&amp;IF(U201="","","+"&amp;VLOOKUP(U201,List!N$2:O$8,2,FALSE)&amp;"*"&amp;V201&amp;"-"&amp;VLOOKUP(S201,List!N$2:O$8,2,FALSE)&amp;"*"&amp;VLOOKUP(U201,List!N$2:O$8,2,FALSE)&amp;"*"&amp;MIN(T201,V201)))&amp;IF(X201="","",IF(S201="","","+")&amp;VLOOKUP(X201,List!P$2:Q$15,2,FALSE)&amp;"*"&amp;Y201&amp;IF(Z201="","","+"&amp;VLOOKUP(Z201,List!P$2:Q$14,2,FALSE)))</f>
        <v>ex01*30+ex06*30-ex01*ex06*30</v>
      </c>
    </row>
    <row r="202" spans="1:42" s="3" customFormat="1" ht="27.6" customHeight="1">
      <c r="A202" s="80" t="s">
        <v>881</v>
      </c>
      <c r="B202" s="6" t="s">
        <v>883</v>
      </c>
      <c r="C202" s="3">
        <v>5</v>
      </c>
      <c r="E202" s="6"/>
      <c r="F202" s="16" t="s">
        <v>489</v>
      </c>
      <c r="G202" s="8" t="s">
        <v>879</v>
      </c>
      <c r="H202" s="8"/>
      <c r="I202" s="4">
        <f t="shared" si="15"/>
        <v>80</v>
      </c>
      <c r="J202" s="2">
        <v>60</v>
      </c>
      <c r="K202" s="2"/>
      <c r="L202" s="2">
        <v>20</v>
      </c>
      <c r="M202" s="2">
        <f t="shared" si="16"/>
        <v>20</v>
      </c>
      <c r="N202" s="2"/>
      <c r="O202" s="2"/>
      <c r="P202" s="2"/>
      <c r="Q202" s="2"/>
      <c r="R202" s="7"/>
      <c r="S202" s="3" t="s">
        <v>18</v>
      </c>
      <c r="T202" s="3">
        <v>20</v>
      </c>
      <c r="U202" s="3" t="s">
        <v>16</v>
      </c>
      <c r="V202" s="3">
        <v>20</v>
      </c>
      <c r="W202" s="3">
        <f t="shared" si="18"/>
        <v>20</v>
      </c>
      <c r="Y202" s="8"/>
      <c r="AA202" s="4"/>
      <c r="AB202" s="5"/>
      <c r="AD202" s="3">
        <v>20</v>
      </c>
      <c r="AI202" s="3">
        <v>40</v>
      </c>
      <c r="AJ202" s="4">
        <f t="shared" si="17"/>
        <v>40</v>
      </c>
      <c r="AL202" s="21"/>
      <c r="AM202" s="29" t="str">
        <f>"&lt;tr class='mmt"&amp;IF(D202="活動"," ev",IF(D202="限定"," ltd",""))&amp;IF(G202=""," groupless'","'")&amp;"&gt;&lt;td headers='icon'&gt;&lt;a href='https://www.alchemistcodedb.com/jp/card/"&amp;SUBSTITUTE(SUBSTITUTE(LOWER(A202),"_","-"),".png","")&amp;"'&gt;&lt;img src='../res/mmt/"&amp;A202&amp;"' title='"&amp;B202&amp;"' /&gt;&lt;/a&gt;&lt;/td&gt;&lt;td headers='name'&gt;"&amp;B202&amp;"&lt;/td&gt;&lt;td headers='rank'&gt;"&amp;C202&amp;"&lt;/td&gt;&lt;td headers='remark'&gt;"&amp;IF(D202="活動","&lt;span class='event'&gt;活動&lt;/span&gt;",IF(D202="限定","&lt;span class='limited'&gt;限定&lt;/span&gt;",""))&amp;"&lt;/td&gt;&lt;td headers='origin'&gt;&lt;span class='originName'&gt;"&amp;SUBSTITUTE(F202,CHAR(10),"&lt;br /&gt;")&amp;"&lt;/span&gt;&lt;img class='originLogo' src='../res/mmt/ui/"&amp;VLOOKUP(F202,List!F:H,2,FALSE)&amp;"'title='"&amp;SUBSTITUTE(F202,CHAR(10)," ")&amp;"' /&gt;&lt;/td&gt;&lt;td headers='group'&gt;"&amp;IF(G202="","","&lt;span class='groupName'&gt;"&amp;SUBSTITUTE(G202,CHAR(10)," ")&amp;IF(H202="","","&lt;br /&gt;"&amp;SUBSTITUTE(H202,CHAR(10)," "))&amp;"&lt;/span&gt;&lt;img class='groupLogo' src='../res/mmt/ui/"&amp;VLOOKUP(G202,List!K:L,2,FALSE)&amp;"' title='"&amp;SUBSTITUTE(G202,CHAR(10)," ")&amp;"' /&gt;")&amp;IF(H202="","","&lt;img class='groupLogo' src='../res/mmt/ui/"&amp;VLOOKUP(H202,List!K:L,2,FALSE)&amp;"' title='"&amp;SUBSTITUTE(H202,CHAR(10)," ")&amp;"' /&gt;")&amp;"&lt;/td&gt;&lt;td headers='score' id='"&amp;AO202&amp;"'&gt;"&amp;I202&amp;"&lt;/td&gt;&lt;td headers='HP'&gt;"&amp;J202&amp;"&lt;/td&gt;&lt;td headers='patk'&gt;"&amp;K202&amp;"&lt;/td&gt;&lt;td headers='matk'&gt;"&amp;L202&amp;"&lt;/td&gt;&lt;td headers='pdef'&gt;"&amp;N202&amp;"&lt;/td&gt;&lt;td headers='mdef'&gt;"&amp;O202&amp;"&lt;/td&gt;&lt;td headers='dex'&gt;"&amp;P202&amp;"&lt;/td&gt;&lt;td headers='agi'&gt;"&amp;Q202&amp;"&lt;/td&gt;&lt;td headers='luck'&gt;"&amp;R202&amp;"&lt;/td&gt;&lt;td headers='aType'&gt;"&amp;S202&amp;IF(U202="","","&lt;br /&gt;"&amp;U202)&amp; "&lt;/td&gt;&lt;td headers='a.bonus'&gt;"&amp;T202&amp;IF(V202="","","&lt;br /&gt;"&amp;V202)&amp;"&lt;/td&gt;&lt;td headers='special'&gt;"&amp;X202&amp;IF(Z202="","","&lt;br /&gt;"&amp;Z202)&amp;"&lt;/td&gt;&lt;td headers='sp.bonus'&gt;"&amp;Y202&amp;IF(AA202="","","&lt;br /&gt;"&amp;AA202)&amp;"&lt;/td&gt;&lt;td headers='others'&gt;"&amp;AB202&amp;"&lt;/td&gt;&lt;td headers='sinA'&gt;"&amp;AC202&amp;"&lt;/td&gt;&lt;td headers='sinB'&gt;"&amp;AD202&amp;"&lt;/td&gt;&lt;td headers='sinC'&gt;"&amp;AE202&amp;"&lt;/td&gt;&lt;td headers='sinD'&gt;"&amp;AF202&amp;"&lt;/td&gt;&lt;td headers='sinE'&gt;"&amp;AG202&amp;"&lt;/td&gt;&lt;td headers='sinF'&gt;"&amp;AH202&amp;"&lt;/td&gt;&lt;td headers='sinG'&gt;"&amp;AI202&amp;"&lt;/td&gt;&lt;/tr&gt;"</f>
        <v>&lt;tr class='mmt'&gt;&lt;td headers='icon'&gt;&lt;a href='https://www.alchemistcodedb.com/jp/card/ts-north-claris-01'&gt;&lt;img src='../res/mmt/TS_NORTH_CLARIS_01.png' title='知識が約す、祭礼の光' /&gt;&lt;/a&gt;&lt;/td&gt;&lt;td headers='name'&gt;知識が約す、祭礼の光&lt;/td&gt;&lt;td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class='groupName'&gt;祭礼代表&lt;/span&gt;&lt;img class='groupLogo' src='../res/mmt/ui/subgroup_north_fes.png' title='祭礼代表' /&gt;&lt;/td&gt;&lt;td headers='score' id='m200'&gt;80&lt;/td&gt;&lt;td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headers='aType'&gt;魔法&lt;br /&gt;打撃&lt;/td&gt;&lt;td headers='a.bonus'&gt;20&lt;br /&gt;20&lt;/td&gt;&lt;td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headers='sinE'&gt;&lt;/td&gt;&lt;td headers='sinF'&gt;&lt;/td&gt;&lt;td headers='sinG'&gt;40&lt;/td&gt;&lt;/tr&gt;</v>
      </c>
      <c r="AN202" s="29" t="str">
        <f t="shared" si="19"/>
        <v>document.getElementById('m200').innerHTML = (b0*20) + (s0*40+s2*20+s7*40)+ (ex05*20+ex03*20-ex05*ex03*20);</v>
      </c>
      <c r="AO202" s="33" t="str">
        <f t="shared" si="20"/>
        <v>m200</v>
      </c>
      <c r="AP202" s="6" t="str">
        <f>IF(S202="","",VLOOKUP(S202,List!N$2:O$8,2,FALSE)&amp;"*"&amp;T202&amp;IF(U202="","","+"&amp;VLOOKUP(U202,List!N$2:O$8,2,FALSE)&amp;"*"&amp;V202&amp;"-"&amp;VLOOKUP(S202,List!N$2:O$8,2,FALSE)&amp;"*"&amp;VLOOKUP(U202,List!N$2:O$8,2,FALSE)&amp;"*"&amp;MIN(T202,V202)))&amp;IF(X202="","",IF(S202="","","+")&amp;VLOOKUP(X202,List!P$2:Q$15,2,FALSE)&amp;"*"&amp;Y202&amp;IF(Z202="","","+"&amp;VLOOKUP(Z202,List!P$2:Q$14,2,FALSE)))</f>
        <v>ex05*20+ex03*20-ex05*ex03*20</v>
      </c>
    </row>
    <row r="203" spans="1:42" s="3" customFormat="1" ht="27.6" customHeight="1">
      <c r="A203" s="80" t="s">
        <v>238</v>
      </c>
      <c r="B203" s="6" t="s">
        <v>239</v>
      </c>
      <c r="C203" s="3">
        <v>5</v>
      </c>
      <c r="D203" s="3" t="s">
        <v>35</v>
      </c>
      <c r="E203" s="6"/>
      <c r="F203" s="16" t="s">
        <v>489</v>
      </c>
      <c r="G203" s="8"/>
      <c r="H203" s="8"/>
      <c r="I203" s="4">
        <f t="shared" si="15"/>
        <v>0</v>
      </c>
      <c r="J203" s="2"/>
      <c r="K203" s="2"/>
      <c r="L203" s="2"/>
      <c r="M203" s="2">
        <f t="shared" si="16"/>
        <v>0</v>
      </c>
      <c r="N203" s="2"/>
      <c r="O203" s="2"/>
      <c r="P203" s="2"/>
      <c r="Q203" s="2"/>
      <c r="R203" s="7"/>
      <c r="W203" s="3">
        <f t="shared" si="18"/>
        <v>0</v>
      </c>
      <c r="Y203" s="8"/>
      <c r="AA203" s="4"/>
      <c r="AB203" s="5"/>
      <c r="AJ203" s="4">
        <f t="shared" si="17"/>
        <v>0</v>
      </c>
      <c r="AL203" s="21"/>
      <c r="AM203" s="29" t="str">
        <f>"&lt;tr class='mmt"&amp;IF(D203="活動"," ev",IF(D203="限定"," ltd",""))&amp;IF(G203=""," groupless'","'")&amp;"&gt;&lt;td headers='icon'&gt;&lt;a href='https://www.alchemistcodedb.com/jp/card/"&amp;SUBSTITUTE(SUBSTITUTE(LOWER(A203),"_","-"),".png","")&amp;"'&gt;&lt;img src='../res/mmt/"&amp;A203&amp;"' title='"&amp;B203&amp;"' /&gt;&lt;/a&gt;&lt;/td&gt;&lt;td headers='name'&gt;"&amp;B203&amp;"&lt;/td&gt;&lt;td headers='rank'&gt;"&amp;C203&amp;"&lt;/td&gt;&lt;td headers='remark'&gt;"&amp;IF(D203="活動","&lt;span class='event'&gt;活動&lt;/span&gt;",IF(D203="限定","&lt;span class='limited'&gt;限定&lt;/span&gt;",""))&amp;"&lt;/td&gt;&lt;td headers='origin'&gt;&lt;span class='originName'&gt;"&amp;SUBSTITUTE(F203,CHAR(10),"&lt;br /&gt;")&amp;"&lt;/span&gt;&lt;img class='originLogo' src='../res/mmt/ui/"&amp;VLOOKUP(F203,List!F:H,2,FALSE)&amp;"'title='"&amp;SUBSTITUTE(F203,CHAR(10)," ")&amp;"' /&gt;&lt;/td&gt;&lt;td headers='group'&gt;"&amp;IF(G203="","","&lt;span class='groupName'&gt;"&amp;SUBSTITUTE(G203,CHAR(10)," ")&amp;IF(H203="","","&lt;br /&gt;"&amp;SUBSTITUTE(H203,CHAR(10)," "))&amp;"&lt;/span&gt;&lt;img class='groupLogo' src='../res/mmt/ui/"&amp;VLOOKUP(G203,List!K:L,2,FALSE)&amp;"' title='"&amp;SUBSTITUTE(G203,CHAR(10)," ")&amp;"' /&gt;")&amp;IF(H203="","","&lt;img class='groupLogo' src='../res/mmt/ui/"&amp;VLOOKUP(H203,List!K:L,2,FALSE)&amp;"' title='"&amp;SUBSTITUTE(H203,CHAR(10)," ")&amp;"' /&gt;")&amp;"&lt;/td&gt;&lt;td headers='score' id='"&amp;AO203&amp;"'&gt;"&amp;I203&amp;"&lt;/td&gt;&lt;td headers='HP'&gt;"&amp;J203&amp;"&lt;/td&gt;&lt;td headers='patk'&gt;"&amp;K203&amp;"&lt;/td&gt;&lt;td headers='matk'&gt;"&amp;L203&amp;"&lt;/td&gt;&lt;td headers='pdef'&gt;"&amp;N203&amp;"&lt;/td&gt;&lt;td headers='mdef'&gt;"&amp;O203&amp;"&lt;/td&gt;&lt;td headers='dex'&gt;"&amp;P203&amp;"&lt;/td&gt;&lt;td headers='agi'&gt;"&amp;Q203&amp;"&lt;/td&gt;&lt;td headers='luck'&gt;"&amp;R203&amp;"&lt;/td&gt;&lt;td headers='aType'&gt;"&amp;S203&amp;IF(U203="","","&lt;br /&gt;"&amp;U203)&amp; "&lt;/td&gt;&lt;td headers='a.bonus'&gt;"&amp;T203&amp;IF(V203="","","&lt;br /&gt;"&amp;V203)&amp;"&lt;/td&gt;&lt;td headers='special'&gt;"&amp;X203&amp;IF(Z203="","","&lt;br /&gt;"&amp;Z203)&amp;"&lt;/td&gt;&lt;td headers='sp.bonus'&gt;"&amp;Y203&amp;IF(AA203="","","&lt;br /&gt;"&amp;AA203)&amp;"&lt;/td&gt;&lt;td headers='others'&gt;"&amp;AB203&amp;"&lt;/td&gt;&lt;td headers='sinA'&gt;"&amp;AC203&amp;"&lt;/td&gt;&lt;td headers='sinB'&gt;"&amp;AD203&amp;"&lt;/td&gt;&lt;td headers='sinC'&gt;"&amp;AE203&amp;"&lt;/td&gt;&lt;td headers='sinD'&gt;"&amp;AF203&amp;"&lt;/td&gt;&lt;td headers='sinE'&gt;"&amp;AG203&amp;"&lt;/td&gt;&lt;td headers='sinF'&gt;"&amp;AH203&amp;"&lt;/td&gt;&lt;td headers='sinG'&gt;"&amp;AI203&amp;"&lt;/td&gt;&lt;/tr&gt;"</f>
        <v>&lt;tr class='mmt ev groupless'&gt;&lt;td headers='icon'&gt;&lt;a href='https://www.alchemistcodedb.com/jp/card/ts-north-guildford-01'&gt;&lt;img src='../res/mmt/TS_NORTH_GUILDFORD_01.png' title='異端なき秩序の徒' /&gt;&lt;/a&gt;&lt;/td&gt;&lt;td headers='name'&gt;異端なき秩序の徒&lt;/td&gt;&lt;td headers='rank'&gt;5&lt;/td&gt;&lt;td headers='remark'&gt;&lt;span class='event'&gt;活動&lt;/span&gt;&lt;/td&gt;&lt;td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id='m201'&gt;0&lt;/td&gt;&lt;td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3" s="29" t="str">
        <f t="shared" si="19"/>
        <v>document.getElementById('m201').innerHTML = (b0*0);</v>
      </c>
      <c r="AO203" s="33" t="str">
        <f t="shared" si="20"/>
        <v>m201</v>
      </c>
      <c r="AP203" s="6" t="str">
        <f>IF(S203="","",VLOOKUP(S203,List!N$2:O$8,2,FALSE)&amp;"*"&amp;T203&amp;IF(U203="","","+"&amp;VLOOKUP(U203,List!N$2:O$8,2,FALSE)&amp;"*"&amp;V203&amp;"-"&amp;VLOOKUP(S203,List!N$2:O$8,2,FALSE)&amp;"*"&amp;VLOOKUP(U203,List!N$2:O$8,2,FALSE)&amp;"*"&amp;MIN(T203,V203)))&amp;IF(X203="","",IF(S203="","","+")&amp;VLOOKUP(X203,List!P$2:Q$15,2,FALSE)&amp;"*"&amp;Y203&amp;IF(Z203="","","+"&amp;VLOOKUP(Z203,List!P$2:Q$14,2,FALSE)))</f>
        <v/>
      </c>
    </row>
    <row r="204" spans="1:42" s="3" customFormat="1" ht="27.6" customHeight="1">
      <c r="A204" s="80" t="s">
        <v>890</v>
      </c>
      <c r="B204" s="6" t="s">
        <v>903</v>
      </c>
      <c r="C204" s="3">
        <v>5</v>
      </c>
      <c r="D204" s="3" t="s">
        <v>39</v>
      </c>
      <c r="E204" s="6"/>
      <c r="F204" s="16" t="s">
        <v>489</v>
      </c>
      <c r="G204" s="8"/>
      <c r="H204" s="8"/>
      <c r="I204" s="4">
        <f t="shared" ref="I204:I267" si="21">SUMPRODUCT(J$1:AJ$1,J204:AJ204)</f>
        <v>0</v>
      </c>
      <c r="J204" s="2"/>
      <c r="K204" s="2"/>
      <c r="L204" s="2"/>
      <c r="M204" s="2">
        <f t="shared" ref="M204:M267" si="22">MAX(K204:L204)</f>
        <v>0</v>
      </c>
      <c r="N204" s="2"/>
      <c r="O204" s="2"/>
      <c r="P204" s="2"/>
      <c r="Q204" s="2"/>
      <c r="R204" s="7"/>
      <c r="W204" s="3">
        <f t="shared" si="18"/>
        <v>0</v>
      </c>
      <c r="Y204" s="8"/>
      <c r="AA204" s="4"/>
      <c r="AB204" s="5"/>
      <c r="AJ204" s="4">
        <f t="shared" ref="AJ204:AJ267" si="23">MAX(AC204:AI204)</f>
        <v>0</v>
      </c>
      <c r="AL204" s="21"/>
      <c r="AM204" s="29" t="str">
        <f>"&lt;tr class='mmt"&amp;IF(D204="活動"," ev",IF(D204="限定"," ltd",""))&amp;IF(G204=""," groupless'","'")&amp;"&gt;&lt;td headers='icon'&gt;&lt;a href='https://www.alchemistcodedb.com/jp/card/"&amp;SUBSTITUTE(SUBSTITUTE(LOWER(A204),"_","-"),".png","")&amp;"'&gt;&lt;img src='../res/mmt/"&amp;A204&amp;"' title='"&amp;B204&amp;"' /&gt;&lt;/a&gt;&lt;/td&gt;&lt;td headers='name'&gt;"&amp;B204&amp;"&lt;/td&gt;&lt;td headers='rank'&gt;"&amp;C204&amp;"&lt;/td&gt;&lt;td headers='remark'&gt;"&amp;IF(D204="活動","&lt;span class='event'&gt;活動&lt;/span&gt;",IF(D204="限定","&lt;span class='limited'&gt;限定&lt;/span&gt;",""))&amp;"&lt;/td&gt;&lt;td headers='origin'&gt;&lt;span class='originName'&gt;"&amp;SUBSTITUTE(F204,CHAR(10),"&lt;br /&gt;")&amp;"&lt;/span&gt;&lt;img class='originLogo' src='../res/mmt/ui/"&amp;VLOOKUP(F204,List!F:H,2,FALSE)&amp;"'title='"&amp;SUBSTITUTE(F204,CHAR(10)," ")&amp;"' /&gt;&lt;/td&gt;&lt;td headers='group'&gt;"&amp;IF(G204="","","&lt;span class='groupName'&gt;"&amp;SUBSTITUTE(G204,CHAR(10)," ")&amp;IF(H204="","","&lt;br /&gt;"&amp;SUBSTITUTE(H204,CHAR(10)," "))&amp;"&lt;/span&gt;&lt;img class='groupLogo' src='../res/mmt/ui/"&amp;VLOOKUP(G204,List!K:L,2,FALSE)&amp;"' title='"&amp;SUBSTITUTE(G204,CHAR(10)," ")&amp;"' /&gt;")&amp;IF(H204="","","&lt;img class='groupLogo' src='../res/mmt/ui/"&amp;VLOOKUP(H204,List!K:L,2,FALSE)&amp;"' title='"&amp;SUBSTITUTE(H204,CHAR(10)," ")&amp;"' /&gt;")&amp;"&lt;/td&gt;&lt;td headers='score' id='"&amp;AO204&amp;"'&gt;"&amp;I204&amp;"&lt;/td&gt;&lt;td headers='HP'&gt;"&amp;J204&amp;"&lt;/td&gt;&lt;td headers='patk'&gt;"&amp;K204&amp;"&lt;/td&gt;&lt;td headers='matk'&gt;"&amp;L204&amp;"&lt;/td&gt;&lt;td headers='pdef'&gt;"&amp;N204&amp;"&lt;/td&gt;&lt;td headers='mdef'&gt;"&amp;O204&amp;"&lt;/td&gt;&lt;td headers='dex'&gt;"&amp;P204&amp;"&lt;/td&gt;&lt;td headers='agi'&gt;"&amp;Q204&amp;"&lt;/td&gt;&lt;td headers='luck'&gt;"&amp;R204&amp;"&lt;/td&gt;&lt;td headers='aType'&gt;"&amp;S204&amp;IF(U204="","","&lt;br /&gt;"&amp;U204)&amp; "&lt;/td&gt;&lt;td headers='a.bonus'&gt;"&amp;T204&amp;IF(V204="","","&lt;br /&gt;"&amp;V204)&amp;"&lt;/td&gt;&lt;td headers='special'&gt;"&amp;X204&amp;IF(Z204="","","&lt;br /&gt;"&amp;Z204)&amp;"&lt;/td&gt;&lt;td headers='sp.bonus'&gt;"&amp;Y204&amp;IF(AA204="","","&lt;br /&gt;"&amp;AA204)&amp;"&lt;/td&gt;&lt;td headers='others'&gt;"&amp;AB204&amp;"&lt;/td&gt;&lt;td headers='sinA'&gt;"&amp;AC204&amp;"&lt;/td&gt;&lt;td headers='sinB'&gt;"&amp;AD204&amp;"&lt;/td&gt;&lt;td headers='sinC'&gt;"&amp;AE204&amp;"&lt;/td&gt;&lt;td headers='sinD'&gt;"&amp;AF204&amp;"&lt;/td&gt;&lt;td headers='sinE'&gt;"&amp;AG204&amp;"&lt;/td&gt;&lt;td headers='sinF'&gt;"&amp;AH204&amp;"&lt;/td&gt;&lt;td headers='sinG'&gt;"&amp;AI204&amp;"&lt;/td&gt;&lt;/tr&gt;"</f>
        <v>&lt;tr class='mmt ltd groupless'&gt;&lt;td headers='icon'&gt;&lt;a href='https://www.alchemistcodedb.com/jp/card/ts-north-helene-01'&gt;&lt;img src='../res/mmt/TS_NORTH_HELENE_01.png' title='切り捨てない決意' /&gt;&lt;/a&gt;&lt;/td&gt;&lt;td headers='name'&gt;切り捨てない決意&lt;/td&gt;&lt;td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id='m202'&gt;0&lt;/td&gt;&lt;td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4" s="29" t="str">
        <f t="shared" si="19"/>
        <v>document.getElementById('m202').innerHTML = (b0*0);</v>
      </c>
      <c r="AO204" s="33" t="str">
        <f t="shared" si="20"/>
        <v>m202</v>
      </c>
      <c r="AP204" s="6" t="str">
        <f>IF(S204="","",VLOOKUP(S204,List!N$2:O$8,2,FALSE)&amp;"*"&amp;T204&amp;IF(U204="","","+"&amp;VLOOKUP(U204,List!N$2:O$8,2,FALSE)&amp;"*"&amp;V204&amp;"-"&amp;VLOOKUP(S204,List!N$2:O$8,2,FALSE)&amp;"*"&amp;VLOOKUP(U204,List!N$2:O$8,2,FALSE)&amp;"*"&amp;MIN(T204,V204)))&amp;IF(X204="","",IF(S204="","","+")&amp;VLOOKUP(X204,List!P$2:Q$15,2,FALSE)&amp;"*"&amp;Y204&amp;IF(Z204="","","+"&amp;VLOOKUP(Z204,List!P$2:Q$14,2,FALSE)))</f>
        <v/>
      </c>
    </row>
    <row r="205" spans="1:42" s="3" customFormat="1" ht="27.6" customHeight="1">
      <c r="A205" s="80" t="s">
        <v>891</v>
      </c>
      <c r="B205" s="6" t="s">
        <v>902</v>
      </c>
      <c r="C205" s="3">
        <v>5</v>
      </c>
      <c r="D205" s="3" t="s">
        <v>39</v>
      </c>
      <c r="E205" s="6"/>
      <c r="F205" s="16" t="s">
        <v>489</v>
      </c>
      <c r="G205" s="8"/>
      <c r="H205" s="8"/>
      <c r="I205" s="4">
        <f t="shared" si="21"/>
        <v>0</v>
      </c>
      <c r="J205" s="2"/>
      <c r="K205" s="2"/>
      <c r="L205" s="2"/>
      <c r="M205" s="2">
        <f t="shared" si="22"/>
        <v>0</v>
      </c>
      <c r="N205" s="2"/>
      <c r="O205" s="2"/>
      <c r="P205" s="2"/>
      <c r="Q205" s="2"/>
      <c r="R205" s="7"/>
      <c r="W205" s="3">
        <f t="shared" si="18"/>
        <v>0</v>
      </c>
      <c r="Y205" s="8"/>
      <c r="AA205" s="4"/>
      <c r="AB205" s="5"/>
      <c r="AJ205" s="4">
        <f t="shared" si="23"/>
        <v>0</v>
      </c>
      <c r="AL205" s="21"/>
      <c r="AM205" s="29" t="str">
        <f>"&lt;tr class='mmt"&amp;IF(D205="活動"," ev",IF(D205="限定"," ltd",""))&amp;IF(G205=""," groupless'","'")&amp;"&gt;&lt;td headers='icon'&gt;&lt;a href='https://www.alchemistcodedb.com/jp/card/"&amp;SUBSTITUTE(SUBSTITUTE(LOWER(A205),"_","-"),".png","")&amp;"'&gt;&lt;img src='../res/mmt/"&amp;A205&amp;"' title='"&amp;B205&amp;"' /&gt;&lt;/a&gt;&lt;/td&gt;&lt;td headers='name'&gt;"&amp;B205&amp;"&lt;/td&gt;&lt;td headers='rank'&gt;"&amp;C205&amp;"&lt;/td&gt;&lt;td headers='remark'&gt;"&amp;IF(D205="活動","&lt;span class='event'&gt;活動&lt;/span&gt;",IF(D205="限定","&lt;span class='limited'&gt;限定&lt;/span&gt;",""))&amp;"&lt;/td&gt;&lt;td headers='origin'&gt;&lt;span class='originName'&gt;"&amp;SUBSTITUTE(F205,CHAR(10),"&lt;br /&gt;")&amp;"&lt;/span&gt;&lt;img class='originLogo' src='../res/mmt/ui/"&amp;VLOOKUP(F205,List!F:H,2,FALSE)&amp;"'title='"&amp;SUBSTITUTE(F205,CHAR(10)," ")&amp;"' /&gt;&lt;/td&gt;&lt;td headers='group'&gt;"&amp;IF(G205="","","&lt;span class='groupName'&gt;"&amp;SUBSTITUTE(G205,CHAR(10)," ")&amp;IF(H205="","","&lt;br /&gt;"&amp;SUBSTITUTE(H205,CHAR(10)," "))&amp;"&lt;/span&gt;&lt;img class='groupLogo' src='../res/mmt/ui/"&amp;VLOOKUP(G205,List!K:L,2,FALSE)&amp;"' title='"&amp;SUBSTITUTE(G205,CHAR(10)," ")&amp;"' /&gt;")&amp;IF(H205="","","&lt;img class='groupLogo' src='../res/mmt/ui/"&amp;VLOOKUP(H205,List!K:L,2,FALSE)&amp;"' title='"&amp;SUBSTITUTE(H205,CHAR(10)," ")&amp;"' /&gt;")&amp;"&lt;/td&gt;&lt;td headers='score' id='"&amp;AO205&amp;"'&gt;"&amp;I205&amp;"&lt;/td&gt;&lt;td headers='HP'&gt;"&amp;J205&amp;"&lt;/td&gt;&lt;td headers='patk'&gt;"&amp;K205&amp;"&lt;/td&gt;&lt;td headers='matk'&gt;"&amp;L205&amp;"&lt;/td&gt;&lt;td headers='pdef'&gt;"&amp;N205&amp;"&lt;/td&gt;&lt;td headers='mdef'&gt;"&amp;O205&amp;"&lt;/td&gt;&lt;td headers='dex'&gt;"&amp;P205&amp;"&lt;/td&gt;&lt;td headers='agi'&gt;"&amp;Q205&amp;"&lt;/td&gt;&lt;td headers='luck'&gt;"&amp;R205&amp;"&lt;/td&gt;&lt;td headers='aType'&gt;"&amp;S205&amp;IF(U205="","","&lt;br /&gt;"&amp;U205)&amp; "&lt;/td&gt;&lt;td headers='a.bonus'&gt;"&amp;T205&amp;IF(V205="","","&lt;br /&gt;"&amp;V205)&amp;"&lt;/td&gt;&lt;td headers='special'&gt;"&amp;X205&amp;IF(Z205="","","&lt;br /&gt;"&amp;Z205)&amp;"&lt;/td&gt;&lt;td headers='sp.bonus'&gt;"&amp;Y205&amp;IF(AA205="","","&lt;br /&gt;"&amp;AA205)&amp;"&lt;/td&gt;&lt;td headers='others'&gt;"&amp;AB205&amp;"&lt;/td&gt;&lt;td headers='sinA'&gt;"&amp;AC205&amp;"&lt;/td&gt;&lt;td headers='sinB'&gt;"&amp;AD205&amp;"&lt;/td&gt;&lt;td headers='sinC'&gt;"&amp;AE205&amp;"&lt;/td&gt;&lt;td headers='sinD'&gt;"&amp;AF205&amp;"&lt;/td&gt;&lt;td headers='sinE'&gt;"&amp;AG205&amp;"&lt;/td&gt;&lt;td headers='sinF'&gt;"&amp;AH205&amp;"&lt;/td&gt;&lt;td headers='sinG'&gt;"&amp;AI205&amp;"&lt;/td&gt;&lt;/tr&gt;"</f>
        <v>&lt;tr class='mmt ltd groupless'&gt;&lt;td headers='icon'&gt;&lt;a href='https://www.alchemistcodedb.com/jp/card/ts-north-ignacio-01'&gt;&lt;img src='../res/mmt/TS_NORTH_IGNACIO_01.png' title='救うもの、捨てられぬもの' /&gt;&lt;/a&gt;&lt;/td&gt;&lt;td headers='name'&gt;救うもの、捨てられぬもの&lt;/td&gt;&lt;td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id='m203'&gt;0&lt;/td&gt;&lt;td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5" s="29" t="str">
        <f t="shared" si="19"/>
        <v>document.getElementById('m203').innerHTML = (b0*0);</v>
      </c>
      <c r="AO205" s="33" t="str">
        <f t="shared" si="20"/>
        <v>m203</v>
      </c>
      <c r="AP205" s="6" t="str">
        <f>IF(S205="","",VLOOKUP(S205,List!N$2:O$8,2,FALSE)&amp;"*"&amp;T205&amp;IF(U205="","","+"&amp;VLOOKUP(U205,List!N$2:O$8,2,FALSE)&amp;"*"&amp;V205&amp;"-"&amp;VLOOKUP(S205,List!N$2:O$8,2,FALSE)&amp;"*"&amp;VLOOKUP(U205,List!N$2:O$8,2,FALSE)&amp;"*"&amp;MIN(T205,V205)))&amp;IF(X205="","",IF(S205="","","+")&amp;VLOOKUP(X205,List!P$2:Q$15,2,FALSE)&amp;"*"&amp;Y205&amp;IF(Z205="","","+"&amp;VLOOKUP(Z205,List!P$2:Q$14,2,FALSE)))</f>
        <v/>
      </c>
    </row>
    <row r="206" spans="1:42" s="3" customFormat="1" ht="27.6" customHeight="1">
      <c r="A206" s="80" t="s">
        <v>882</v>
      </c>
      <c r="B206" s="6" t="s">
        <v>884</v>
      </c>
      <c r="C206" s="3">
        <v>5</v>
      </c>
      <c r="E206" s="6"/>
      <c r="F206" s="16" t="s">
        <v>489</v>
      </c>
      <c r="G206" s="8" t="s">
        <v>879</v>
      </c>
      <c r="H206" s="8"/>
      <c r="I206" s="4">
        <f t="shared" si="21"/>
        <v>70</v>
      </c>
      <c r="J206" s="2">
        <v>40</v>
      </c>
      <c r="K206" s="2"/>
      <c r="L206" s="2">
        <v>30</v>
      </c>
      <c r="M206" s="2">
        <f t="shared" si="22"/>
        <v>30</v>
      </c>
      <c r="N206" s="2"/>
      <c r="O206" s="2"/>
      <c r="P206" s="2"/>
      <c r="Q206" s="2">
        <v>5</v>
      </c>
      <c r="R206" s="7">
        <v>25</v>
      </c>
      <c r="W206" s="3">
        <f t="shared" si="18"/>
        <v>0</v>
      </c>
      <c r="Y206" s="8"/>
      <c r="AA206" s="4"/>
      <c r="AB206" s="5"/>
      <c r="AH206" s="3">
        <v>20</v>
      </c>
      <c r="AI206" s="3">
        <v>40</v>
      </c>
      <c r="AJ206" s="4">
        <f t="shared" si="23"/>
        <v>40</v>
      </c>
      <c r="AL206" s="21"/>
      <c r="AM206" s="29" t="str">
        <f>"&lt;tr class='mmt"&amp;IF(D206="活動"," ev",IF(D206="限定"," ltd",""))&amp;IF(G206=""," groupless'","'")&amp;"&gt;&lt;td headers='icon'&gt;&lt;a href='https://www.alchemistcodedb.com/jp/card/"&amp;SUBSTITUTE(SUBSTITUTE(LOWER(A206),"_","-"),".png","")&amp;"'&gt;&lt;img src='../res/mmt/"&amp;A206&amp;"' title='"&amp;B206&amp;"' /&gt;&lt;/a&gt;&lt;/td&gt;&lt;td headers='name'&gt;"&amp;B206&amp;"&lt;/td&gt;&lt;td headers='rank'&gt;"&amp;C206&amp;"&lt;/td&gt;&lt;td headers='remark'&gt;"&amp;IF(D206="活動","&lt;span class='event'&gt;活動&lt;/span&gt;",IF(D206="限定","&lt;span class='limited'&gt;限定&lt;/span&gt;",""))&amp;"&lt;/td&gt;&lt;td headers='origin'&gt;&lt;span class='originName'&gt;"&amp;SUBSTITUTE(F206,CHAR(10),"&lt;br /&gt;")&amp;"&lt;/span&gt;&lt;img class='originLogo' src='../res/mmt/ui/"&amp;VLOOKUP(F206,List!F:H,2,FALSE)&amp;"'title='"&amp;SUBSTITUTE(F206,CHAR(10)," ")&amp;"' /&gt;&lt;/td&gt;&lt;td headers='group'&gt;"&amp;IF(G206="","","&lt;span class='groupName'&gt;"&amp;SUBSTITUTE(G206,CHAR(10)," ")&amp;IF(H206="","","&lt;br /&gt;"&amp;SUBSTITUTE(H206,CHAR(10)," "))&amp;"&lt;/span&gt;&lt;img class='groupLogo' src='../res/mmt/ui/"&amp;VLOOKUP(G206,List!K:L,2,FALSE)&amp;"' title='"&amp;SUBSTITUTE(G206,CHAR(10)," ")&amp;"' /&gt;")&amp;IF(H206="","","&lt;img class='groupLogo' src='../res/mmt/ui/"&amp;VLOOKUP(H206,List!K:L,2,FALSE)&amp;"' title='"&amp;SUBSTITUTE(H206,CHAR(10)," ")&amp;"' /&gt;")&amp;"&lt;/td&gt;&lt;td headers='score' id='"&amp;AO206&amp;"'&gt;"&amp;I206&amp;"&lt;/td&gt;&lt;td headers='HP'&gt;"&amp;J206&amp;"&lt;/td&gt;&lt;td headers='patk'&gt;"&amp;K206&amp;"&lt;/td&gt;&lt;td headers='matk'&gt;"&amp;L206&amp;"&lt;/td&gt;&lt;td headers='pdef'&gt;"&amp;N206&amp;"&lt;/td&gt;&lt;td headers='mdef'&gt;"&amp;O206&amp;"&lt;/td&gt;&lt;td headers='dex'&gt;"&amp;P206&amp;"&lt;/td&gt;&lt;td headers='agi'&gt;"&amp;Q206&amp;"&lt;/td&gt;&lt;td headers='luck'&gt;"&amp;R206&amp;"&lt;/td&gt;&lt;td headers='aType'&gt;"&amp;S206&amp;IF(U206="","","&lt;br /&gt;"&amp;U206)&amp; "&lt;/td&gt;&lt;td headers='a.bonus'&gt;"&amp;T206&amp;IF(V206="","","&lt;br /&gt;"&amp;V206)&amp;"&lt;/td&gt;&lt;td headers='special'&gt;"&amp;X206&amp;IF(Z206="","","&lt;br /&gt;"&amp;Z206)&amp;"&lt;/td&gt;&lt;td headers='sp.bonus'&gt;"&amp;Y206&amp;IF(AA206="","","&lt;br /&gt;"&amp;AA206)&amp;"&lt;/td&gt;&lt;td headers='others'&gt;"&amp;AB206&amp;"&lt;/td&gt;&lt;td headers='sinA'&gt;"&amp;AC206&amp;"&lt;/td&gt;&lt;td headers='sinB'&gt;"&amp;AD206&amp;"&lt;/td&gt;&lt;td headers='sinC'&gt;"&amp;AE206&amp;"&lt;/td&gt;&lt;td headers='sinD'&gt;"&amp;AF206&amp;"&lt;/td&gt;&lt;td headers='sinE'&gt;"&amp;AG206&amp;"&lt;/td&gt;&lt;td headers='sinF'&gt;"&amp;AH206&amp;"&lt;/td&gt;&lt;td headers='sinG'&gt;"&amp;AI206&amp;"&lt;/td&gt;&lt;/tr&gt;"</f>
        <v>&lt;tr class='mmt'&gt;&lt;td headers='icon'&gt;&lt;a href='https://www.alchemistcodedb.com/jp/card/ts-north-ines-01'&gt;&lt;img src='../res/mmt/TS_NORTH_INES_01.png' title='精霊は高貴な灯火に集い' /&gt;&lt;/a&gt;&lt;/td&gt;&lt;td headers='name'&gt;精霊は高貴な灯火に集い&lt;/td&gt;&lt;td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class='groupName'&gt;祭礼代表&lt;/span&gt;&lt;img class='groupLogo' src='../res/mmt/ui/subgroup_north_fes.png' title='祭礼代表' /&gt;&lt;/td&gt;&lt;td headers='score' id='m204'&gt;70&lt;/td&gt;&lt;td headers='HP'&gt;40&lt;/td&gt;&lt;td headers='patk'&gt;&lt;/td&gt;&lt;td headers='matk'&gt;30&lt;/td&gt;&lt;td headers='pdef'&gt;&lt;/td&gt;&lt;td headers='mdef'&gt;&lt;/td&gt;&lt;td headers='dex'&gt;&lt;/td&gt;&lt;td headers='agi'&gt;5&lt;/td&gt;&lt;td headers='luck'&gt;25&lt;/td&gt;&lt;td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206" s="29" t="str">
        <f t="shared" si="19"/>
        <v>document.getElementById('m204').innerHTML = (b0*30) + (s0*40+s6*20+s7*40);</v>
      </c>
      <c r="AO206" s="33" t="str">
        <f t="shared" si="20"/>
        <v>m204</v>
      </c>
      <c r="AP206" s="6" t="str">
        <f>IF(S206="","",VLOOKUP(S206,List!N$2:O$8,2,FALSE)&amp;"*"&amp;T206&amp;IF(U206="","","+"&amp;VLOOKUP(U206,List!N$2:O$8,2,FALSE)&amp;"*"&amp;V206&amp;"-"&amp;VLOOKUP(S206,List!N$2:O$8,2,FALSE)&amp;"*"&amp;VLOOKUP(U206,List!N$2:O$8,2,FALSE)&amp;"*"&amp;MIN(T206,V206)))&amp;IF(X206="","",IF(S206="","","+")&amp;VLOOKUP(X206,List!P$2:Q$15,2,FALSE)&amp;"*"&amp;Y206&amp;IF(Z206="","","+"&amp;VLOOKUP(Z206,List!P$2:Q$14,2,FALSE)))</f>
        <v/>
      </c>
    </row>
    <row r="207" spans="1:42" s="3" customFormat="1" ht="27.6" customHeight="1">
      <c r="A207" s="80" t="s">
        <v>240</v>
      </c>
      <c r="B207" s="6" t="s">
        <v>241</v>
      </c>
      <c r="C207" s="3">
        <v>5</v>
      </c>
      <c r="E207" s="6"/>
      <c r="F207" s="16" t="s">
        <v>489</v>
      </c>
      <c r="G207" s="8" t="s">
        <v>68</v>
      </c>
      <c r="H207" s="8"/>
      <c r="I207" s="4">
        <f t="shared" si="21"/>
        <v>80</v>
      </c>
      <c r="J207" s="2">
        <v>40</v>
      </c>
      <c r="K207" s="2">
        <v>20</v>
      </c>
      <c r="L207" s="2">
        <v>20</v>
      </c>
      <c r="M207" s="2">
        <f t="shared" si="22"/>
        <v>20</v>
      </c>
      <c r="N207" s="2"/>
      <c r="O207" s="2"/>
      <c r="P207" s="2"/>
      <c r="Q207" s="2"/>
      <c r="R207" s="7"/>
      <c r="W207" s="3">
        <f t="shared" si="18"/>
        <v>0</v>
      </c>
      <c r="Y207" s="8"/>
      <c r="AA207" s="4"/>
      <c r="AB207" s="5"/>
      <c r="AI207" s="3">
        <v>60</v>
      </c>
      <c r="AJ207" s="4">
        <f t="shared" si="23"/>
        <v>60</v>
      </c>
      <c r="AL207" s="21"/>
      <c r="AM207" s="29" t="str">
        <f>"&lt;tr class='mmt"&amp;IF(D207="活動"," ev",IF(D207="限定"," ltd",""))&amp;IF(G207=""," groupless'","'")&amp;"&gt;&lt;td headers='icon'&gt;&lt;a href='https://www.alchemistcodedb.com/jp/card/"&amp;SUBSTITUTE(SUBSTITUTE(LOWER(A207),"_","-"),".png","")&amp;"'&gt;&lt;img src='../res/mmt/"&amp;A207&amp;"' title='"&amp;B207&amp;"' /&gt;&lt;/a&gt;&lt;/td&gt;&lt;td headers='name'&gt;"&amp;B207&amp;"&lt;/td&gt;&lt;td headers='rank'&gt;"&amp;C207&amp;"&lt;/td&gt;&lt;td headers='remark'&gt;"&amp;IF(D207="活動","&lt;span class='event'&gt;活動&lt;/span&gt;",IF(D207="限定","&lt;span class='limited'&gt;限定&lt;/span&gt;",""))&amp;"&lt;/td&gt;&lt;td headers='origin'&gt;&lt;span class='originName'&gt;"&amp;SUBSTITUTE(F207,CHAR(10),"&lt;br /&gt;")&amp;"&lt;/span&gt;&lt;img class='originLogo' src='../res/mmt/ui/"&amp;VLOOKUP(F207,List!F:H,2,FALSE)&amp;"'title='"&amp;SUBSTITUTE(F207,CHAR(10)," ")&amp;"' /&gt;&lt;/td&gt;&lt;td headers='group'&gt;"&amp;IF(G207="","","&lt;span class='groupName'&gt;"&amp;SUBSTITUTE(G207,CHAR(10)," ")&amp;IF(H207="","","&lt;br /&gt;"&amp;SUBSTITUTE(H207,CHAR(10)," "))&amp;"&lt;/span&gt;&lt;img class='groupLogo' src='../res/mmt/ui/"&amp;VLOOKUP(G207,List!K:L,2,FALSE)&amp;"' title='"&amp;SUBSTITUTE(G207,CHAR(10)," ")&amp;"' /&gt;")&amp;IF(H207="","","&lt;img class='groupLogo' src='../res/mmt/ui/"&amp;VLOOKUP(H207,List!K:L,2,FALSE)&amp;"' title='"&amp;SUBSTITUTE(H207,CHAR(10)," ")&amp;"' /&gt;")&amp;"&lt;/td&gt;&lt;td headers='score' id='"&amp;AO207&amp;"'&gt;"&amp;I207&amp;"&lt;/td&gt;&lt;td headers='HP'&gt;"&amp;J207&amp;"&lt;/td&gt;&lt;td headers='patk'&gt;"&amp;K207&amp;"&lt;/td&gt;&lt;td headers='matk'&gt;"&amp;L207&amp;"&lt;/td&gt;&lt;td headers='pdef'&gt;"&amp;N207&amp;"&lt;/td&gt;&lt;td headers='mdef'&gt;"&amp;O207&amp;"&lt;/td&gt;&lt;td headers='dex'&gt;"&amp;P207&amp;"&lt;/td&gt;&lt;td headers='agi'&gt;"&amp;Q207&amp;"&lt;/td&gt;&lt;td headers='luck'&gt;"&amp;R207&amp;"&lt;/td&gt;&lt;td headers='aType'&gt;"&amp;S207&amp;IF(U207="","","&lt;br /&gt;"&amp;U207)&amp; "&lt;/td&gt;&lt;td headers='a.bonus'&gt;"&amp;T207&amp;IF(V207="","","&lt;br /&gt;"&amp;V207)&amp;"&lt;/td&gt;&lt;td headers='special'&gt;"&amp;X207&amp;IF(Z207="","","&lt;br /&gt;"&amp;Z207)&amp;"&lt;/td&gt;&lt;td headers='sp.bonus'&gt;"&amp;Y207&amp;IF(AA207="","","&lt;br /&gt;"&amp;AA207)&amp;"&lt;/td&gt;&lt;td headers='others'&gt;"&amp;AB207&amp;"&lt;/td&gt;&lt;td headers='sinA'&gt;"&amp;AC207&amp;"&lt;/td&gt;&lt;td headers='sinB'&gt;"&amp;AD207&amp;"&lt;/td&gt;&lt;td headers='sinC'&gt;"&amp;AE207&amp;"&lt;/td&gt;&lt;td headers='sinD'&gt;"&amp;AF207&amp;"&lt;/td&gt;&lt;td headers='sinE'&gt;"&amp;AG207&amp;"&lt;/td&gt;&lt;td headers='sinF'&gt;"&amp;AH207&amp;"&lt;/td&gt;&lt;td headers='sinG'&gt;"&amp;AI207&amp;"&lt;/td&gt;&lt;/tr&gt;"</f>
        <v>&lt;tr class='mmt'&gt;&lt;td headers='icon'&gt;&lt;a href='https://www.alchemistcodedb.com/jp/card/ts-north-rakina-01'&gt;&lt;img src='../res/mmt/TS_NORTH_RAKINA_01.png' title='“傲慢”への祈り' /&gt;&lt;/a&gt;&lt;/td&gt;&lt;td headers='name'&gt;“傲慢”への祈り&lt;/td&gt;&lt;td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id='m205'&gt;80&lt;/td&gt;&lt;td headers='HP'&gt;40&lt;/td&gt;&lt;td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207" s="29" t="str">
        <f t="shared" si="19"/>
        <v>document.getElementById('m205').innerHTML = (b0*20+b1*20+b2*20) + (s0*60+s7*60);</v>
      </c>
      <c r="AO207" s="33" t="str">
        <f t="shared" si="20"/>
        <v>m205</v>
      </c>
      <c r="AP207" s="6" t="str">
        <f>IF(S207="","",VLOOKUP(S207,List!N$2:O$8,2,FALSE)&amp;"*"&amp;T207&amp;IF(U207="","","+"&amp;VLOOKUP(U207,List!N$2:O$8,2,FALSE)&amp;"*"&amp;V207&amp;"-"&amp;VLOOKUP(S207,List!N$2:O$8,2,FALSE)&amp;"*"&amp;VLOOKUP(U207,List!N$2:O$8,2,FALSE)&amp;"*"&amp;MIN(T207,V207)))&amp;IF(X207="","",IF(S207="","","+")&amp;VLOOKUP(X207,List!P$2:Q$15,2,FALSE)&amp;"*"&amp;Y207&amp;IF(Z207="","","+"&amp;VLOOKUP(Z207,List!P$2:Q$14,2,FALSE)))</f>
        <v/>
      </c>
    </row>
    <row r="208" spans="1:42" s="3" customFormat="1" ht="27.6" customHeight="1">
      <c r="A208" s="80" t="s">
        <v>844</v>
      </c>
      <c r="B208" s="6" t="s">
        <v>851</v>
      </c>
      <c r="C208" s="3">
        <v>5</v>
      </c>
      <c r="D208" s="3" t="s">
        <v>39</v>
      </c>
      <c r="E208" s="6"/>
      <c r="F208" s="16" t="s">
        <v>489</v>
      </c>
      <c r="G208" s="8" t="s">
        <v>68</v>
      </c>
      <c r="H208" s="8"/>
      <c r="I208" s="4">
        <f t="shared" si="21"/>
        <v>40</v>
      </c>
      <c r="J208" s="2">
        <v>70</v>
      </c>
      <c r="K208" s="2"/>
      <c r="L208" s="2"/>
      <c r="M208" s="2">
        <f t="shared" si="22"/>
        <v>0</v>
      </c>
      <c r="N208" s="2"/>
      <c r="O208" s="2">
        <v>15</v>
      </c>
      <c r="P208" s="2"/>
      <c r="Q208" s="2"/>
      <c r="R208" s="7"/>
      <c r="W208" s="3">
        <f t="shared" si="18"/>
        <v>0</v>
      </c>
      <c r="Y208" s="8"/>
      <c r="AA208" s="4"/>
      <c r="AB208" s="5" t="s">
        <v>852</v>
      </c>
      <c r="AH208" s="3">
        <v>20</v>
      </c>
      <c r="AI208" s="3">
        <v>40</v>
      </c>
      <c r="AJ208" s="4">
        <f t="shared" si="23"/>
        <v>40</v>
      </c>
      <c r="AL208" s="21"/>
      <c r="AM208" s="29" t="str">
        <f>"&lt;tr class='mmt"&amp;IF(D208="活動"," ev",IF(D208="限定"," ltd",""))&amp;IF(G208=""," groupless'","'")&amp;"&gt;&lt;td headers='icon'&gt;&lt;a href='https://www.alchemistcodedb.com/jp/card/"&amp;SUBSTITUTE(SUBSTITUTE(LOWER(A208),"_","-"),".png","")&amp;"'&gt;&lt;img src='../res/mmt/"&amp;A208&amp;"' title='"&amp;B208&amp;"' /&gt;&lt;/a&gt;&lt;/td&gt;&lt;td headers='name'&gt;"&amp;B208&amp;"&lt;/td&gt;&lt;td headers='rank'&gt;"&amp;C208&amp;"&lt;/td&gt;&lt;td headers='remark'&gt;"&amp;IF(D208="活動","&lt;span class='event'&gt;活動&lt;/span&gt;",IF(D208="限定","&lt;span class='limited'&gt;限定&lt;/span&gt;",""))&amp;"&lt;/td&gt;&lt;td headers='origin'&gt;&lt;span class='originName'&gt;"&amp;SUBSTITUTE(F208,CHAR(10),"&lt;br /&gt;")&amp;"&lt;/span&gt;&lt;img class='originLogo' src='../res/mmt/ui/"&amp;VLOOKUP(F208,List!F:H,2,FALSE)&amp;"'title='"&amp;SUBSTITUTE(F208,CHAR(10)," ")&amp;"' /&gt;&lt;/td&gt;&lt;td headers='group'&gt;"&amp;IF(G208="","","&lt;span class='groupName'&gt;"&amp;SUBSTITUTE(G208,CHAR(10)," ")&amp;IF(H208="","","&lt;br /&gt;"&amp;SUBSTITUTE(H208,CHAR(10)," "))&amp;"&lt;/span&gt;&lt;img class='groupLogo' src='../res/mmt/ui/"&amp;VLOOKUP(G208,List!K:L,2,FALSE)&amp;"' title='"&amp;SUBSTITUTE(G208,CHAR(10)," ")&amp;"' /&gt;")&amp;IF(H208="","","&lt;img class='groupLogo' src='../res/mmt/ui/"&amp;VLOOKUP(H208,List!K:L,2,FALSE)&amp;"' title='"&amp;SUBSTITUTE(H208,CHAR(10)," ")&amp;"' /&gt;")&amp;"&lt;/td&gt;&lt;td headers='score' id='"&amp;AO208&amp;"'&gt;"&amp;I208&amp;"&lt;/td&gt;&lt;td headers='HP'&gt;"&amp;J208&amp;"&lt;/td&gt;&lt;td headers='patk'&gt;"&amp;K208&amp;"&lt;/td&gt;&lt;td headers='matk'&gt;"&amp;L208&amp;"&lt;/td&gt;&lt;td headers='pdef'&gt;"&amp;N208&amp;"&lt;/td&gt;&lt;td headers='mdef'&gt;"&amp;O208&amp;"&lt;/td&gt;&lt;td headers='dex'&gt;"&amp;P208&amp;"&lt;/td&gt;&lt;td headers='agi'&gt;"&amp;Q208&amp;"&lt;/td&gt;&lt;td headers='luck'&gt;"&amp;R208&amp;"&lt;/td&gt;&lt;td headers='aType'&gt;"&amp;S208&amp;IF(U208="","","&lt;br /&gt;"&amp;U208)&amp; "&lt;/td&gt;&lt;td headers='a.bonus'&gt;"&amp;T208&amp;IF(V208="","","&lt;br /&gt;"&amp;V208)&amp;"&lt;/td&gt;&lt;td headers='special'&gt;"&amp;X208&amp;IF(Z208="","","&lt;br /&gt;"&amp;Z208)&amp;"&lt;/td&gt;&lt;td headers='sp.bonus'&gt;"&amp;Y208&amp;IF(AA208="","","&lt;br /&gt;"&amp;AA208)&amp;"&lt;/td&gt;&lt;td headers='others'&gt;"&amp;AB208&amp;"&lt;/td&gt;&lt;td headers='sinA'&gt;"&amp;AC208&amp;"&lt;/td&gt;&lt;td headers='sinB'&gt;"&amp;AD208&amp;"&lt;/td&gt;&lt;td headers='sinC'&gt;"&amp;AE208&amp;"&lt;/td&gt;&lt;td headers='sinD'&gt;"&amp;AF208&amp;"&lt;/td&gt;&lt;td headers='sinE'&gt;"&amp;AG208&amp;"&lt;/td&gt;&lt;td headers='sinF'&gt;"&amp;AH208&amp;"&lt;/td&gt;&lt;td headers='sinG'&gt;"&amp;AI208&amp;"&lt;/td&gt;&lt;/tr&gt;"</f>
        <v>&lt;tr class='mmt ltd'&gt;&lt;td headers='icon'&gt;&lt;a href='https://www.alchemistcodedb.com/jp/card/ts-north-rakina-02'&gt;&lt;img src='../res/mmt/TS_NORTH_RAKINA_02.png' title='運命を覆す意志' /&gt;&lt;/a&gt;&lt;/td&gt;&lt;td headers='name'&gt;運命を覆す意志&lt;/td&gt;&lt;td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id='m206'&gt;40&lt;/td&gt;&lt;td headers='HP'&gt;70&lt;/td&gt;&lt;td headers='patk'&gt;&lt;/td&gt;&lt;td headers='matk'&gt;&lt;/td&gt;&lt;td headers='pdef'&gt;&lt;/td&gt;&lt;td headers='mdef'&gt;15&lt;/td&gt;&lt;td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headers='others'&gt;範囲耐性+15&lt;/td&gt;&lt;td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208" s="29" t="str">
        <f t="shared" si="19"/>
        <v>document.getElementById('m206').innerHTML = (b0*0) + (s0*40+s6*20+s7*40);</v>
      </c>
      <c r="AO208" s="33" t="str">
        <f t="shared" si="20"/>
        <v>m206</v>
      </c>
      <c r="AP208" s="6" t="str">
        <f>IF(S208="","",VLOOKUP(S208,List!N$2:O$8,2,FALSE)&amp;"*"&amp;T208&amp;IF(U208="","","+"&amp;VLOOKUP(U208,List!N$2:O$8,2,FALSE)&amp;"*"&amp;V208&amp;"-"&amp;VLOOKUP(S208,List!N$2:O$8,2,FALSE)&amp;"*"&amp;VLOOKUP(U208,List!N$2:O$8,2,FALSE)&amp;"*"&amp;MIN(T208,V208)))&amp;IF(X208="","",IF(S208="","","+")&amp;VLOOKUP(X208,List!P$2:Q$15,2,FALSE)&amp;"*"&amp;Y208&amp;IF(Z208="","","+"&amp;VLOOKUP(Z208,List!P$2:Q$14,2,FALSE)))</f>
        <v/>
      </c>
    </row>
    <row r="209" spans="1:42" s="3" customFormat="1" ht="27.6" customHeight="1">
      <c r="A209" s="80" t="s">
        <v>892</v>
      </c>
      <c r="B209" s="6" t="s">
        <v>904</v>
      </c>
      <c r="C209" s="3">
        <v>5</v>
      </c>
      <c r="D209" s="3" t="s">
        <v>39</v>
      </c>
      <c r="E209" s="6"/>
      <c r="F209" s="16" t="s">
        <v>489</v>
      </c>
      <c r="G209" s="8"/>
      <c r="H209" s="8"/>
      <c r="I209" s="4">
        <f t="shared" si="21"/>
        <v>0</v>
      </c>
      <c r="J209" s="2"/>
      <c r="K209" s="2"/>
      <c r="L209" s="2"/>
      <c r="M209" s="2">
        <f t="shared" si="22"/>
        <v>0</v>
      </c>
      <c r="N209" s="2"/>
      <c r="O209" s="2"/>
      <c r="P209" s="2"/>
      <c r="Q209" s="2"/>
      <c r="R209" s="7"/>
      <c r="W209" s="3">
        <f t="shared" si="18"/>
        <v>0</v>
      </c>
      <c r="Y209" s="8"/>
      <c r="AA209" s="4"/>
      <c r="AB209" s="5"/>
      <c r="AJ209" s="4">
        <f t="shared" si="23"/>
        <v>0</v>
      </c>
      <c r="AL209" s="21"/>
      <c r="AM209" s="29" t="str">
        <f>"&lt;tr class='mmt"&amp;IF(D209="活動"," ev",IF(D209="限定"," ltd",""))&amp;IF(G209=""," groupless'","'")&amp;"&gt;&lt;td headers='icon'&gt;&lt;a href='https://www.alchemistcodedb.com/jp/card/"&amp;SUBSTITUTE(SUBSTITUTE(LOWER(A209),"_","-"),".png","")&amp;"'&gt;&lt;img src='../res/mmt/"&amp;A209&amp;"' title='"&amp;B209&amp;"' /&gt;&lt;/a&gt;&lt;/td&gt;&lt;td headers='name'&gt;"&amp;B209&amp;"&lt;/td&gt;&lt;td headers='rank'&gt;"&amp;C209&amp;"&lt;/td&gt;&lt;td headers='remark'&gt;"&amp;IF(D209="活動","&lt;span class='event'&gt;活動&lt;/span&gt;",IF(D209="限定","&lt;span class='limited'&gt;限定&lt;/span&gt;",""))&amp;"&lt;/td&gt;&lt;td headers='origin'&gt;&lt;span class='originName'&gt;"&amp;SUBSTITUTE(F209,CHAR(10),"&lt;br /&gt;")&amp;"&lt;/span&gt;&lt;img class='originLogo' src='../res/mmt/ui/"&amp;VLOOKUP(F209,List!F:H,2,FALSE)&amp;"'title='"&amp;SUBSTITUTE(F209,CHAR(10)," ")&amp;"' /&gt;&lt;/td&gt;&lt;td headers='group'&gt;"&amp;IF(G209="","","&lt;span class='groupName'&gt;"&amp;SUBSTITUTE(G209,CHAR(10)," ")&amp;IF(H209="","","&lt;br /&gt;"&amp;SUBSTITUTE(H209,CHAR(10)," "))&amp;"&lt;/span&gt;&lt;img class='groupLogo' src='../res/mmt/ui/"&amp;VLOOKUP(G209,List!K:L,2,FALSE)&amp;"' title='"&amp;SUBSTITUTE(G209,CHAR(10)," ")&amp;"' /&gt;")&amp;IF(H209="","","&lt;img class='groupLogo' src='../res/mmt/ui/"&amp;VLOOKUP(H209,List!K:L,2,FALSE)&amp;"' title='"&amp;SUBSTITUTE(H209,CHAR(10)," ")&amp;"' /&gt;")&amp;"&lt;/td&gt;&lt;td headers='score' id='"&amp;AO209&amp;"'&gt;"&amp;I209&amp;"&lt;/td&gt;&lt;td headers='HP'&gt;"&amp;J209&amp;"&lt;/td&gt;&lt;td headers='patk'&gt;"&amp;K209&amp;"&lt;/td&gt;&lt;td headers='matk'&gt;"&amp;L209&amp;"&lt;/td&gt;&lt;td headers='pdef'&gt;"&amp;N209&amp;"&lt;/td&gt;&lt;td headers='mdef'&gt;"&amp;O209&amp;"&lt;/td&gt;&lt;td headers='dex'&gt;"&amp;P209&amp;"&lt;/td&gt;&lt;td headers='agi'&gt;"&amp;Q209&amp;"&lt;/td&gt;&lt;td headers='luck'&gt;"&amp;R209&amp;"&lt;/td&gt;&lt;td headers='aType'&gt;"&amp;S209&amp;IF(U209="","","&lt;br /&gt;"&amp;U209)&amp; "&lt;/td&gt;&lt;td headers='a.bonus'&gt;"&amp;T209&amp;IF(V209="","","&lt;br /&gt;"&amp;V209)&amp;"&lt;/td&gt;&lt;td headers='special'&gt;"&amp;X209&amp;IF(Z209="","","&lt;br /&gt;"&amp;Z209)&amp;"&lt;/td&gt;&lt;td headers='sp.bonus'&gt;"&amp;Y209&amp;IF(AA209="","","&lt;br /&gt;"&amp;AA209)&amp;"&lt;/td&gt;&lt;td headers='others'&gt;"&amp;AB209&amp;"&lt;/td&gt;&lt;td headers='sinA'&gt;"&amp;AC209&amp;"&lt;/td&gt;&lt;td headers='sinB'&gt;"&amp;AD209&amp;"&lt;/td&gt;&lt;td headers='sinC'&gt;"&amp;AE209&amp;"&lt;/td&gt;&lt;td headers='sinD'&gt;"&amp;AF209&amp;"&lt;/td&gt;&lt;td headers='sinE'&gt;"&amp;AG209&amp;"&lt;/td&gt;&lt;td headers='sinF'&gt;"&amp;AH209&amp;"&lt;/td&gt;&lt;td headers='sinG'&gt;"&amp;AI209&amp;"&lt;/td&gt;&lt;/tr&gt;"</f>
        <v>&lt;tr class='mmt ltd groupless'&gt;&lt;td headers='icon'&gt;&lt;a href='https://www.alchemistcodedb.com/jp/card/ts-north-shah-01'&gt;&lt;img src='../res/mmt/TS_NORTH_SHAH_01.png' title='新生のハイエルフの掌にて' /&gt;&lt;/a&gt;&lt;/td&gt;&lt;td headers='name'&gt;新生のハイエルフの掌にて&lt;/td&gt;&lt;td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id='m207'&gt;0&lt;/td&gt;&lt;td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9" s="29" t="str">
        <f t="shared" si="19"/>
        <v>document.getElementById('m207').innerHTML = (b0*0);</v>
      </c>
      <c r="AO209" s="33" t="str">
        <f t="shared" si="20"/>
        <v>m207</v>
      </c>
      <c r="AP209" s="6" t="str">
        <f>IF(S209="","",VLOOKUP(S209,List!N$2:O$8,2,FALSE)&amp;"*"&amp;T209&amp;IF(U209="","","+"&amp;VLOOKUP(U209,List!N$2:O$8,2,FALSE)&amp;"*"&amp;V209&amp;"-"&amp;VLOOKUP(S209,List!N$2:O$8,2,FALSE)&amp;"*"&amp;VLOOKUP(U209,List!N$2:O$8,2,FALSE)&amp;"*"&amp;MIN(T209,V209)))&amp;IF(X209="","",IF(S209="","","+")&amp;VLOOKUP(X209,List!P$2:Q$15,2,FALSE)&amp;"*"&amp;Y209&amp;IF(Z209="","","+"&amp;VLOOKUP(Z209,List!P$2:Q$14,2,FALSE)))</f>
        <v/>
      </c>
    </row>
    <row r="210" spans="1:42" s="3" customFormat="1" ht="27.6" customHeight="1">
      <c r="A210" s="80" t="s">
        <v>242</v>
      </c>
      <c r="B210" s="6" t="s">
        <v>243</v>
      </c>
      <c r="C210" s="3">
        <v>5</v>
      </c>
      <c r="E210" s="6"/>
      <c r="F210" s="16" t="s">
        <v>489</v>
      </c>
      <c r="G210" s="8"/>
      <c r="H210" s="8"/>
      <c r="I210" s="4">
        <f t="shared" si="21"/>
        <v>0</v>
      </c>
      <c r="J210" s="2"/>
      <c r="K210" s="2"/>
      <c r="L210" s="2"/>
      <c r="M210" s="2">
        <f t="shared" si="22"/>
        <v>0</v>
      </c>
      <c r="N210" s="2"/>
      <c r="O210" s="2"/>
      <c r="P210" s="2"/>
      <c r="Q210" s="2"/>
      <c r="R210" s="7"/>
      <c r="W210" s="3">
        <f t="shared" si="18"/>
        <v>0</v>
      </c>
      <c r="Y210" s="8"/>
      <c r="AA210" s="4"/>
      <c r="AB210" s="5"/>
      <c r="AJ210" s="4">
        <f t="shared" si="23"/>
        <v>0</v>
      </c>
      <c r="AL210" s="21"/>
      <c r="AM210" s="29" t="str">
        <f>"&lt;tr class='mmt"&amp;IF(D210="活動"," ev",IF(D210="限定"," ltd",""))&amp;IF(G210=""," groupless'","'")&amp;"&gt;&lt;td headers='icon'&gt;&lt;a href='https://www.alchemistcodedb.com/jp/card/"&amp;SUBSTITUTE(SUBSTITUTE(LOWER(A210),"_","-"),".png","")&amp;"'&gt;&lt;img src='../res/mmt/"&amp;A210&amp;"' title='"&amp;B210&amp;"' /&gt;&lt;/a&gt;&lt;/td&gt;&lt;td headers='name'&gt;"&amp;B210&amp;"&lt;/td&gt;&lt;td headers='rank'&gt;"&amp;C210&amp;"&lt;/td&gt;&lt;td headers='remark'&gt;"&amp;IF(D210="活動","&lt;span class='event'&gt;活動&lt;/span&gt;",IF(D210="限定","&lt;span class='limited'&gt;限定&lt;/span&gt;",""))&amp;"&lt;/td&gt;&lt;td headers='origin'&gt;&lt;span class='originName'&gt;"&amp;SUBSTITUTE(F210,CHAR(10),"&lt;br /&gt;")&amp;"&lt;/span&gt;&lt;img class='originLogo' src='../res/mmt/ui/"&amp;VLOOKUP(F210,List!F:H,2,FALSE)&amp;"'title='"&amp;SUBSTITUTE(F210,CHAR(10)," ")&amp;"' /&gt;&lt;/td&gt;&lt;td headers='group'&gt;"&amp;IF(G210="","","&lt;span class='groupName'&gt;"&amp;SUBSTITUTE(G210,CHAR(10)," ")&amp;IF(H210="","","&lt;br /&gt;"&amp;SUBSTITUTE(H210,CHAR(10)," "))&amp;"&lt;/span&gt;&lt;img class='groupLogo' src='../res/mmt/ui/"&amp;VLOOKUP(G210,List!K:L,2,FALSE)&amp;"' title='"&amp;SUBSTITUTE(G210,CHAR(10)," ")&amp;"' /&gt;")&amp;IF(H210="","","&lt;img class='groupLogo' src='../res/mmt/ui/"&amp;VLOOKUP(H210,List!K:L,2,FALSE)&amp;"' title='"&amp;SUBSTITUTE(H210,CHAR(10)," ")&amp;"' /&gt;")&amp;"&lt;/td&gt;&lt;td headers='score' id='"&amp;AO210&amp;"'&gt;"&amp;I210&amp;"&lt;/td&gt;&lt;td headers='HP'&gt;"&amp;J210&amp;"&lt;/td&gt;&lt;td headers='patk'&gt;"&amp;K210&amp;"&lt;/td&gt;&lt;td headers='matk'&gt;"&amp;L210&amp;"&lt;/td&gt;&lt;td headers='pdef'&gt;"&amp;N210&amp;"&lt;/td&gt;&lt;td headers='mdef'&gt;"&amp;O210&amp;"&lt;/td&gt;&lt;td headers='dex'&gt;"&amp;P210&amp;"&lt;/td&gt;&lt;td headers='agi'&gt;"&amp;Q210&amp;"&lt;/td&gt;&lt;td headers='luck'&gt;"&amp;R210&amp;"&lt;/td&gt;&lt;td headers='aType'&gt;"&amp;S210&amp;IF(U210="","","&lt;br /&gt;"&amp;U210)&amp; "&lt;/td&gt;&lt;td headers='a.bonus'&gt;"&amp;T210&amp;IF(V210="","","&lt;br /&gt;"&amp;V210)&amp;"&lt;/td&gt;&lt;td headers='special'&gt;"&amp;X210&amp;IF(Z210="","","&lt;br /&gt;"&amp;Z210)&amp;"&lt;/td&gt;&lt;td headers='sp.bonus'&gt;"&amp;Y210&amp;IF(AA210="","","&lt;br /&gt;"&amp;AA210)&amp;"&lt;/td&gt;&lt;td headers='others'&gt;"&amp;AB210&amp;"&lt;/td&gt;&lt;td headers='sinA'&gt;"&amp;AC210&amp;"&lt;/td&gt;&lt;td headers='sinB'&gt;"&amp;AD210&amp;"&lt;/td&gt;&lt;td headers='sinC'&gt;"&amp;AE210&amp;"&lt;/td&gt;&lt;td headers='sinD'&gt;"&amp;AF210&amp;"&lt;/td&gt;&lt;td headers='sinE'&gt;"&amp;AG210&amp;"&lt;/td&gt;&lt;td headers='sinF'&gt;"&amp;AH210&amp;"&lt;/td&gt;&lt;td headers='sinG'&gt;"&amp;AI210&amp;"&lt;/td&gt;&lt;/tr&gt;"</f>
        <v>&lt;tr class='mmt groupless'&gt;&lt;td headers='icon'&gt;&lt;a href='https://www.alchemistcodedb.com/jp/card/ts-north-toritoh-01'&gt;&lt;img src='../res/mmt/TS_NORTH_TORITOH_01.png' title='叶わぬ過去、叶える未来' /&gt;&lt;/a&gt;&lt;/td&gt;&lt;td headers='name'&gt;叶わぬ過去、叶える未来&lt;/td&gt;&lt;td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id='m208'&gt;0&lt;/td&gt;&lt;td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10" s="29" t="str">
        <f t="shared" si="19"/>
        <v>document.getElementById('m208').innerHTML = (b0*0);</v>
      </c>
      <c r="AO210" s="33" t="str">
        <f t="shared" si="20"/>
        <v>m208</v>
      </c>
      <c r="AP210" s="6" t="str">
        <f>IF(S210="","",VLOOKUP(S210,List!N$2:O$8,2,FALSE)&amp;"*"&amp;T210&amp;IF(U210="","","+"&amp;VLOOKUP(U210,List!N$2:O$8,2,FALSE)&amp;"*"&amp;V210&amp;"-"&amp;VLOOKUP(S210,List!N$2:O$8,2,FALSE)&amp;"*"&amp;VLOOKUP(U210,List!N$2:O$8,2,FALSE)&amp;"*"&amp;MIN(T210,V210)))&amp;IF(X210="","",IF(S210="","","+")&amp;VLOOKUP(X210,List!P$2:Q$15,2,FALSE)&amp;"*"&amp;Y210&amp;IF(Z210="","","+"&amp;VLOOKUP(Z210,List!P$2:Q$14,2,FALSE)))</f>
        <v/>
      </c>
    </row>
    <row r="211" spans="1:42" s="3" customFormat="1" ht="27.6" customHeight="1">
      <c r="A211" s="80" t="s">
        <v>733</v>
      </c>
      <c r="B211" s="6" t="s">
        <v>749</v>
      </c>
      <c r="C211" s="3">
        <v>5</v>
      </c>
      <c r="D211" s="3" t="s">
        <v>39</v>
      </c>
      <c r="E211" s="6"/>
      <c r="F211" s="14" t="s">
        <v>36</v>
      </c>
      <c r="G211" s="8"/>
      <c r="H211" s="8"/>
      <c r="I211" s="4">
        <f t="shared" si="21"/>
        <v>0</v>
      </c>
      <c r="J211" s="2"/>
      <c r="K211" s="2"/>
      <c r="L211" s="2"/>
      <c r="M211" s="2">
        <f t="shared" si="22"/>
        <v>0</v>
      </c>
      <c r="N211" s="2"/>
      <c r="O211" s="2"/>
      <c r="P211" s="2"/>
      <c r="Q211" s="2"/>
      <c r="R211" s="7"/>
      <c r="W211" s="3">
        <f t="shared" si="18"/>
        <v>0</v>
      </c>
      <c r="Y211" s="8"/>
      <c r="AA211" s="4"/>
      <c r="AB211" s="5"/>
      <c r="AJ211" s="4">
        <f t="shared" si="23"/>
        <v>0</v>
      </c>
      <c r="AL211" s="21"/>
      <c r="AM211" s="29" t="str">
        <f>"&lt;tr class='mmt"&amp;IF(D211="活動"," ev",IF(D211="限定"," ltd",""))&amp;IF(G211=""," groupless'","'")&amp;"&gt;&lt;td headers='icon'&gt;&lt;a href='https://www.alchemistcodedb.com/jp/card/"&amp;SUBSTITUTE(SUBSTITUTE(LOWER(A211),"_","-"),".png","")&amp;"'&gt;&lt;img src='../res/mmt/"&amp;A211&amp;"' title='"&amp;B211&amp;"' /&gt;&lt;/a&gt;&lt;/td&gt;&lt;td headers='name'&gt;"&amp;B211&amp;"&lt;/td&gt;&lt;td headers='rank'&gt;"&amp;C211&amp;"&lt;/td&gt;&lt;td headers='remark'&gt;"&amp;IF(D211="活動","&lt;span class='event'&gt;活動&lt;/span&gt;",IF(D211="限定","&lt;span class='limited'&gt;限定&lt;/span&gt;",""))&amp;"&lt;/td&gt;&lt;td headers='origin'&gt;&lt;span class='originName'&gt;"&amp;SUBSTITUTE(F211,CHAR(10),"&lt;br /&gt;")&amp;"&lt;/span&gt;&lt;img class='originLogo' src='../res/mmt/ui/"&amp;VLOOKUP(F211,List!F:H,2,FALSE)&amp;"'title='"&amp;SUBSTITUTE(F211,CHAR(10)," ")&amp;"' /&gt;&lt;/td&gt;&lt;td headers='group'&gt;"&amp;IF(G211="","","&lt;span class='groupName'&gt;"&amp;SUBSTITUTE(G211,CHAR(10)," ")&amp;IF(H211="","","&lt;br /&gt;"&amp;SUBSTITUTE(H211,CHAR(10)," "))&amp;"&lt;/span&gt;&lt;img class='groupLogo' src='../res/mmt/ui/"&amp;VLOOKUP(G211,List!K:L,2,FALSE)&amp;"' title='"&amp;SUBSTITUTE(G211,CHAR(10)," ")&amp;"' /&gt;")&amp;IF(H211="","","&lt;img class='groupLogo' src='../res/mmt/ui/"&amp;VLOOKUP(H211,List!K:L,2,FALSE)&amp;"' title='"&amp;SUBSTITUTE(H211,CHAR(10)," ")&amp;"' /&gt;")&amp;"&lt;/td&gt;&lt;td headers='score' id='"&amp;AO211&amp;"'&gt;"&amp;I211&amp;"&lt;/td&gt;&lt;td headers='HP'&gt;"&amp;J211&amp;"&lt;/td&gt;&lt;td headers='patk'&gt;"&amp;K211&amp;"&lt;/td&gt;&lt;td headers='matk'&gt;"&amp;L211&amp;"&lt;/td&gt;&lt;td headers='pdef'&gt;"&amp;N211&amp;"&lt;/td&gt;&lt;td headers='mdef'&gt;"&amp;O211&amp;"&lt;/td&gt;&lt;td headers='dex'&gt;"&amp;P211&amp;"&lt;/td&gt;&lt;td headers='agi'&gt;"&amp;Q211&amp;"&lt;/td&gt;&lt;td headers='luck'&gt;"&amp;R211&amp;"&lt;/td&gt;&lt;td headers='aType'&gt;"&amp;S211&amp;IF(U211="","","&lt;br /&gt;"&amp;U211)&amp; "&lt;/td&gt;&lt;td headers='a.bonus'&gt;"&amp;T211&amp;IF(V211="","","&lt;br /&gt;"&amp;V211)&amp;"&lt;/td&gt;&lt;td headers='special'&gt;"&amp;X211&amp;IF(Z211="","","&lt;br /&gt;"&amp;Z211)&amp;"&lt;/td&gt;&lt;td headers='sp.bonus'&gt;"&amp;Y211&amp;IF(AA211="","","&lt;br /&gt;"&amp;AA211)&amp;"&lt;/td&gt;&lt;td headers='others'&gt;"&amp;AB211&amp;"&lt;/td&gt;&lt;td headers='sinA'&gt;"&amp;AC211&amp;"&lt;/td&gt;&lt;td headers='sinB'&gt;"&amp;AD211&amp;"&lt;/td&gt;&lt;td headers='sinC'&gt;"&amp;AE211&amp;"&lt;/td&gt;&lt;td headers='sinD'&gt;"&amp;AF211&amp;"&lt;/td&gt;&lt;td headers='sinE'&gt;"&amp;AG211&amp;"&lt;/td&gt;&lt;td headers='sinF'&gt;"&amp;AH211&amp;"&lt;/td&gt;&lt;td headers='sinG'&gt;"&amp;AI211&amp;"&lt;/td&gt;&lt;/tr&gt;"</f>
        <v>&lt;tr class='mmt ltd groupless'&gt;&lt;td headers='icon'&gt;&lt;a href='https://www.alchemistcodedb.com/jp/card/ts-other-bianca-01'&gt;&lt;img src='../res/mmt/TS_OTHER_BIANCA_01.png' title='白き光、黒き影' /&gt;&lt;/a&gt;&lt;/td&gt;&lt;td headers='name'&gt;白き光、黒き影&lt;/td&gt;&lt;td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id='m209'&gt;0&lt;/td&gt;&lt;td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11" s="29" t="str">
        <f t="shared" si="19"/>
        <v>document.getElementById('m209').innerHTML = (b0*0);</v>
      </c>
      <c r="AO211" s="33" t="str">
        <f t="shared" si="20"/>
        <v>m209</v>
      </c>
      <c r="AP211" s="6" t="str">
        <f>IF(S211="","",VLOOKUP(S211,List!N$2:O$8,2,FALSE)&amp;"*"&amp;T211&amp;IF(U211="","","+"&amp;VLOOKUP(U211,List!N$2:O$8,2,FALSE)&amp;"*"&amp;V211&amp;"-"&amp;VLOOKUP(S211,List!N$2:O$8,2,FALSE)&amp;"*"&amp;VLOOKUP(U211,List!N$2:O$8,2,FALSE)&amp;"*"&amp;MIN(T211,V211)))&amp;IF(X211="","",IF(S211="","","+")&amp;VLOOKUP(X211,List!P$2:Q$15,2,FALSE)&amp;"*"&amp;Y211&amp;IF(Z211="","","+"&amp;VLOOKUP(Z211,List!P$2:Q$14,2,FALSE)))</f>
        <v/>
      </c>
    </row>
    <row r="212" spans="1:42" s="3" customFormat="1" ht="27.6" customHeight="1">
      <c r="A212" s="80" t="s">
        <v>526</v>
      </c>
      <c r="B212" s="6" t="s">
        <v>529</v>
      </c>
      <c r="C212" s="3">
        <v>5</v>
      </c>
      <c r="D212" s="3" t="s">
        <v>39</v>
      </c>
      <c r="E212" s="6"/>
      <c r="F212" s="14" t="s">
        <v>36</v>
      </c>
      <c r="G212" s="8" t="s">
        <v>174</v>
      </c>
      <c r="H212" s="8"/>
      <c r="I212" s="4">
        <f t="shared" si="21"/>
        <v>50</v>
      </c>
      <c r="J212" s="2">
        <v>60</v>
      </c>
      <c r="K212" s="2">
        <v>20</v>
      </c>
      <c r="L212" s="2">
        <v>20</v>
      </c>
      <c r="M212" s="2">
        <f t="shared" si="22"/>
        <v>20</v>
      </c>
      <c r="N212" s="2"/>
      <c r="O212" s="2"/>
      <c r="P212" s="2"/>
      <c r="Q212" s="2"/>
      <c r="R212" s="7"/>
      <c r="W212" s="3">
        <f t="shared" si="18"/>
        <v>0</v>
      </c>
      <c r="Y212" s="8"/>
      <c r="AA212" s="4"/>
      <c r="AB212" s="5"/>
      <c r="AH212" s="3">
        <v>30</v>
      </c>
      <c r="AI212" s="3">
        <v>30</v>
      </c>
      <c r="AJ212" s="4">
        <f t="shared" si="23"/>
        <v>30</v>
      </c>
      <c r="AL212" s="21"/>
      <c r="AM212" s="29" t="str">
        <f>"&lt;tr class='mmt"&amp;IF(D212="活動"," ev",IF(D212="限定"," ltd",""))&amp;IF(G212=""," groupless'","'")&amp;"&gt;&lt;td headers='icon'&gt;&lt;a href='https://www.alchemistcodedb.com/jp/card/"&amp;SUBSTITUTE(SUBSTITUTE(LOWER(A212),"_","-"),".png","")&amp;"'&gt;&lt;img src='../res/mmt/"&amp;A212&amp;"' title='"&amp;B212&amp;"' /&gt;&lt;/a&gt;&lt;/td&gt;&lt;td headers='name'&gt;"&amp;B212&amp;"&lt;/td&gt;&lt;td headers='rank'&gt;"&amp;C212&amp;"&lt;/td&gt;&lt;td headers='remark'&gt;"&amp;IF(D212="活動","&lt;span class='event'&gt;活動&lt;/span&gt;",IF(D212="限定","&lt;span class='limited'&gt;限定&lt;/span&gt;",""))&amp;"&lt;/td&gt;&lt;td headers='origin'&gt;&lt;span class='originName'&gt;"&amp;SUBSTITUTE(F212,CHAR(10),"&lt;br /&gt;")&amp;"&lt;/span&gt;&lt;img class='originLogo' src='../res/mmt/ui/"&amp;VLOOKUP(F212,List!F:H,2,FALSE)&amp;"'title='"&amp;SUBSTITUTE(F212,CHAR(10)," ")&amp;"' /&gt;&lt;/td&gt;&lt;td headers='group'&gt;"&amp;IF(G212="","","&lt;span class='groupName'&gt;"&amp;SUBSTITUTE(G212,CHAR(10)," ")&amp;IF(H212="","","&lt;br /&gt;"&amp;SUBSTITUTE(H212,CHAR(10)," "))&amp;"&lt;/span&gt;&lt;img class='groupLogo' src='../res/mmt/ui/"&amp;VLOOKUP(G212,List!K:L,2,FALSE)&amp;"' title='"&amp;SUBSTITUTE(G212,CHAR(10)," ")&amp;"' /&gt;")&amp;IF(H212="","","&lt;img class='groupLogo' src='../res/mmt/ui/"&amp;VLOOKUP(H212,List!K:L,2,FALSE)&amp;"' title='"&amp;SUBSTITUTE(H212,CHAR(10)," ")&amp;"' /&gt;")&amp;"&lt;/td&gt;&lt;td headers='score' id='"&amp;AO212&amp;"'&gt;"&amp;I212&amp;"&lt;/td&gt;&lt;td headers='HP'&gt;"&amp;J212&amp;"&lt;/td&gt;&lt;td headers='patk'&gt;"&amp;K212&amp;"&lt;/td&gt;&lt;td headers='matk'&gt;"&amp;L212&amp;"&lt;/td&gt;&lt;td headers='pdef'&gt;"&amp;N212&amp;"&lt;/td&gt;&lt;td headers='mdef'&gt;"&amp;O212&amp;"&lt;/td&gt;&lt;td headers='dex'&gt;"&amp;P212&amp;"&lt;/td&gt;&lt;td headers='agi'&gt;"&amp;Q212&amp;"&lt;/td&gt;&lt;td headers='luck'&gt;"&amp;R212&amp;"&lt;/td&gt;&lt;td headers='aType'&gt;"&amp;S212&amp;IF(U212="","","&lt;br /&gt;"&amp;U212)&amp; "&lt;/td&gt;&lt;td headers='a.bonus'&gt;"&amp;T212&amp;IF(V212="","","&lt;br /&gt;"&amp;V212)&amp;"&lt;/td&gt;&lt;td headers='special'&gt;"&amp;X212&amp;IF(Z212="","","&lt;br /&gt;"&amp;Z212)&amp;"&lt;/td&gt;&lt;td headers='sp.bonus'&gt;"&amp;Y212&amp;IF(AA212="","","&lt;br /&gt;"&amp;AA212)&amp;"&lt;/td&gt;&lt;td headers='others'&gt;"&amp;AB212&amp;"&lt;/td&gt;&lt;td headers='sinA'&gt;"&amp;AC212&amp;"&lt;/td&gt;&lt;td headers='sinB'&gt;"&amp;AD212&amp;"&lt;/td&gt;&lt;td headers='sinC'&gt;"&amp;AE212&amp;"&lt;/td&gt;&lt;td headers='sinD'&gt;"&amp;AF212&amp;"&lt;/td&gt;&lt;td headers='sinE'&gt;"&amp;AG212&amp;"&lt;/td&gt;&lt;td headers='sinF'&gt;"&amp;AH212&amp;"&lt;/td&gt;&lt;td headers='sinG'&gt;"&amp;AI212&amp;"&lt;/td&gt;&lt;/tr&gt;"</f>
        <v>&lt;tr class='mmt ltd'&gt;&lt;td headers='icon'&gt;&lt;a href='https://www.alchemistcodedb.com/jp/card/ts-other-nero-01'&gt;&lt;img src='../res/mmt/TS_OTHER_NERO_01.png' title='黒という記憶' /&gt;&lt;/a&gt;&lt;/td&gt;&lt;td headers='name'&gt;黒という記憶&lt;/td&gt;&lt;td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class='groupName'&gt;十戒衆&lt;/span&gt;&lt;img class='groupLogo' src='../res/mmt/ui/subgroup_jikkaisyu.png' title='十戒衆' /&gt;&lt;/td&gt;&lt;td headers='score' id='m210'&gt;50&lt;/td&gt;&lt;td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12" s="29" t="str">
        <f t="shared" si="19"/>
        <v>document.getElementById('m210').innerHTML = (b0*20+b1*20+b2*20) + (s0*30+s6*30+s7*30);</v>
      </c>
      <c r="AO212" s="33" t="str">
        <f t="shared" si="20"/>
        <v>m210</v>
      </c>
      <c r="AP212" s="6" t="str">
        <f>IF(S212="","",VLOOKUP(S212,List!N$2:O$8,2,FALSE)&amp;"*"&amp;T212&amp;IF(U212="","","+"&amp;VLOOKUP(U212,List!N$2:O$8,2,FALSE)&amp;"*"&amp;V212&amp;"-"&amp;VLOOKUP(S212,List!N$2:O$8,2,FALSE)&amp;"*"&amp;VLOOKUP(U212,List!N$2:O$8,2,FALSE)&amp;"*"&amp;MIN(T212,V212)))&amp;IF(X212="","",IF(S212="","","+")&amp;VLOOKUP(X212,List!P$2:Q$15,2,FALSE)&amp;"*"&amp;Y212&amp;IF(Z212="","","+"&amp;VLOOKUP(Z212,List!P$2:Q$14,2,FALSE)))</f>
        <v/>
      </c>
    </row>
    <row r="213" spans="1:42" s="3" customFormat="1" ht="27.6" customHeight="1">
      <c r="A213" s="80" t="s">
        <v>244</v>
      </c>
      <c r="B213" s="6" t="s">
        <v>245</v>
      </c>
      <c r="C213" s="3">
        <v>4</v>
      </c>
      <c r="E213" s="6"/>
      <c r="F213" s="14" t="s">
        <v>36</v>
      </c>
      <c r="G213" s="8"/>
      <c r="H213" s="8"/>
      <c r="I213" s="4">
        <f t="shared" si="21"/>
        <v>0</v>
      </c>
      <c r="J213" s="2"/>
      <c r="K213" s="2"/>
      <c r="L213" s="2"/>
      <c r="M213" s="2">
        <f t="shared" si="22"/>
        <v>0</v>
      </c>
      <c r="N213" s="2"/>
      <c r="O213" s="2"/>
      <c r="P213" s="2"/>
      <c r="Q213" s="2"/>
      <c r="R213" s="7"/>
      <c r="W213" s="3">
        <f t="shared" si="18"/>
        <v>0</v>
      </c>
      <c r="Y213" s="8"/>
      <c r="AA213" s="4"/>
      <c r="AB213" s="5"/>
      <c r="AJ213" s="4">
        <f t="shared" si="23"/>
        <v>0</v>
      </c>
      <c r="AL213" s="21"/>
      <c r="AM213" s="29" t="str">
        <f>"&lt;tr class='mmt"&amp;IF(D213="活動"," ev",IF(D213="限定"," ltd",""))&amp;IF(G213=""," groupless'","'")&amp;"&gt;&lt;td headers='icon'&gt;&lt;a href='https://www.alchemistcodedb.com/jp/card/"&amp;SUBSTITUTE(SUBSTITUTE(LOWER(A213),"_","-"),".png","")&amp;"'&gt;&lt;img src='../res/mmt/"&amp;A213&amp;"' title='"&amp;B213&amp;"' /&gt;&lt;/a&gt;&lt;/td&gt;&lt;td headers='name'&gt;"&amp;B213&amp;"&lt;/td&gt;&lt;td headers='rank'&gt;"&amp;C213&amp;"&lt;/td&gt;&lt;td headers='remark'&gt;"&amp;IF(D213="活動","&lt;span class='event'&gt;活動&lt;/span&gt;",IF(D213="限定","&lt;span class='limited'&gt;限定&lt;/span&gt;",""))&amp;"&lt;/td&gt;&lt;td headers='origin'&gt;&lt;span class='originName'&gt;"&amp;SUBSTITUTE(F213,CHAR(10),"&lt;br /&gt;")&amp;"&lt;/span&gt;&lt;img class='originLogo' src='../res/mmt/ui/"&amp;VLOOKUP(F213,List!F:H,2,FALSE)&amp;"'title='"&amp;SUBSTITUTE(F213,CHAR(10)," ")&amp;"' /&gt;&lt;/td&gt;&lt;td headers='group'&gt;"&amp;IF(G213="","","&lt;span class='groupName'&gt;"&amp;SUBSTITUTE(G213,CHAR(10)," ")&amp;IF(H213="","","&lt;br /&gt;"&amp;SUBSTITUTE(H213,CHAR(10)," "))&amp;"&lt;/span&gt;&lt;img class='groupLogo' src='../res/mmt/ui/"&amp;VLOOKUP(G213,List!K:L,2,FALSE)&amp;"' title='"&amp;SUBSTITUTE(G213,CHAR(10)," ")&amp;"' /&gt;")&amp;IF(H213="","","&lt;img class='groupLogo' src='../res/mmt/ui/"&amp;VLOOKUP(H213,List!K:L,2,FALSE)&amp;"' title='"&amp;SUBSTITUTE(H213,CHAR(10)," ")&amp;"' /&gt;")&amp;"&lt;/td&gt;&lt;td headers='score' id='"&amp;AO213&amp;"'&gt;"&amp;I213&amp;"&lt;/td&gt;&lt;td headers='HP'&gt;"&amp;J213&amp;"&lt;/td&gt;&lt;td headers='patk'&gt;"&amp;K213&amp;"&lt;/td&gt;&lt;td headers='matk'&gt;"&amp;L213&amp;"&lt;/td&gt;&lt;td headers='pdef'&gt;"&amp;N213&amp;"&lt;/td&gt;&lt;td headers='mdef'&gt;"&amp;O213&amp;"&lt;/td&gt;&lt;td headers='dex'&gt;"&amp;P213&amp;"&lt;/td&gt;&lt;td headers='agi'&gt;"&amp;Q213&amp;"&lt;/td&gt;&lt;td headers='luck'&gt;"&amp;R213&amp;"&lt;/td&gt;&lt;td headers='aType'&gt;"&amp;S213&amp;IF(U213="","","&lt;br /&gt;"&amp;U213)&amp; "&lt;/td&gt;&lt;td headers='a.bonus'&gt;"&amp;T213&amp;IF(V213="","","&lt;br /&gt;"&amp;V213)&amp;"&lt;/td&gt;&lt;td headers='special'&gt;"&amp;X213&amp;IF(Z213="","","&lt;br /&gt;"&amp;Z213)&amp;"&lt;/td&gt;&lt;td headers='sp.bonus'&gt;"&amp;Y213&amp;IF(AA213="","","&lt;br /&gt;"&amp;AA213)&amp;"&lt;/td&gt;&lt;td headers='others'&gt;"&amp;AB213&amp;"&lt;/td&gt;&lt;td headers='sinA'&gt;"&amp;AC213&amp;"&lt;/td&gt;&lt;td headers='sinB'&gt;"&amp;AD213&amp;"&lt;/td&gt;&lt;td headers='sinC'&gt;"&amp;AE213&amp;"&lt;/td&gt;&lt;td headers='sinD'&gt;"&amp;AF213&amp;"&lt;/td&gt;&lt;td headers='sinE'&gt;"&amp;AG213&amp;"&lt;/td&gt;&lt;td headers='sinF'&gt;"&amp;AH213&amp;"&lt;/td&gt;&lt;td headers='sinG'&gt;"&amp;AI213&amp;"&lt;/td&gt;&lt;/tr&gt;"</f>
        <v>&lt;tr class='mmt groupless'&gt;&lt;td headers='icon'&gt;&lt;a href='https://www.alchemistcodedb.com/jp/card/ts-other-waginao-01'&gt;&lt;img src='../res/mmt/TS_OTHER_WAGINAO_01.png' title='隔たりを破る純心' /&gt;&lt;/a&gt;&lt;/td&gt;&lt;td headers='name'&gt;隔たりを破る純心&lt;/td&gt;&lt;td headers='rank'&gt;4&lt;/td&gt;&lt;td headers='remark'&gt;&lt;/td&gt;&lt;td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id='m211'&gt;0&lt;/td&gt;&lt;td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13" s="29" t="str">
        <f t="shared" si="19"/>
        <v>document.getElementById('m211').innerHTML = (b0*0);</v>
      </c>
      <c r="AO213" s="33" t="str">
        <f t="shared" si="20"/>
        <v>m211</v>
      </c>
      <c r="AP213" s="6" t="str">
        <f>IF(S213="","",VLOOKUP(S213,List!N$2:O$8,2,FALSE)&amp;"*"&amp;T213&amp;IF(U213="","","+"&amp;VLOOKUP(U213,List!N$2:O$8,2,FALSE)&amp;"*"&amp;V213&amp;"-"&amp;VLOOKUP(S213,List!N$2:O$8,2,FALSE)&amp;"*"&amp;VLOOKUP(U213,List!N$2:O$8,2,FALSE)&amp;"*"&amp;MIN(T213,V213)))&amp;IF(X213="","",IF(S213="","","+")&amp;VLOOKUP(X213,List!P$2:Q$15,2,FALSE)&amp;"*"&amp;Y213&amp;IF(Z213="","","+"&amp;VLOOKUP(Z213,List!P$2:Q$14,2,FALSE)))</f>
        <v/>
      </c>
    </row>
    <row r="214" spans="1:42" s="3" customFormat="1" ht="27.6" customHeight="1">
      <c r="A214" s="80" t="s">
        <v>246</v>
      </c>
      <c r="B214" s="6" t="s">
        <v>247</v>
      </c>
      <c r="C214" s="3">
        <v>5</v>
      </c>
      <c r="D214" s="3" t="s">
        <v>39</v>
      </c>
      <c r="E214" s="6"/>
      <c r="F214" s="14" t="s">
        <v>36</v>
      </c>
      <c r="G214" s="8" t="s">
        <v>248</v>
      </c>
      <c r="H214" s="8"/>
      <c r="I214" s="4">
        <f t="shared" si="21"/>
        <v>90</v>
      </c>
      <c r="J214" s="2">
        <v>30</v>
      </c>
      <c r="K214" s="2">
        <v>20</v>
      </c>
      <c r="L214" s="2"/>
      <c r="M214" s="2">
        <f t="shared" si="22"/>
        <v>20</v>
      </c>
      <c r="N214" s="2"/>
      <c r="O214" s="2"/>
      <c r="P214" s="2"/>
      <c r="Q214" s="2"/>
      <c r="R214" s="7"/>
      <c r="W214" s="3">
        <f t="shared" si="18"/>
        <v>0</v>
      </c>
      <c r="X214" s="3" t="s">
        <v>24</v>
      </c>
      <c r="Y214" s="8">
        <v>50</v>
      </c>
      <c r="AA214" s="4"/>
      <c r="AB214" s="5"/>
      <c r="AC214" s="3">
        <v>20</v>
      </c>
      <c r="AD214" s="3">
        <v>20</v>
      </c>
      <c r="AH214" s="3">
        <v>20</v>
      </c>
      <c r="AJ214" s="4">
        <f t="shared" si="23"/>
        <v>20</v>
      </c>
      <c r="AL214" s="21"/>
      <c r="AM214" s="29" t="str">
        <f>"&lt;tr class='mmt"&amp;IF(D214="活動"," ev",IF(D214="限定"," ltd",""))&amp;IF(G214=""," groupless'","'")&amp;"&gt;&lt;td headers='icon'&gt;&lt;a href='https://www.alchemistcodedb.com/jp/card/"&amp;SUBSTITUTE(SUBSTITUTE(LOWER(A214),"_","-"),".png","")&amp;"'&gt;&lt;img src='../res/mmt/"&amp;A214&amp;"' title='"&amp;B214&amp;"' /&gt;&lt;/a&gt;&lt;/td&gt;&lt;td headers='name'&gt;"&amp;B214&amp;"&lt;/td&gt;&lt;td headers='rank'&gt;"&amp;C214&amp;"&lt;/td&gt;&lt;td headers='remark'&gt;"&amp;IF(D214="活動","&lt;span class='event'&gt;活動&lt;/span&gt;",IF(D214="限定","&lt;span class='limited'&gt;限定&lt;/span&gt;",""))&amp;"&lt;/td&gt;&lt;td headers='origin'&gt;&lt;span class='originName'&gt;"&amp;SUBSTITUTE(F214,CHAR(10),"&lt;br /&gt;")&amp;"&lt;/span&gt;&lt;img class='originLogo' src='../res/mmt/ui/"&amp;VLOOKUP(F214,List!F:H,2,FALSE)&amp;"'title='"&amp;SUBSTITUTE(F214,CHAR(10)," ")&amp;"' /&gt;&lt;/td&gt;&lt;td headers='group'&gt;"&amp;IF(G214="","","&lt;span class='groupName'&gt;"&amp;SUBSTITUTE(G214,CHAR(10)," ")&amp;IF(H214="","","&lt;br /&gt;"&amp;SUBSTITUTE(H214,CHAR(10)," "))&amp;"&lt;/span&gt;&lt;img class='groupLogo' src='../res/mmt/ui/"&amp;VLOOKUP(G214,List!K:L,2,FALSE)&amp;"' title='"&amp;SUBSTITUTE(G214,CHAR(10)," ")&amp;"' /&gt;")&amp;IF(H214="","","&lt;img class='groupLogo' src='../res/mmt/ui/"&amp;VLOOKUP(H214,List!K:L,2,FALSE)&amp;"' title='"&amp;SUBSTITUTE(H214,CHAR(10)," ")&amp;"' /&gt;")&amp;"&lt;/td&gt;&lt;td headers='score' id='"&amp;AO214&amp;"'&gt;"&amp;I214&amp;"&lt;/td&gt;&lt;td headers='HP'&gt;"&amp;J214&amp;"&lt;/td&gt;&lt;td headers='patk'&gt;"&amp;K214&amp;"&lt;/td&gt;&lt;td headers='matk'&gt;"&amp;L214&amp;"&lt;/td&gt;&lt;td headers='pdef'&gt;"&amp;N214&amp;"&lt;/td&gt;&lt;td headers='mdef'&gt;"&amp;O214&amp;"&lt;/td&gt;&lt;td headers='dex'&gt;"&amp;P214&amp;"&lt;/td&gt;&lt;td headers='agi'&gt;"&amp;Q214&amp;"&lt;/td&gt;&lt;td headers='luck'&gt;"&amp;R214&amp;"&lt;/td&gt;&lt;td headers='aType'&gt;"&amp;S214&amp;IF(U214="","","&lt;br /&gt;"&amp;U214)&amp; "&lt;/td&gt;&lt;td headers='a.bonus'&gt;"&amp;T214&amp;IF(V214="","","&lt;br /&gt;"&amp;V214)&amp;"&lt;/td&gt;&lt;td headers='special'&gt;"&amp;X214&amp;IF(Z214="","","&lt;br /&gt;"&amp;Z214)&amp;"&lt;/td&gt;&lt;td headers='sp.bonus'&gt;"&amp;Y214&amp;IF(AA214="","","&lt;br /&gt;"&amp;AA214)&amp;"&lt;/td&gt;&lt;td headers='others'&gt;"&amp;AB214&amp;"&lt;/td&gt;&lt;td headers='sinA'&gt;"&amp;AC214&amp;"&lt;/td&gt;&lt;td headers='sinB'&gt;"&amp;AD214&amp;"&lt;/td&gt;&lt;td headers='sinC'&gt;"&amp;AE214&amp;"&lt;/td&gt;&lt;td headers='sinD'&gt;"&amp;AF214&amp;"&lt;/td&gt;&lt;td headers='sinE'&gt;"&amp;AG214&amp;"&lt;/td&gt;&lt;td headers='sinF'&gt;"&amp;AH214&amp;"&lt;/td&gt;&lt;td headers='sinG'&gt;"&amp;AI214&amp;"&lt;/td&gt;&lt;/tr&gt;"</f>
        <v>&lt;tr class='mmt ltd'&gt;&lt;td headers='icon'&gt;&lt;a href='https://www.alchemistcodedb.com/jp/card/ts-pok-01'&gt;&lt;img src='../res/mmt/TS_POK_01.png' title='理を破る者たちの休息' /&gt;&lt;/a&gt;&lt;/td&gt;&lt;td headers='name'&gt;理を破る者たちの休息&lt;/td&gt;&lt;td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id='m212'&gt;90&lt;/td&gt;&lt;td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headers='special'&gt;異族&lt;/td&gt;&lt;td headers='sp.bonus'&gt;50&lt;/td&gt;&lt;td headers='others'&gt;&lt;/td&gt;&lt;td headers='sinA'&gt;20&lt;/td&gt;&lt;td headers='sinB'&gt;20&lt;/td&gt;&lt;td headers='sinC'&gt;&lt;/td&gt;&lt;td headers='sinD'&gt;&lt;/td&gt;&lt;td headers='sinE'&gt;&lt;/td&gt;&lt;td headers='sinF'&gt;20&lt;/td&gt;&lt;td headers='sinG'&gt;&lt;/td&gt;&lt;/tr&gt;</v>
      </c>
      <c r="AN214" s="29" t="str">
        <f t="shared" si="19"/>
        <v>document.getElementById('m212').innerHTML = (b0*20+b1*20) + (s0*20+s1*20+s2*20+s6*20)+ (ex17*50);</v>
      </c>
      <c r="AO214" s="33" t="str">
        <f t="shared" si="20"/>
        <v>m212</v>
      </c>
      <c r="AP214" s="6" t="str">
        <f>IF(S214="","",VLOOKUP(S214,List!N$2:O$8,2,FALSE)&amp;"*"&amp;T214&amp;IF(U214="","","+"&amp;VLOOKUP(U214,List!N$2:O$8,2,FALSE)&amp;"*"&amp;V214&amp;"-"&amp;VLOOKUP(S214,List!N$2:O$8,2,FALSE)&amp;"*"&amp;VLOOKUP(U214,List!N$2:O$8,2,FALSE)&amp;"*"&amp;MIN(T214,V214)))&amp;IF(X214="","",IF(S214="","","+")&amp;VLOOKUP(X214,List!P$2:Q$15,2,FALSE)&amp;"*"&amp;Y214&amp;IF(Z214="","","+"&amp;VLOOKUP(Z214,List!P$2:Q$14,2,FALSE)))</f>
        <v>ex17*50</v>
      </c>
    </row>
    <row r="215" spans="1:42" s="3" customFormat="1" ht="27.6" customHeight="1">
      <c r="A215" s="80" t="s">
        <v>689</v>
      </c>
      <c r="B215" s="6" t="s">
        <v>691</v>
      </c>
      <c r="C215" s="3">
        <v>5</v>
      </c>
      <c r="D215" s="3" t="s">
        <v>39</v>
      </c>
      <c r="E215" s="6"/>
      <c r="F215" s="14" t="s">
        <v>36</v>
      </c>
      <c r="G215" s="8" t="s">
        <v>248</v>
      </c>
      <c r="H215" s="8"/>
      <c r="I215" s="4">
        <f t="shared" si="21"/>
        <v>50</v>
      </c>
      <c r="J215" s="2">
        <v>40</v>
      </c>
      <c r="K215" s="2"/>
      <c r="L215" s="2"/>
      <c r="M215" s="2">
        <f t="shared" si="22"/>
        <v>0</v>
      </c>
      <c r="N215" s="2"/>
      <c r="O215" s="2"/>
      <c r="P215" s="2"/>
      <c r="Q215" s="2"/>
      <c r="R215" s="7"/>
      <c r="S215" s="3" t="s">
        <v>14</v>
      </c>
      <c r="T215" s="3">
        <v>20</v>
      </c>
      <c r="U215" s="3" t="s">
        <v>15</v>
      </c>
      <c r="V215" s="3">
        <v>20</v>
      </c>
      <c r="W215" s="3">
        <f t="shared" si="18"/>
        <v>20</v>
      </c>
      <c r="Y215" s="8"/>
      <c r="AA215" s="4"/>
      <c r="AB215" s="5" t="s">
        <v>613</v>
      </c>
      <c r="AH215" s="3">
        <v>30</v>
      </c>
      <c r="AI215" s="3">
        <v>30</v>
      </c>
      <c r="AJ215" s="4">
        <f t="shared" si="23"/>
        <v>30</v>
      </c>
      <c r="AL215" s="21"/>
      <c r="AM215" s="29" t="str">
        <f>"&lt;tr class='mmt"&amp;IF(D215="活動"," ev",IF(D215="限定"," ltd",""))&amp;IF(G215=""," groupless'","'")&amp;"&gt;&lt;td headers='icon'&gt;&lt;a href='https://www.alchemistcodedb.com/jp/card/"&amp;SUBSTITUTE(SUBSTITUTE(LOWER(A215),"_","-"),".png","")&amp;"'&gt;&lt;img src='../res/mmt/"&amp;A215&amp;"' title='"&amp;B215&amp;"' /&gt;&lt;/a&gt;&lt;/td&gt;&lt;td headers='name'&gt;"&amp;B215&amp;"&lt;/td&gt;&lt;td headers='rank'&gt;"&amp;C215&amp;"&lt;/td&gt;&lt;td headers='remark'&gt;"&amp;IF(D215="活動","&lt;span class='event'&gt;活動&lt;/span&gt;",IF(D215="限定","&lt;span class='limited'&gt;限定&lt;/span&gt;",""))&amp;"&lt;/td&gt;&lt;td headers='origin'&gt;&lt;span class='originName'&gt;"&amp;SUBSTITUTE(F215,CHAR(10),"&lt;br /&gt;")&amp;"&lt;/span&gt;&lt;img class='originLogo' src='../res/mmt/ui/"&amp;VLOOKUP(F215,List!F:H,2,FALSE)&amp;"'title='"&amp;SUBSTITUTE(F215,CHAR(10)," ")&amp;"' /&gt;&lt;/td&gt;&lt;td headers='group'&gt;"&amp;IF(G215="","","&lt;span class='groupName'&gt;"&amp;SUBSTITUTE(G215,CHAR(10)," ")&amp;IF(H215="","","&lt;br /&gt;"&amp;SUBSTITUTE(H215,CHAR(10)," "))&amp;"&lt;/span&gt;&lt;img class='groupLogo' src='../res/mmt/ui/"&amp;VLOOKUP(G215,List!K:L,2,FALSE)&amp;"' title='"&amp;SUBSTITUTE(G215,CHAR(10)," ")&amp;"' /&gt;")&amp;IF(H215="","","&lt;img class='groupLogo' src='../res/mmt/ui/"&amp;VLOOKUP(H215,List!K:L,2,FALSE)&amp;"' title='"&amp;SUBSTITUTE(H215,CHAR(10)," ")&amp;"' /&gt;")&amp;"&lt;/td&gt;&lt;td headers='score' id='"&amp;AO215&amp;"'&gt;"&amp;I215&amp;"&lt;/td&gt;&lt;td headers='HP'&gt;"&amp;J215&amp;"&lt;/td&gt;&lt;td headers='patk'&gt;"&amp;K215&amp;"&lt;/td&gt;&lt;td headers='matk'&gt;"&amp;L215&amp;"&lt;/td&gt;&lt;td headers='pdef'&gt;"&amp;N215&amp;"&lt;/td&gt;&lt;td headers='mdef'&gt;"&amp;O215&amp;"&lt;/td&gt;&lt;td headers='dex'&gt;"&amp;P215&amp;"&lt;/td&gt;&lt;td headers='agi'&gt;"&amp;Q215&amp;"&lt;/td&gt;&lt;td headers='luck'&gt;"&amp;R215&amp;"&lt;/td&gt;&lt;td headers='aType'&gt;"&amp;S215&amp;IF(U215="","","&lt;br /&gt;"&amp;U215)&amp; "&lt;/td&gt;&lt;td headers='a.bonus'&gt;"&amp;T215&amp;IF(V215="","","&lt;br /&gt;"&amp;V215)&amp;"&lt;/td&gt;&lt;td headers='special'&gt;"&amp;X215&amp;IF(Z215="","","&lt;br /&gt;"&amp;Z215)&amp;"&lt;/td&gt;&lt;td headers='sp.bonus'&gt;"&amp;Y215&amp;IF(AA215="","","&lt;br /&gt;"&amp;AA215)&amp;"&lt;/td&gt;&lt;td headers='others'&gt;"&amp;AB215&amp;"&lt;/td&gt;&lt;td headers='sinA'&gt;"&amp;AC215&amp;"&lt;/td&gt;&lt;td headers='sinB'&gt;"&amp;AD215&amp;"&lt;/td&gt;&lt;td headers='sinC'&gt;"&amp;AE215&amp;"&lt;/td&gt;&lt;td headers='sinD'&gt;"&amp;AF215&amp;"&lt;/td&gt;&lt;td headers='sinE'&gt;"&amp;AG215&amp;"&lt;/td&gt;&lt;td headers='sinF'&gt;"&amp;AH215&amp;"&lt;/td&gt;&lt;td headers='sinG'&gt;"&amp;AI215&amp;"&lt;/td&gt;&lt;/tr&gt;"</f>
        <v>&lt;tr class='mmt ltd'&gt;&lt;td headers='icon'&gt;&lt;a href='https://www.alchemistcodedb.com/jp/card/ts-pok-ancient-01'&gt;&lt;img src='../res/mmt/TS_POK_ANCIENT_01.png' title='知恵の導き、希望の光' /&gt;&lt;/a&gt;&lt;/td&gt;&lt;td headers='name'&gt;知恵の導き、希望の光&lt;/td&gt;&lt;td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id='m213'&gt;50&lt;/td&gt;&lt;td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/&gt;刺突&lt;/td&gt;&lt;td headers='a.bonus'&gt;20&lt;br /&gt;20&lt;/td&gt;&lt;td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15" s="29" t="str">
        <f t="shared" si="19"/>
        <v>document.getElementById('m213').innerHTML = (b0*0) + (s0*30+s6*30+s7*30)+ (ex01*20+ex02*20-ex01*ex02*20);</v>
      </c>
      <c r="AO215" s="33" t="str">
        <f t="shared" si="20"/>
        <v>m213</v>
      </c>
      <c r="AP215" s="6" t="str">
        <f>IF(S215="","",VLOOKUP(S215,List!N$2:O$8,2,FALSE)&amp;"*"&amp;T215&amp;IF(U215="","","+"&amp;VLOOKUP(U215,List!N$2:O$8,2,FALSE)&amp;"*"&amp;V215&amp;"-"&amp;VLOOKUP(S215,List!N$2:O$8,2,FALSE)&amp;"*"&amp;VLOOKUP(U215,List!N$2:O$8,2,FALSE)&amp;"*"&amp;MIN(T215,V215)))&amp;IF(X215="","",IF(S215="","","+")&amp;VLOOKUP(X215,List!P$2:Q$15,2,FALSE)&amp;"*"&amp;Y215&amp;IF(Z215="","","+"&amp;VLOOKUP(Z215,List!P$2:Q$14,2,FALSE)))</f>
        <v>ex01*20+ex02*20-ex01*ex02*20</v>
      </c>
    </row>
    <row r="216" spans="1:42" s="3" customFormat="1" ht="27.6" customHeight="1">
      <c r="A216" s="80" t="s">
        <v>249</v>
      </c>
      <c r="B216" s="6" t="s">
        <v>250</v>
      </c>
      <c r="C216" s="3">
        <v>5</v>
      </c>
      <c r="D216" s="3" t="s">
        <v>35</v>
      </c>
      <c r="E216" s="6"/>
      <c r="F216" s="14" t="s">
        <v>36</v>
      </c>
      <c r="G216" s="8" t="s">
        <v>248</v>
      </c>
      <c r="H216" s="8"/>
      <c r="I216" s="4">
        <f t="shared" si="21"/>
        <v>50</v>
      </c>
      <c r="J216" s="2">
        <v>30</v>
      </c>
      <c r="K216" s="2">
        <v>30</v>
      </c>
      <c r="L216" s="2"/>
      <c r="M216" s="2">
        <f t="shared" si="22"/>
        <v>30</v>
      </c>
      <c r="N216" s="2"/>
      <c r="O216" s="2"/>
      <c r="P216" s="2"/>
      <c r="Q216" s="2"/>
      <c r="R216" s="7"/>
      <c r="W216" s="3">
        <f t="shared" si="18"/>
        <v>0</v>
      </c>
      <c r="Y216" s="8"/>
      <c r="AA216" s="4"/>
      <c r="AB216" s="5"/>
      <c r="AG216" s="3">
        <v>10</v>
      </c>
      <c r="AI216" s="3">
        <v>20</v>
      </c>
      <c r="AJ216" s="4">
        <f t="shared" si="23"/>
        <v>20</v>
      </c>
      <c r="AL216" s="21"/>
      <c r="AM216" s="29" t="str">
        <f>"&lt;tr class='mmt"&amp;IF(D216="活動"," ev",IF(D216="限定"," ltd",""))&amp;IF(G216=""," groupless'","'")&amp;"&gt;&lt;td headers='icon'&gt;&lt;a href='https://www.alchemistcodedb.com/jp/card/"&amp;SUBSTITUTE(SUBSTITUTE(LOWER(A216),"_","-"),".png","")&amp;"'&gt;&lt;img src='../res/mmt/"&amp;A216&amp;"' title='"&amp;B216&amp;"' /&gt;&lt;/a&gt;&lt;/td&gt;&lt;td headers='name'&gt;"&amp;B216&amp;"&lt;/td&gt;&lt;td headers='rank'&gt;"&amp;C216&amp;"&lt;/td&gt;&lt;td headers='remark'&gt;"&amp;IF(D216="活動","&lt;span class='event'&gt;活動&lt;/span&gt;",IF(D216="限定","&lt;span class='limited'&gt;限定&lt;/span&gt;",""))&amp;"&lt;/td&gt;&lt;td headers='origin'&gt;&lt;span class='originName'&gt;"&amp;SUBSTITUTE(F216,CHAR(10),"&lt;br /&gt;")&amp;"&lt;/span&gt;&lt;img class='originLogo' src='../res/mmt/ui/"&amp;VLOOKUP(F216,List!F:H,2,FALSE)&amp;"'title='"&amp;SUBSTITUTE(F216,CHAR(10)," ")&amp;"' /&gt;&lt;/td&gt;&lt;td headers='group'&gt;"&amp;IF(G216="","","&lt;span class='groupName'&gt;"&amp;SUBSTITUTE(G216,CHAR(10)," ")&amp;IF(H216="","","&lt;br /&gt;"&amp;SUBSTITUTE(H216,CHAR(10)," "))&amp;"&lt;/span&gt;&lt;img class='groupLogo' src='../res/mmt/ui/"&amp;VLOOKUP(G216,List!K:L,2,FALSE)&amp;"' title='"&amp;SUBSTITUTE(G216,CHAR(10)," ")&amp;"' /&gt;")&amp;IF(H216="","","&lt;img class='groupLogo' src='../res/mmt/ui/"&amp;VLOOKUP(H216,List!K:L,2,FALSE)&amp;"' title='"&amp;SUBSTITUTE(H216,CHAR(10)," ")&amp;"' /&gt;")&amp;"&lt;/td&gt;&lt;td headers='score' id='"&amp;AO216&amp;"'&gt;"&amp;I216&amp;"&lt;/td&gt;&lt;td headers='HP'&gt;"&amp;J216&amp;"&lt;/td&gt;&lt;td headers='patk'&gt;"&amp;K216&amp;"&lt;/td&gt;&lt;td headers='matk'&gt;"&amp;L216&amp;"&lt;/td&gt;&lt;td headers='pdef'&gt;"&amp;N216&amp;"&lt;/td&gt;&lt;td headers='mdef'&gt;"&amp;O216&amp;"&lt;/td&gt;&lt;td headers='dex'&gt;"&amp;P216&amp;"&lt;/td&gt;&lt;td headers='agi'&gt;"&amp;Q216&amp;"&lt;/td&gt;&lt;td headers='luck'&gt;"&amp;R216&amp;"&lt;/td&gt;&lt;td headers='aType'&gt;"&amp;S216&amp;IF(U216="","","&lt;br /&gt;"&amp;U216)&amp; "&lt;/td&gt;&lt;td headers='a.bonus'&gt;"&amp;T216&amp;IF(V216="","","&lt;br /&gt;"&amp;V216)&amp;"&lt;/td&gt;&lt;td headers='special'&gt;"&amp;X216&amp;IF(Z216="","","&lt;br /&gt;"&amp;Z216)&amp;"&lt;/td&gt;&lt;td headers='sp.bonus'&gt;"&amp;Y216&amp;IF(AA216="","","&lt;br /&gt;"&amp;AA216)&amp;"&lt;/td&gt;&lt;td headers='others'&gt;"&amp;AB216&amp;"&lt;/td&gt;&lt;td headers='sinA'&gt;"&amp;AC216&amp;"&lt;/td&gt;&lt;td headers='sinB'&gt;"&amp;AD216&amp;"&lt;/td&gt;&lt;td headers='sinC'&gt;"&amp;AE216&amp;"&lt;/td&gt;&lt;td headers='sinD'&gt;"&amp;AF216&amp;"&lt;/td&gt;&lt;td headers='sinE'&gt;"&amp;AG216&amp;"&lt;/td&gt;&lt;td headers='sinF'&gt;"&amp;AH216&amp;"&lt;/td&gt;&lt;td headers='sinG'&gt;"&amp;AI216&amp;"&lt;/td&gt;&lt;/tr&gt;"</f>
        <v>&lt;tr class='mmt ev'&gt;&lt;td headers='icon'&gt;&lt;a href='https://www.alchemistcodedb.com/jp/card/ts-pok-arumasu-01'&gt;&lt;img src='../res/mmt/TS_POK_ARUMASU_01.png' title='決して折れない不屈の剣' /&gt;&lt;/a&gt;&lt;/td&gt;&lt;td headers='name'&gt;決して折れない不屈の剣&lt;/td&gt;&lt;td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id='m214'&gt;50&lt;/td&gt;&lt;td headers='HP'&gt;30&lt;/td&gt;&lt;td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headers='sinE'&gt;10&lt;/td&gt;&lt;td headers='sinF'&gt;&lt;/td&gt;&lt;td headers='sinG'&gt;20&lt;/td&gt;&lt;/tr&gt;</v>
      </c>
      <c r="AN216" s="29" t="str">
        <f t="shared" si="19"/>
        <v>document.getElementById('m214').innerHTML = (b0*30+b1*30) + (s0*20+s5*10+s7*20);</v>
      </c>
      <c r="AO216" s="33" t="str">
        <f t="shared" si="20"/>
        <v>m214</v>
      </c>
      <c r="AP216" s="6" t="str">
        <f>IF(S216="","",VLOOKUP(S216,List!N$2:O$8,2,FALSE)&amp;"*"&amp;T216&amp;IF(U216="","","+"&amp;VLOOKUP(U216,List!N$2:O$8,2,FALSE)&amp;"*"&amp;V216&amp;"-"&amp;VLOOKUP(S216,List!N$2:O$8,2,FALSE)&amp;"*"&amp;VLOOKUP(U216,List!N$2:O$8,2,FALSE)&amp;"*"&amp;MIN(T216,V216)))&amp;IF(X216="","",IF(S216="","","+")&amp;VLOOKUP(X216,List!P$2:Q$15,2,FALSE)&amp;"*"&amp;Y216&amp;IF(Z216="","","+"&amp;VLOOKUP(Z216,List!P$2:Q$14,2,FALSE)))</f>
        <v/>
      </c>
    </row>
    <row r="217" spans="1:42" s="3" customFormat="1" ht="27.6" customHeight="1">
      <c r="A217" s="80" t="s">
        <v>582</v>
      </c>
      <c r="B217" s="6" t="s">
        <v>583</v>
      </c>
      <c r="C217" s="3">
        <v>5</v>
      </c>
      <c r="D217" s="3" t="s">
        <v>39</v>
      </c>
      <c r="E217" s="6"/>
      <c r="F217" s="14" t="s">
        <v>36</v>
      </c>
      <c r="G217" s="8" t="s">
        <v>248</v>
      </c>
      <c r="H217" s="8"/>
      <c r="I217" s="4">
        <f t="shared" si="21"/>
        <v>50</v>
      </c>
      <c r="J217" s="2">
        <v>40</v>
      </c>
      <c r="K217" s="2">
        <v>20</v>
      </c>
      <c r="L217" s="2">
        <v>20</v>
      </c>
      <c r="M217" s="2">
        <f t="shared" si="22"/>
        <v>20</v>
      </c>
      <c r="N217" s="2"/>
      <c r="O217" s="2"/>
      <c r="P217" s="2"/>
      <c r="Q217" s="2"/>
      <c r="R217" s="7"/>
      <c r="W217" s="3">
        <f t="shared" si="18"/>
        <v>0</v>
      </c>
      <c r="Y217" s="8"/>
      <c r="AA217" s="4"/>
      <c r="AB217" s="5" t="s">
        <v>479</v>
      </c>
      <c r="AE217" s="3">
        <v>30</v>
      </c>
      <c r="AG217" s="3">
        <v>30</v>
      </c>
      <c r="AJ217" s="4">
        <f t="shared" si="23"/>
        <v>30</v>
      </c>
      <c r="AL217" s="21"/>
      <c r="AM217" s="29" t="str">
        <f>"&lt;tr class='mmt"&amp;IF(D217="活動"," ev",IF(D217="限定"," ltd",""))&amp;IF(G217=""," groupless'","'")&amp;"&gt;&lt;td headers='icon'&gt;&lt;a href='https://www.alchemistcodedb.com/jp/card/"&amp;SUBSTITUTE(SUBSTITUTE(LOWER(A217),"_","-"),".png","")&amp;"'&gt;&lt;img src='../res/mmt/"&amp;A217&amp;"' title='"&amp;B217&amp;"' /&gt;&lt;/a&gt;&lt;/td&gt;&lt;td headers='name'&gt;"&amp;B217&amp;"&lt;/td&gt;&lt;td headers='rank'&gt;"&amp;C217&amp;"&lt;/td&gt;&lt;td headers='remark'&gt;"&amp;IF(D217="活動","&lt;span class='event'&gt;活動&lt;/span&gt;",IF(D217="限定","&lt;span class='limited'&gt;限定&lt;/span&gt;",""))&amp;"&lt;/td&gt;&lt;td headers='origin'&gt;&lt;span class='originName'&gt;"&amp;SUBSTITUTE(F217,CHAR(10),"&lt;br /&gt;")&amp;"&lt;/span&gt;&lt;img class='originLogo' src='../res/mmt/ui/"&amp;VLOOKUP(F217,List!F:H,2,FALSE)&amp;"'title='"&amp;SUBSTITUTE(F217,CHAR(10)," ")&amp;"' /&gt;&lt;/td&gt;&lt;td headers='group'&gt;"&amp;IF(G217="","","&lt;span class='groupName'&gt;"&amp;SUBSTITUTE(G217,CHAR(10)," ")&amp;IF(H217="","","&lt;br /&gt;"&amp;SUBSTITUTE(H217,CHAR(10)," "))&amp;"&lt;/span&gt;&lt;img class='groupLogo' src='../res/mmt/ui/"&amp;VLOOKUP(G217,List!K:L,2,FALSE)&amp;"' title='"&amp;SUBSTITUTE(G217,CHAR(10)," ")&amp;"' /&gt;")&amp;IF(H217="","","&lt;img class='groupLogo' src='../res/mmt/ui/"&amp;VLOOKUP(H217,List!K:L,2,FALSE)&amp;"' title='"&amp;SUBSTITUTE(H217,CHAR(10)," ")&amp;"' /&gt;")&amp;"&lt;/td&gt;&lt;td headers='score' id='"&amp;AO217&amp;"'&gt;"&amp;I217&amp;"&lt;/td&gt;&lt;td headers='HP'&gt;"&amp;J217&amp;"&lt;/td&gt;&lt;td headers='patk'&gt;"&amp;K217&amp;"&lt;/td&gt;&lt;td headers='matk'&gt;"&amp;L217&amp;"&lt;/td&gt;&lt;td headers='pdef'&gt;"&amp;N217&amp;"&lt;/td&gt;&lt;td headers='mdef'&gt;"&amp;O217&amp;"&lt;/td&gt;&lt;td headers='dex'&gt;"&amp;P217&amp;"&lt;/td&gt;&lt;td headers='agi'&gt;"&amp;Q217&amp;"&lt;/td&gt;&lt;td headers='luck'&gt;"&amp;R217&amp;"&lt;/td&gt;&lt;td headers='aType'&gt;"&amp;S217&amp;IF(U217="","","&lt;br /&gt;"&amp;U217)&amp; "&lt;/td&gt;&lt;td headers='a.bonus'&gt;"&amp;T217&amp;IF(V217="","","&lt;br /&gt;"&amp;V217)&amp;"&lt;/td&gt;&lt;td headers='special'&gt;"&amp;X217&amp;IF(Z217="","","&lt;br /&gt;"&amp;Z217)&amp;"&lt;/td&gt;&lt;td headers='sp.bonus'&gt;"&amp;Y217&amp;IF(AA217="","","&lt;br /&gt;"&amp;AA217)&amp;"&lt;/td&gt;&lt;td headers='others'&gt;"&amp;AB217&amp;"&lt;/td&gt;&lt;td headers='sinA'&gt;"&amp;AC217&amp;"&lt;/td&gt;&lt;td headers='sinB'&gt;"&amp;AD217&amp;"&lt;/td&gt;&lt;td headers='sinC'&gt;"&amp;AE217&amp;"&lt;/td&gt;&lt;td headers='sinD'&gt;"&amp;AF217&amp;"&lt;/td&gt;&lt;td headers='sinE'&gt;"&amp;AG217&amp;"&lt;/td&gt;&lt;td headers='sinF'&gt;"&amp;AH217&amp;"&lt;/td&gt;&lt;td headers='sinG'&gt;"&amp;AI217&amp;"&lt;/td&gt;&lt;/tr&gt;"</f>
        <v>&lt;tr class='mmt ltd'&gt;&lt;td headers='icon'&gt;&lt;a href='https://www.alchemistcodedb.com/jp/card/ts-pok-black-01'&gt;&lt;img src='../res/mmt/TS_POK_BLACK_01.png' title='粛清の黒き刃' /&gt;&lt;/a&gt;&lt;/td&gt;&lt;td headers='name'&gt;粛清の黒き刃&lt;/td&gt;&lt;td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id='m215'&gt;50&lt;/td&gt;&lt;td headers='HP'&gt;40&lt;/td&gt;&lt;td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headers='others'&gt;暴擊率+20&lt;/td&gt;&lt;td headers='sinA'&gt;&lt;/td&gt;&lt;td headers='sinB'&gt;&lt;/td&gt;&lt;td headers='sinC'&gt;30&lt;/td&gt;&lt;td headers='sinD'&gt;&lt;/td&gt;&lt;td headers='sinE'&gt;30&lt;/td&gt;&lt;td headers='sinF'&gt;&lt;/td&gt;&lt;td headers='sinG'&gt;&lt;/td&gt;&lt;/tr&gt;</v>
      </c>
      <c r="AN217" s="29" t="str">
        <f t="shared" si="19"/>
        <v>document.getElementById('m215').innerHTML = (b0*20+b1*20+b2*20) + (s0*30+s3*30+s5*30);</v>
      </c>
      <c r="AO217" s="33" t="str">
        <f t="shared" si="20"/>
        <v>m215</v>
      </c>
      <c r="AP217" s="6" t="str">
        <f>IF(S217="","",VLOOKUP(S217,List!N$2:O$8,2,FALSE)&amp;"*"&amp;T217&amp;IF(U217="","","+"&amp;VLOOKUP(U217,List!N$2:O$8,2,FALSE)&amp;"*"&amp;V217&amp;"-"&amp;VLOOKUP(S217,List!N$2:O$8,2,FALSE)&amp;"*"&amp;VLOOKUP(U217,List!N$2:O$8,2,FALSE)&amp;"*"&amp;MIN(T217,V217)))&amp;IF(X217="","",IF(S217="","","+")&amp;VLOOKUP(X217,List!P$2:Q$15,2,FALSE)&amp;"*"&amp;Y217&amp;IF(Z217="","","+"&amp;VLOOKUP(Z217,List!P$2:Q$14,2,FALSE)))</f>
        <v/>
      </c>
    </row>
    <row r="218" spans="1:42" s="3" customFormat="1" ht="27.6" customHeight="1">
      <c r="A218" s="80" t="s">
        <v>500</v>
      </c>
      <c r="B218" s="6" t="s">
        <v>501</v>
      </c>
      <c r="C218" s="3">
        <v>5</v>
      </c>
      <c r="D218" s="3" t="s">
        <v>39</v>
      </c>
      <c r="E218" s="6"/>
      <c r="F218" s="14" t="s">
        <v>36</v>
      </c>
      <c r="G218" s="8" t="s">
        <v>248</v>
      </c>
      <c r="H218" s="8"/>
      <c r="I218" s="4">
        <f t="shared" si="21"/>
        <v>90</v>
      </c>
      <c r="J218" s="2"/>
      <c r="K218" s="2">
        <v>60</v>
      </c>
      <c r="L218" s="2"/>
      <c r="M218" s="2">
        <f t="shared" si="22"/>
        <v>60</v>
      </c>
      <c r="N218" s="2"/>
      <c r="O218" s="2"/>
      <c r="P218" s="2"/>
      <c r="Q218" s="2"/>
      <c r="R218" s="7"/>
      <c r="W218" s="3">
        <f t="shared" si="18"/>
        <v>0</v>
      </c>
      <c r="Y218" s="8"/>
      <c r="AA218" s="4"/>
      <c r="AB218" s="5" t="s">
        <v>502</v>
      </c>
      <c r="AC218" s="3">
        <v>30</v>
      </c>
      <c r="AH218" s="3">
        <v>30</v>
      </c>
      <c r="AJ218" s="4">
        <f t="shared" si="23"/>
        <v>30</v>
      </c>
      <c r="AL218" s="21"/>
      <c r="AM218" s="29" t="str">
        <f>"&lt;tr class='mmt"&amp;IF(D218="活動"," ev",IF(D218="限定"," ltd",""))&amp;IF(G218=""," groupless'","'")&amp;"&gt;&lt;td headers='icon'&gt;&lt;a href='https://www.alchemistcodedb.com/jp/card/"&amp;SUBSTITUTE(SUBSTITUTE(LOWER(A218),"_","-"),".png","")&amp;"'&gt;&lt;img src='../res/mmt/"&amp;A218&amp;"' title='"&amp;B218&amp;"' /&gt;&lt;/a&gt;&lt;/td&gt;&lt;td headers='name'&gt;"&amp;B218&amp;"&lt;/td&gt;&lt;td headers='rank'&gt;"&amp;C218&amp;"&lt;/td&gt;&lt;td headers='remark'&gt;"&amp;IF(D218="活動","&lt;span class='event'&gt;活動&lt;/span&gt;",IF(D218="限定","&lt;span class='limited'&gt;限定&lt;/span&gt;",""))&amp;"&lt;/td&gt;&lt;td headers='origin'&gt;&lt;span class='originName'&gt;"&amp;SUBSTITUTE(F218,CHAR(10),"&lt;br /&gt;")&amp;"&lt;/span&gt;&lt;img class='originLogo' src='../res/mmt/ui/"&amp;VLOOKUP(F218,List!F:H,2,FALSE)&amp;"'title='"&amp;SUBSTITUTE(F218,CHAR(10)," ")&amp;"' /&gt;&lt;/td&gt;&lt;td headers='group'&gt;"&amp;IF(G218="","","&lt;span class='groupName'&gt;"&amp;SUBSTITUTE(G218,CHAR(10)," ")&amp;IF(H218="","","&lt;br /&gt;"&amp;SUBSTITUTE(H218,CHAR(10)," "))&amp;"&lt;/span&gt;&lt;img class='groupLogo' src='../res/mmt/ui/"&amp;VLOOKUP(G218,List!K:L,2,FALSE)&amp;"' title='"&amp;SUBSTITUTE(G218,CHAR(10)," ")&amp;"' /&gt;")&amp;IF(H218="","","&lt;img class='groupLogo' src='../res/mmt/ui/"&amp;VLOOKUP(H218,List!K:L,2,FALSE)&amp;"' title='"&amp;SUBSTITUTE(H218,CHAR(10)," ")&amp;"' /&gt;")&amp;"&lt;/td&gt;&lt;td headers='score' id='"&amp;AO218&amp;"'&gt;"&amp;I218&amp;"&lt;/td&gt;&lt;td headers='HP'&gt;"&amp;J218&amp;"&lt;/td&gt;&lt;td headers='patk'&gt;"&amp;K218&amp;"&lt;/td&gt;&lt;td headers='matk'&gt;"&amp;L218&amp;"&lt;/td&gt;&lt;td headers='pdef'&gt;"&amp;N218&amp;"&lt;/td&gt;&lt;td headers='mdef'&gt;"&amp;O218&amp;"&lt;/td&gt;&lt;td headers='dex'&gt;"&amp;P218&amp;"&lt;/td&gt;&lt;td headers='agi'&gt;"&amp;Q218&amp;"&lt;/td&gt;&lt;td headers='luck'&gt;"&amp;R218&amp;"&lt;/td&gt;&lt;td headers='aType'&gt;"&amp;S218&amp;IF(U218="","","&lt;br /&gt;"&amp;U218)&amp; "&lt;/td&gt;&lt;td headers='a.bonus'&gt;"&amp;T218&amp;IF(V218="","","&lt;br /&gt;"&amp;V218)&amp;"&lt;/td&gt;&lt;td headers='special'&gt;"&amp;X218&amp;IF(Z218="","","&lt;br /&gt;"&amp;Z218)&amp;"&lt;/td&gt;&lt;td headers='sp.bonus'&gt;"&amp;Y218&amp;IF(AA218="","","&lt;br /&gt;"&amp;AA218)&amp;"&lt;/td&gt;&lt;td headers='others'&gt;"&amp;AB218&amp;"&lt;/td&gt;&lt;td headers='sinA'&gt;"&amp;AC218&amp;"&lt;/td&gt;&lt;td headers='sinB'&gt;"&amp;AD218&amp;"&lt;/td&gt;&lt;td headers='sinC'&gt;"&amp;AE218&amp;"&lt;/td&gt;&lt;td headers='sinD'&gt;"&amp;AF218&amp;"&lt;/td&gt;&lt;td headers='sinE'&gt;"&amp;AG218&amp;"&lt;/td&gt;&lt;td headers='sinF'&gt;"&amp;AH218&amp;"&lt;/td&gt;&lt;td headers='sinG'&gt;"&amp;AI218&amp;"&lt;/td&gt;&lt;/tr&gt;"</f>
        <v>&lt;tr class='mmt ltd'&gt;&lt;td headers='icon'&gt;&lt;a href='https://www.alchemistcodedb.com/jp/card/ts-pok-cassius-01'&gt;&lt;img src='../res/mmt/TS_POK_CASSIUS_01.png' title='円環の瞳' /&gt;&lt;/a&gt;&lt;/td&gt;&lt;td headers='name'&gt;円環の瞳&lt;/td&gt;&lt;td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id='m216'&gt;90&lt;/td&gt;&lt;td headers='HP'&gt;&lt;/td&gt;&lt;td headers='patk'&gt;60&lt;/td&gt;&lt;td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headers='others'&gt;暴擊率+20, 
命中率+10&lt;/td&gt;&lt;td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218" s="29" t="str">
        <f t="shared" si="19"/>
        <v>document.getElementById('m216').innerHTML = (b0*60+b1*60) + (s0*30+s1*30+s6*30);</v>
      </c>
      <c r="AO218" s="33" t="str">
        <f t="shared" si="20"/>
        <v>m216</v>
      </c>
      <c r="AP218" s="6" t="str">
        <f>IF(S218="","",VLOOKUP(S218,List!N$2:O$8,2,FALSE)&amp;"*"&amp;T218&amp;IF(U218="","","+"&amp;VLOOKUP(U218,List!N$2:O$8,2,FALSE)&amp;"*"&amp;V218&amp;"-"&amp;VLOOKUP(S218,List!N$2:O$8,2,FALSE)&amp;"*"&amp;VLOOKUP(U218,List!N$2:O$8,2,FALSE)&amp;"*"&amp;MIN(T218,V218)))&amp;IF(X218="","",IF(S218="","","+")&amp;VLOOKUP(X218,List!P$2:Q$15,2,FALSE)&amp;"*"&amp;Y218&amp;IF(Z218="","","+"&amp;VLOOKUP(Z218,List!P$2:Q$14,2,FALSE)))</f>
        <v/>
      </c>
    </row>
    <row r="219" spans="1:42" s="3" customFormat="1" ht="27.6" customHeight="1">
      <c r="A219" s="80" t="s">
        <v>251</v>
      </c>
      <c r="B219" s="6" t="s">
        <v>252</v>
      </c>
      <c r="C219" s="3">
        <v>5</v>
      </c>
      <c r="D219" s="3" t="s">
        <v>39</v>
      </c>
      <c r="E219" s="6"/>
      <c r="F219" s="14" t="s">
        <v>36</v>
      </c>
      <c r="G219" s="8" t="s">
        <v>248</v>
      </c>
      <c r="H219" s="8"/>
      <c r="I219" s="4">
        <f t="shared" si="21"/>
        <v>60</v>
      </c>
      <c r="J219" s="2">
        <v>40</v>
      </c>
      <c r="K219" s="2">
        <v>30</v>
      </c>
      <c r="L219" s="2"/>
      <c r="M219" s="2">
        <f t="shared" si="22"/>
        <v>30</v>
      </c>
      <c r="N219" s="2"/>
      <c r="O219" s="2"/>
      <c r="P219" s="2">
        <v>20</v>
      </c>
      <c r="Q219" s="2">
        <v>10</v>
      </c>
      <c r="R219" s="7"/>
      <c r="W219" s="3">
        <f t="shared" si="18"/>
        <v>0</v>
      </c>
      <c r="Y219" s="8"/>
      <c r="AA219" s="4"/>
      <c r="AB219" s="5"/>
      <c r="AE219" s="3">
        <v>30</v>
      </c>
      <c r="AH219" s="3">
        <v>30</v>
      </c>
      <c r="AJ219" s="4">
        <f t="shared" si="23"/>
        <v>30</v>
      </c>
      <c r="AL219" s="21"/>
      <c r="AM219" s="29" t="str">
        <f>"&lt;tr class='mmt"&amp;IF(D219="活動"," ev",IF(D219="限定"," ltd",""))&amp;IF(G219=""," groupless'","'")&amp;"&gt;&lt;td headers='icon'&gt;&lt;a href='https://www.alchemistcodedb.com/jp/card/"&amp;SUBSTITUTE(SUBSTITUTE(LOWER(A219),"_","-"),".png","")&amp;"'&gt;&lt;img src='../res/mmt/"&amp;A219&amp;"' title='"&amp;B219&amp;"' /&gt;&lt;/a&gt;&lt;/td&gt;&lt;td headers='name'&gt;"&amp;B219&amp;"&lt;/td&gt;&lt;td headers='rank'&gt;"&amp;C219&amp;"&lt;/td&gt;&lt;td headers='remark'&gt;"&amp;IF(D219="活動","&lt;span class='event'&gt;活動&lt;/span&gt;",IF(D219="限定","&lt;span class='limited'&gt;限定&lt;/span&gt;",""))&amp;"&lt;/td&gt;&lt;td headers='origin'&gt;&lt;span class='originName'&gt;"&amp;SUBSTITUTE(F219,CHAR(10),"&lt;br /&gt;")&amp;"&lt;/span&gt;&lt;img class='originLogo' src='../res/mmt/ui/"&amp;VLOOKUP(F219,List!F:H,2,FALSE)&amp;"'title='"&amp;SUBSTITUTE(F219,CHAR(10)," ")&amp;"' /&gt;&lt;/td&gt;&lt;td headers='group'&gt;"&amp;IF(G219="","","&lt;span class='groupName'&gt;"&amp;SUBSTITUTE(G219,CHAR(10)," ")&amp;IF(H219="","","&lt;br /&gt;"&amp;SUBSTITUTE(H219,CHAR(10)," "))&amp;"&lt;/span&gt;&lt;img class='groupLogo' src='../res/mmt/ui/"&amp;VLOOKUP(G219,List!K:L,2,FALSE)&amp;"' title='"&amp;SUBSTITUTE(G219,CHAR(10)," ")&amp;"' /&gt;")&amp;IF(H219="","","&lt;img class='groupLogo' src='../res/mmt/ui/"&amp;VLOOKUP(H219,List!K:L,2,FALSE)&amp;"' title='"&amp;SUBSTITUTE(H219,CHAR(10)," ")&amp;"' /&gt;")&amp;"&lt;/td&gt;&lt;td headers='score' id='"&amp;AO219&amp;"'&gt;"&amp;I219&amp;"&lt;/td&gt;&lt;td headers='HP'&gt;"&amp;J219&amp;"&lt;/td&gt;&lt;td headers='patk'&gt;"&amp;K219&amp;"&lt;/td&gt;&lt;td headers='matk'&gt;"&amp;L219&amp;"&lt;/td&gt;&lt;td headers='pdef'&gt;"&amp;N219&amp;"&lt;/td&gt;&lt;td headers='mdef'&gt;"&amp;O219&amp;"&lt;/td&gt;&lt;td headers='dex'&gt;"&amp;P219&amp;"&lt;/td&gt;&lt;td headers='agi'&gt;"&amp;Q219&amp;"&lt;/td&gt;&lt;td headers='luck'&gt;"&amp;R219&amp;"&lt;/td&gt;&lt;td headers='aType'&gt;"&amp;S219&amp;IF(U219="","","&lt;br /&gt;"&amp;U219)&amp; "&lt;/td&gt;&lt;td headers='a.bonus'&gt;"&amp;T219&amp;IF(V219="","","&lt;br /&gt;"&amp;V219)&amp;"&lt;/td&gt;&lt;td headers='special'&gt;"&amp;X219&amp;IF(Z219="","","&lt;br /&gt;"&amp;Z219)&amp;"&lt;/td&gt;&lt;td headers='sp.bonus'&gt;"&amp;Y219&amp;IF(AA219="","","&lt;br /&gt;"&amp;AA219)&amp;"&lt;/td&gt;&lt;td headers='others'&gt;"&amp;AB219&amp;"&lt;/td&gt;&lt;td headers='sinA'&gt;"&amp;AC219&amp;"&lt;/td&gt;&lt;td headers='sinB'&gt;"&amp;AD219&amp;"&lt;/td&gt;&lt;td headers='sinC'&gt;"&amp;AE219&amp;"&lt;/td&gt;&lt;td headers='sinD'&gt;"&amp;AF219&amp;"&lt;/td&gt;&lt;td headers='sinE'&gt;"&amp;AG219&amp;"&lt;/td&gt;&lt;td headers='sinF'&gt;"&amp;AH219&amp;"&lt;/td&gt;&lt;td headers='sinG'&gt;"&amp;AI219&amp;"&lt;/td&gt;&lt;/tr&gt;"</f>
        <v>&lt;tr class='mmt ltd'&gt;&lt;td headers='icon'&gt;&lt;a href='https://www.alchemistcodedb.com/jp/card/ts-pok-failnaught-01'&gt;&lt;img src='../res/mmt/TS_POK_FAILNAUGHT_01.png' title='闇に浮かぶ優しき笑み' /&gt;&lt;/a&gt;&lt;/td&gt;&lt;td headers='name'&gt;闇に浮かぶ優しき笑み&lt;/td&gt;&lt;td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id='m217'&gt;60&lt;/td&gt;&lt;td headers='HP'&gt;40&lt;/td&gt;&lt;td headers='patk'&gt;30&lt;/td&gt;&lt;td headers='matk'&gt;&lt;/td&gt;&lt;td headers='pdef'&gt;&lt;/td&gt;&lt;td headers='mdef'&gt;&lt;/td&gt;&lt;td headers='dex'&gt;20&lt;/td&gt;&lt;td headers='agi'&gt;10&lt;/td&gt;&lt;td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219" s="29" t="str">
        <f t="shared" si="19"/>
        <v>document.getElementById('m217').innerHTML = (b0*30+b1*30) + (s0*30+s3*30+s6*30);</v>
      </c>
      <c r="AO219" s="33" t="str">
        <f t="shared" si="20"/>
        <v>m217</v>
      </c>
      <c r="AP219" s="6" t="str">
        <f>IF(S219="","",VLOOKUP(S219,List!N$2:O$8,2,FALSE)&amp;"*"&amp;T219&amp;IF(U219="","","+"&amp;VLOOKUP(U219,List!N$2:O$8,2,FALSE)&amp;"*"&amp;V219&amp;"-"&amp;VLOOKUP(S219,List!N$2:O$8,2,FALSE)&amp;"*"&amp;VLOOKUP(U219,List!N$2:O$8,2,FALSE)&amp;"*"&amp;MIN(T219,V219)))&amp;IF(X219="","",IF(S219="","","+")&amp;VLOOKUP(X219,List!P$2:Q$15,2,FALSE)&amp;"*"&amp;Y219&amp;IF(Z219="","","+"&amp;VLOOKUP(Z219,List!P$2:Q$14,2,FALSE)))</f>
        <v/>
      </c>
    </row>
    <row r="220" spans="1:42" s="3" customFormat="1" ht="27.6" customHeight="1">
      <c r="A220" s="80" t="s">
        <v>893</v>
      </c>
      <c r="B220" s="6" t="s">
        <v>905</v>
      </c>
      <c r="C220" s="3">
        <v>5</v>
      </c>
      <c r="D220" s="3" t="s">
        <v>39</v>
      </c>
      <c r="E220" s="6"/>
      <c r="F220" s="14" t="s">
        <v>36</v>
      </c>
      <c r="G220" s="8" t="s">
        <v>248</v>
      </c>
      <c r="H220" s="8"/>
      <c r="I220" s="4">
        <f t="shared" si="21"/>
        <v>90</v>
      </c>
      <c r="J220" s="2">
        <v>20</v>
      </c>
      <c r="K220" s="2"/>
      <c r="L220" s="2">
        <v>40</v>
      </c>
      <c r="M220" s="2">
        <f t="shared" si="22"/>
        <v>40</v>
      </c>
      <c r="N220" s="2"/>
      <c r="O220" s="2"/>
      <c r="P220" s="2"/>
      <c r="Q220" s="2"/>
      <c r="R220" s="7"/>
      <c r="S220" s="3" t="s">
        <v>18</v>
      </c>
      <c r="T220" s="3">
        <v>20</v>
      </c>
      <c r="W220" s="3">
        <f t="shared" si="18"/>
        <v>20</v>
      </c>
      <c r="Y220" s="8"/>
      <c r="AA220" s="4"/>
      <c r="AB220" s="5" t="s">
        <v>613</v>
      </c>
      <c r="AH220" s="3">
        <v>30</v>
      </c>
      <c r="AI220" s="3">
        <v>30</v>
      </c>
      <c r="AJ220" s="4">
        <f t="shared" si="23"/>
        <v>30</v>
      </c>
      <c r="AL220" s="21"/>
      <c r="AM220" s="29" t="str">
        <f>"&lt;tr class='mmt"&amp;IF(D220="活動"," ev",IF(D220="限定"," ltd",""))&amp;IF(G220=""," groupless'","'")&amp;"&gt;&lt;td headers='icon'&gt;&lt;a href='https://www.alchemistcodedb.com/jp/card/"&amp;SUBSTITUTE(SUBSTITUTE(LOWER(A220),"_","-"),".png","")&amp;"'&gt;&lt;img src='../res/mmt/"&amp;A220&amp;"' title='"&amp;B220&amp;"' /&gt;&lt;/a&gt;&lt;/td&gt;&lt;td headers='name'&gt;"&amp;B220&amp;"&lt;/td&gt;&lt;td headers='rank'&gt;"&amp;C220&amp;"&lt;/td&gt;&lt;td headers='remark'&gt;"&amp;IF(D220="活動","&lt;span class='event'&gt;活動&lt;/span&gt;",IF(D220="限定","&lt;span class='limited'&gt;限定&lt;/span&gt;",""))&amp;"&lt;/td&gt;&lt;td headers='origin'&gt;&lt;span class='originName'&gt;"&amp;SUBSTITUTE(F220,CHAR(10),"&lt;br /&gt;")&amp;"&lt;/span&gt;&lt;img class='originLogo' src='../res/mmt/ui/"&amp;VLOOKUP(F220,List!F:H,2,FALSE)&amp;"'title='"&amp;SUBSTITUTE(F220,CHAR(10)," ")&amp;"' /&gt;&lt;/td&gt;&lt;td headers='group'&gt;"&amp;IF(G220="","","&lt;span class='groupName'&gt;"&amp;SUBSTITUTE(G220,CHAR(10)," ")&amp;IF(H220="","","&lt;br /&gt;"&amp;SUBSTITUTE(H220,CHAR(10)," "))&amp;"&lt;/span&gt;&lt;img class='groupLogo' src='../res/mmt/ui/"&amp;VLOOKUP(G220,List!K:L,2,FALSE)&amp;"' title='"&amp;SUBSTITUTE(G220,CHAR(10)," ")&amp;"' /&gt;")&amp;IF(H220="","","&lt;img class='groupLogo' src='../res/mmt/ui/"&amp;VLOOKUP(H220,List!K:L,2,FALSE)&amp;"' title='"&amp;SUBSTITUTE(H220,CHAR(10)," ")&amp;"' /&gt;")&amp;"&lt;/td&gt;&lt;td headers='score' id='"&amp;AO220&amp;"'&gt;"&amp;I220&amp;"&lt;/td&gt;&lt;td headers='HP'&gt;"&amp;J220&amp;"&lt;/td&gt;&lt;td headers='patk'&gt;"&amp;K220&amp;"&lt;/td&gt;&lt;td headers='matk'&gt;"&amp;L220&amp;"&lt;/td&gt;&lt;td headers='pdef'&gt;"&amp;N220&amp;"&lt;/td&gt;&lt;td headers='mdef'&gt;"&amp;O220&amp;"&lt;/td&gt;&lt;td headers='dex'&gt;"&amp;P220&amp;"&lt;/td&gt;&lt;td headers='agi'&gt;"&amp;Q220&amp;"&lt;/td&gt;&lt;td headers='luck'&gt;"&amp;R220&amp;"&lt;/td&gt;&lt;td headers='aType'&gt;"&amp;S220&amp;IF(U220="","","&lt;br /&gt;"&amp;U220)&amp; "&lt;/td&gt;&lt;td headers='a.bonus'&gt;"&amp;T220&amp;IF(V220="","","&lt;br /&gt;"&amp;V220)&amp;"&lt;/td&gt;&lt;td headers='special'&gt;"&amp;X220&amp;IF(Z220="","","&lt;br /&gt;"&amp;Z220)&amp;"&lt;/td&gt;&lt;td headers='sp.bonus'&gt;"&amp;Y220&amp;IF(AA220="","","&lt;br /&gt;"&amp;AA220)&amp;"&lt;/td&gt;&lt;td headers='others'&gt;"&amp;AB220&amp;"&lt;/td&gt;&lt;td headers='sinA'&gt;"&amp;AC220&amp;"&lt;/td&gt;&lt;td headers='sinB'&gt;"&amp;AD220&amp;"&lt;/td&gt;&lt;td headers='sinC'&gt;"&amp;AE220&amp;"&lt;/td&gt;&lt;td headers='sinD'&gt;"&amp;AF220&amp;"&lt;/td&gt;&lt;td headers='sinE'&gt;"&amp;AG220&amp;"&lt;/td&gt;&lt;td headers='sinF'&gt;"&amp;AH220&amp;"&lt;/td&gt;&lt;td headers='sinG'&gt;"&amp;AI220&amp;"&lt;/td&gt;&lt;/tr&gt;"</f>
        <v>&lt;tr class='mmt ltd'&gt;&lt;td headers='icon'&gt;&lt;a href='https://www.alchemistcodedb.com/jp/card/ts-pok-logistilla-01'&gt;&lt;img src='../res/mmt/TS_POK_LOGISTILLA_01.png' title='恥ずかしがり屋の魔女の道' /&gt;&lt;/a&gt;&lt;/td&gt;&lt;td headers='name'&gt;恥ずかしがり屋の魔女の道&lt;/td&gt;&lt;td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id='m218'&gt;90&lt;/td&gt;&lt;td headers='HP'&gt;20&lt;/td&gt;&lt;td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20" s="29" t="str">
        <f t="shared" si="19"/>
        <v>document.getElementById('m218').innerHTML = (b0*40) + (s0*30+s6*30+s7*30)+ (ex05*20);</v>
      </c>
      <c r="AO220" s="33" t="str">
        <f t="shared" si="20"/>
        <v>m218</v>
      </c>
      <c r="AP220" s="6" t="str">
        <f>IF(S220="","",VLOOKUP(S220,List!N$2:O$8,2,FALSE)&amp;"*"&amp;T220&amp;IF(U220="","","+"&amp;VLOOKUP(U220,List!N$2:O$8,2,FALSE)&amp;"*"&amp;V220&amp;"-"&amp;VLOOKUP(S220,List!N$2:O$8,2,FALSE)&amp;"*"&amp;VLOOKUP(U220,List!N$2:O$8,2,FALSE)&amp;"*"&amp;MIN(T220,V220)))&amp;IF(X220="","",IF(S220="","","+")&amp;VLOOKUP(X220,List!P$2:Q$15,2,FALSE)&amp;"*"&amp;Y220&amp;IF(Z220="","","+"&amp;VLOOKUP(Z220,List!P$2:Q$14,2,FALSE)))</f>
        <v>ex05*20</v>
      </c>
    </row>
    <row r="221" spans="1:42" s="3" customFormat="1" ht="27.6" customHeight="1">
      <c r="A221" s="80" t="s">
        <v>253</v>
      </c>
      <c r="B221" s="6" t="s">
        <v>254</v>
      </c>
      <c r="C221" s="3">
        <v>5</v>
      </c>
      <c r="D221" s="3" t="s">
        <v>39</v>
      </c>
      <c r="E221" s="6"/>
      <c r="F221" s="14" t="s">
        <v>36</v>
      </c>
      <c r="G221" s="8" t="s">
        <v>248</v>
      </c>
      <c r="H221" s="8"/>
      <c r="I221" s="4">
        <f t="shared" si="21"/>
        <v>110</v>
      </c>
      <c r="J221" s="2">
        <v>20</v>
      </c>
      <c r="K221" s="2">
        <v>50</v>
      </c>
      <c r="L221" s="2"/>
      <c r="M221" s="2">
        <f t="shared" si="22"/>
        <v>50</v>
      </c>
      <c r="N221" s="2"/>
      <c r="O221" s="2"/>
      <c r="P221" s="2"/>
      <c r="Q221" s="2"/>
      <c r="R221" s="7"/>
      <c r="W221" s="3">
        <f t="shared" si="18"/>
        <v>0</v>
      </c>
      <c r="X221" s="3" t="s">
        <v>24</v>
      </c>
      <c r="Y221" s="8">
        <v>30</v>
      </c>
      <c r="AA221" s="4"/>
      <c r="AB221" s="5"/>
      <c r="AF221" s="3">
        <v>20</v>
      </c>
      <c r="AG221" s="3">
        <v>30</v>
      </c>
      <c r="AI221" s="3">
        <v>10</v>
      </c>
      <c r="AJ221" s="4">
        <f t="shared" si="23"/>
        <v>30</v>
      </c>
      <c r="AL221" s="21"/>
      <c r="AM221" s="29" t="str">
        <f>"&lt;tr class='mmt"&amp;IF(D221="活動"," ev",IF(D221="限定"," ltd",""))&amp;IF(G221=""," groupless'","'")&amp;"&gt;&lt;td headers='icon'&gt;&lt;a href='https://www.alchemistcodedb.com/jp/card/"&amp;SUBSTITUTE(SUBSTITUTE(LOWER(A221),"_","-"),".png","")&amp;"'&gt;&lt;img src='../res/mmt/"&amp;A221&amp;"' title='"&amp;B221&amp;"' /&gt;&lt;/a&gt;&lt;/td&gt;&lt;td headers='name'&gt;"&amp;B221&amp;"&lt;/td&gt;&lt;td headers='rank'&gt;"&amp;C221&amp;"&lt;/td&gt;&lt;td headers='remark'&gt;"&amp;IF(D221="活動","&lt;span class='event'&gt;活動&lt;/span&gt;",IF(D221="限定","&lt;span class='limited'&gt;限定&lt;/span&gt;",""))&amp;"&lt;/td&gt;&lt;td headers='origin'&gt;&lt;span class='originName'&gt;"&amp;SUBSTITUTE(F221,CHAR(10),"&lt;br /&gt;")&amp;"&lt;/span&gt;&lt;img class='originLogo' src='../res/mmt/ui/"&amp;VLOOKUP(F221,List!F:H,2,FALSE)&amp;"'title='"&amp;SUBSTITUTE(F221,CHAR(10)," ")&amp;"' /&gt;&lt;/td&gt;&lt;td headers='group'&gt;"&amp;IF(G221="","","&lt;span class='groupName'&gt;"&amp;SUBSTITUTE(G221,CHAR(10)," ")&amp;IF(H221="","","&lt;br /&gt;"&amp;SUBSTITUTE(H221,CHAR(10)," "))&amp;"&lt;/span&gt;&lt;img class='groupLogo' src='../res/mmt/ui/"&amp;VLOOKUP(G221,List!K:L,2,FALSE)&amp;"' title='"&amp;SUBSTITUTE(G221,CHAR(10)," ")&amp;"' /&gt;")&amp;IF(H221="","","&lt;img class='groupLogo' src='../res/mmt/ui/"&amp;VLOOKUP(H221,List!K:L,2,FALSE)&amp;"' title='"&amp;SUBSTITUTE(H221,CHAR(10)," ")&amp;"' /&gt;")&amp;"&lt;/td&gt;&lt;td headers='score' id='"&amp;AO221&amp;"'&gt;"&amp;I221&amp;"&lt;/td&gt;&lt;td headers='HP'&gt;"&amp;J221&amp;"&lt;/td&gt;&lt;td headers='patk'&gt;"&amp;K221&amp;"&lt;/td&gt;&lt;td headers='matk'&gt;"&amp;L221&amp;"&lt;/td&gt;&lt;td headers='pdef'&gt;"&amp;N221&amp;"&lt;/td&gt;&lt;td headers='mdef'&gt;"&amp;O221&amp;"&lt;/td&gt;&lt;td headers='dex'&gt;"&amp;P221&amp;"&lt;/td&gt;&lt;td headers='agi'&gt;"&amp;Q221&amp;"&lt;/td&gt;&lt;td headers='luck'&gt;"&amp;R221&amp;"&lt;/td&gt;&lt;td headers='aType'&gt;"&amp;S221&amp;IF(U221="","","&lt;br /&gt;"&amp;U221)&amp; "&lt;/td&gt;&lt;td headers='a.bonus'&gt;"&amp;T221&amp;IF(V221="","","&lt;br /&gt;"&amp;V221)&amp;"&lt;/td&gt;&lt;td headers='special'&gt;"&amp;X221&amp;IF(Z221="","","&lt;br /&gt;"&amp;Z221)&amp;"&lt;/td&gt;&lt;td headers='sp.bonus'&gt;"&amp;Y221&amp;IF(AA221="","","&lt;br /&gt;"&amp;AA221)&amp;"&lt;/td&gt;&lt;td headers='others'&gt;"&amp;AB221&amp;"&lt;/td&gt;&lt;td headers='sinA'&gt;"&amp;AC221&amp;"&lt;/td&gt;&lt;td headers='sinB'&gt;"&amp;AD221&amp;"&lt;/td&gt;&lt;td headers='sinC'&gt;"&amp;AE221&amp;"&lt;/td&gt;&lt;td headers='sinD'&gt;"&amp;AF221&amp;"&lt;/td&gt;&lt;td headers='sinE'&gt;"&amp;AG221&amp;"&lt;/td&gt;&lt;td headers='sinF'&gt;"&amp;AH221&amp;"&lt;/td&gt;&lt;td headers='sinG'&gt;"&amp;AI221&amp;"&lt;/td&gt;&lt;/tr&gt;"</f>
        <v>&lt;tr class='mmt ltd'&gt;&lt;td headers='icon'&gt;&lt;a href='https://www.alchemistcodedb.com/jp/card/ts-pok-masamune-01'&gt;&lt;img src='../res/mmt/TS_POK_MASAMUNE_01.png' title='主君に捧げし刃' /&gt;&lt;/a&gt;&lt;/td&gt;&lt;td headers='name'&gt;主君に捧げし刃&lt;/td&gt;&lt;td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id='m219'&gt;110&lt;/td&gt;&lt;td headers='HP'&gt;20&lt;/td&gt;&lt;td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headers='special'&gt;異族&lt;/td&gt;&lt;td headers='sp.bonus'&gt;30&lt;/td&gt;&lt;td headers='others'&gt;&lt;/td&gt;&lt;td headers='sinA'&gt;&lt;/td&gt;&lt;td headers='sinB'&gt;&lt;/td&gt;&lt;td headers='sinC'&gt;&lt;/td&gt;&lt;td headers='sinD'&gt;20&lt;/td&gt;&lt;td headers='sinE'&gt;30&lt;/td&gt;&lt;td headers='sinF'&gt;&lt;/td&gt;&lt;td headers='sinG'&gt;10&lt;/td&gt;&lt;/tr&gt;</v>
      </c>
      <c r="AN221" s="29" t="str">
        <f t="shared" si="19"/>
        <v>document.getElementById('m219').innerHTML = (b0*50+b1*50) + (s0*30+s4*20+s5*30+s7*10)+ (ex17*30);</v>
      </c>
      <c r="AO221" s="33" t="str">
        <f t="shared" si="20"/>
        <v>m219</v>
      </c>
      <c r="AP221" s="6" t="str">
        <f>IF(S221="","",VLOOKUP(S221,List!N$2:O$8,2,FALSE)&amp;"*"&amp;T221&amp;IF(U221="","","+"&amp;VLOOKUP(U221,List!N$2:O$8,2,FALSE)&amp;"*"&amp;V221&amp;"-"&amp;VLOOKUP(S221,List!N$2:O$8,2,FALSE)&amp;"*"&amp;VLOOKUP(U221,List!N$2:O$8,2,FALSE)&amp;"*"&amp;MIN(T221,V221)))&amp;IF(X221="","",IF(S221="","","+")&amp;VLOOKUP(X221,List!P$2:Q$15,2,FALSE)&amp;"*"&amp;Y221&amp;IF(Z221="","","+"&amp;VLOOKUP(Z221,List!P$2:Q$14,2,FALSE)))</f>
        <v>ex17*30</v>
      </c>
    </row>
    <row r="222" spans="1:42" s="3" customFormat="1" ht="27.6" customHeight="1">
      <c r="A222" s="80" t="s">
        <v>770</v>
      </c>
      <c r="B222" s="6" t="s">
        <v>771</v>
      </c>
      <c r="C222" s="3">
        <v>5</v>
      </c>
      <c r="D222" s="3" t="s">
        <v>39</v>
      </c>
      <c r="E222" s="6"/>
      <c r="F222" s="14" t="s">
        <v>36</v>
      </c>
      <c r="G222" s="8" t="s">
        <v>248</v>
      </c>
      <c r="H222" s="8"/>
      <c r="I222" s="4">
        <f t="shared" si="21"/>
        <v>30</v>
      </c>
      <c r="J222" s="2">
        <v>50</v>
      </c>
      <c r="K222" s="2"/>
      <c r="L222" s="2"/>
      <c r="M222" s="2">
        <f t="shared" si="22"/>
        <v>0</v>
      </c>
      <c r="N222" s="2"/>
      <c r="O222" s="2"/>
      <c r="P222" s="2"/>
      <c r="Q222" s="2">
        <v>10</v>
      </c>
      <c r="R222" s="7"/>
      <c r="W222" s="3">
        <f t="shared" si="18"/>
        <v>0</v>
      </c>
      <c r="Y222" s="8"/>
      <c r="AA222" s="4"/>
      <c r="AB222" s="5" t="s">
        <v>772</v>
      </c>
      <c r="AC222" s="3">
        <v>30</v>
      </c>
      <c r="AD222" s="3">
        <v>30</v>
      </c>
      <c r="AJ222" s="4">
        <f t="shared" si="23"/>
        <v>30</v>
      </c>
      <c r="AL222" s="21"/>
      <c r="AM222" s="29" t="str">
        <f>"&lt;tr class='mmt"&amp;IF(D222="活動"," ev",IF(D222="限定"," ltd",""))&amp;IF(G222=""," groupless'","'")&amp;"&gt;&lt;td headers='icon'&gt;&lt;a href='https://www.alchemistcodedb.com/jp/card/"&amp;SUBSTITUTE(SUBSTITUTE(LOWER(A222),"_","-"),".png","")&amp;"'&gt;&lt;img src='../res/mmt/"&amp;A222&amp;"' title='"&amp;B222&amp;"' /&gt;&lt;/a&gt;&lt;/td&gt;&lt;td headers='name'&gt;"&amp;B222&amp;"&lt;/td&gt;&lt;td headers='rank'&gt;"&amp;C222&amp;"&lt;/td&gt;&lt;td headers='remark'&gt;"&amp;IF(D222="活動","&lt;span class='event'&gt;活動&lt;/span&gt;",IF(D222="限定","&lt;span class='limited'&gt;限定&lt;/span&gt;",""))&amp;"&lt;/td&gt;&lt;td headers='origin'&gt;&lt;span class='originName'&gt;"&amp;SUBSTITUTE(F222,CHAR(10),"&lt;br /&gt;")&amp;"&lt;/span&gt;&lt;img class='originLogo' src='../res/mmt/ui/"&amp;VLOOKUP(F222,List!F:H,2,FALSE)&amp;"'title='"&amp;SUBSTITUTE(F222,CHAR(10)," ")&amp;"' /&gt;&lt;/td&gt;&lt;td headers='group'&gt;"&amp;IF(G222="","","&lt;span class='groupName'&gt;"&amp;SUBSTITUTE(G222,CHAR(10)," ")&amp;IF(H222="","","&lt;br /&gt;"&amp;SUBSTITUTE(H222,CHAR(10)," "))&amp;"&lt;/span&gt;&lt;img class='groupLogo' src='../res/mmt/ui/"&amp;VLOOKUP(G222,List!K:L,2,FALSE)&amp;"' title='"&amp;SUBSTITUTE(G222,CHAR(10)," ")&amp;"' /&gt;")&amp;IF(H222="","","&lt;img class='groupLogo' src='../res/mmt/ui/"&amp;VLOOKUP(H222,List!K:L,2,FALSE)&amp;"' title='"&amp;SUBSTITUTE(H222,CHAR(10)," ")&amp;"' /&gt;")&amp;"&lt;/td&gt;&lt;td headers='score' id='"&amp;AO222&amp;"'&gt;"&amp;I222&amp;"&lt;/td&gt;&lt;td headers='HP'&gt;"&amp;J222&amp;"&lt;/td&gt;&lt;td headers='patk'&gt;"&amp;K222&amp;"&lt;/td&gt;&lt;td headers='matk'&gt;"&amp;L222&amp;"&lt;/td&gt;&lt;td headers='pdef'&gt;"&amp;N222&amp;"&lt;/td&gt;&lt;td headers='mdef'&gt;"&amp;O222&amp;"&lt;/td&gt;&lt;td headers='dex'&gt;"&amp;P222&amp;"&lt;/td&gt;&lt;td headers='agi'&gt;"&amp;Q222&amp;"&lt;/td&gt;&lt;td headers='luck'&gt;"&amp;R222&amp;"&lt;/td&gt;&lt;td headers='aType'&gt;"&amp;S222&amp;IF(U222="","","&lt;br /&gt;"&amp;U222)&amp; "&lt;/td&gt;&lt;td headers='a.bonus'&gt;"&amp;T222&amp;IF(V222="","","&lt;br /&gt;"&amp;V222)&amp;"&lt;/td&gt;&lt;td headers='special'&gt;"&amp;X222&amp;IF(Z222="","","&lt;br /&gt;"&amp;Z222)&amp;"&lt;/td&gt;&lt;td headers='sp.bonus'&gt;"&amp;Y222&amp;IF(AA222="","","&lt;br /&gt;"&amp;AA222)&amp;"&lt;/td&gt;&lt;td headers='others'&gt;"&amp;AB222&amp;"&lt;/td&gt;&lt;td headers='sinA'&gt;"&amp;AC222&amp;"&lt;/td&gt;&lt;td headers='sinB'&gt;"&amp;AD222&amp;"&lt;/td&gt;&lt;td headers='sinC'&gt;"&amp;AE222&amp;"&lt;/td&gt;&lt;td headers='sinD'&gt;"&amp;AF222&amp;"&lt;/td&gt;&lt;td headers='sinE'&gt;"&amp;AG222&amp;"&lt;/td&gt;&lt;td headers='sinF'&gt;"&amp;AH222&amp;"&lt;/td&gt;&lt;td headers='sinG'&gt;"&amp;AI222&amp;"&lt;/td&gt;&lt;/tr&gt;"</f>
        <v>&lt;tr class='mmt ltd'&gt;&lt;td headers='icon'&gt;&lt;a href='https://www.alchemistcodedb.com/jp/card/ts-pok-ragnarok-01'&gt;&lt;img src='../res/mmt/TS_POK_RAGNAROK_01.png' title='御旗に誓う、白き正義' /&gt;&lt;/a&gt;&lt;/td&gt;&lt;td headers='name'&gt;御旗に誓う、白き正義&lt;/td&gt;&lt;td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id='m220'&gt;30&lt;/td&gt;&lt;td headers='HP'&gt;50&lt;/td&gt;&lt;td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headers='others'&gt;暴擊率+20,
治癒力+20&lt;/td&gt;&lt;td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222" s="29" t="str">
        <f t="shared" si="19"/>
        <v>document.getElementById('m220').innerHTML = (b0*0) + (s0*30+s1*30+s2*30);</v>
      </c>
      <c r="AO222" s="33" t="str">
        <f t="shared" si="20"/>
        <v>m220</v>
      </c>
      <c r="AP222" s="6" t="str">
        <f>IF(S222="","",VLOOKUP(S222,List!N$2:O$8,2,FALSE)&amp;"*"&amp;T222&amp;IF(U222="","","+"&amp;VLOOKUP(U222,List!N$2:O$8,2,FALSE)&amp;"*"&amp;V222&amp;"-"&amp;VLOOKUP(S222,List!N$2:O$8,2,FALSE)&amp;"*"&amp;VLOOKUP(U222,List!N$2:O$8,2,FALSE)&amp;"*"&amp;MIN(T222,V222)))&amp;IF(X222="","",IF(S222="","","+")&amp;VLOOKUP(X222,List!P$2:Q$15,2,FALSE)&amp;"*"&amp;Y222&amp;IF(Z222="","","+"&amp;VLOOKUP(Z222,List!P$2:Q$14,2,FALSE)))</f>
        <v/>
      </c>
    </row>
    <row r="223" spans="1:42" s="3" customFormat="1" ht="27.6" customHeight="1">
      <c r="A223" s="80" t="s">
        <v>503</v>
      </c>
      <c r="B223" s="6" t="s">
        <v>506</v>
      </c>
      <c r="C223" s="3">
        <v>5</v>
      </c>
      <c r="D223" s="3" t="s">
        <v>39</v>
      </c>
      <c r="E223" s="6"/>
      <c r="F223" s="14" t="s">
        <v>36</v>
      </c>
      <c r="G223" s="8" t="s">
        <v>248</v>
      </c>
      <c r="H223" s="8"/>
      <c r="I223" s="4">
        <f t="shared" si="21"/>
        <v>30</v>
      </c>
      <c r="J223" s="2">
        <v>70</v>
      </c>
      <c r="K223" s="2"/>
      <c r="L223" s="2"/>
      <c r="M223" s="2">
        <f t="shared" si="22"/>
        <v>0</v>
      </c>
      <c r="N223" s="2"/>
      <c r="O223" s="2"/>
      <c r="P223" s="2"/>
      <c r="Q223" s="2">
        <v>10</v>
      </c>
      <c r="R223" s="7"/>
      <c r="W223" s="3">
        <f t="shared" si="18"/>
        <v>0</v>
      </c>
      <c r="Y223" s="8"/>
      <c r="AA223" s="4"/>
      <c r="AB223" s="5" t="s">
        <v>507</v>
      </c>
      <c r="AG223" s="3">
        <v>30</v>
      </c>
      <c r="AI223" s="3">
        <v>30</v>
      </c>
      <c r="AJ223" s="4">
        <f t="shared" si="23"/>
        <v>30</v>
      </c>
      <c r="AL223" s="21"/>
      <c r="AM223" s="29" t="str">
        <f>"&lt;tr class='mmt"&amp;IF(D223="活動"," ev",IF(D223="限定"," ltd",""))&amp;IF(G223=""," groupless'","'")&amp;"&gt;&lt;td headers='icon'&gt;&lt;a href='https://www.alchemistcodedb.com/jp/card/"&amp;SUBSTITUTE(SUBSTITUTE(LOWER(A223),"_","-"),".png","")&amp;"'&gt;&lt;img src='../res/mmt/"&amp;A223&amp;"' title='"&amp;B223&amp;"' /&gt;&lt;/a&gt;&lt;/td&gt;&lt;td headers='name'&gt;"&amp;B223&amp;"&lt;/td&gt;&lt;td headers='rank'&gt;"&amp;C223&amp;"&lt;/td&gt;&lt;td headers='remark'&gt;"&amp;IF(D223="活動","&lt;span class='event'&gt;活動&lt;/span&gt;",IF(D223="限定","&lt;span class='limited'&gt;限定&lt;/span&gt;",""))&amp;"&lt;/td&gt;&lt;td headers='origin'&gt;&lt;span class='originName'&gt;"&amp;SUBSTITUTE(F223,CHAR(10),"&lt;br /&gt;")&amp;"&lt;/span&gt;&lt;img class='originLogo' src='../res/mmt/ui/"&amp;VLOOKUP(F223,List!F:H,2,FALSE)&amp;"'title='"&amp;SUBSTITUTE(F223,CHAR(10)," ")&amp;"' /&gt;&lt;/td&gt;&lt;td headers='group'&gt;"&amp;IF(G223="","","&lt;span class='groupName'&gt;"&amp;SUBSTITUTE(G223,CHAR(10)," ")&amp;IF(H223="","","&lt;br /&gt;"&amp;SUBSTITUTE(H223,CHAR(10)," "))&amp;"&lt;/span&gt;&lt;img class='groupLogo' src='../res/mmt/ui/"&amp;VLOOKUP(G223,List!K:L,2,FALSE)&amp;"' title='"&amp;SUBSTITUTE(G223,CHAR(10)," ")&amp;"' /&gt;")&amp;IF(H223="","","&lt;img class='groupLogo' src='../res/mmt/ui/"&amp;VLOOKUP(H223,List!K:L,2,FALSE)&amp;"' title='"&amp;SUBSTITUTE(H223,CHAR(10)," ")&amp;"' /&gt;")&amp;"&lt;/td&gt;&lt;td headers='score' id='"&amp;AO223&amp;"'&gt;"&amp;I223&amp;"&lt;/td&gt;&lt;td headers='HP'&gt;"&amp;J223&amp;"&lt;/td&gt;&lt;td headers='patk'&gt;"&amp;K223&amp;"&lt;/td&gt;&lt;td headers='matk'&gt;"&amp;L223&amp;"&lt;/td&gt;&lt;td headers='pdef'&gt;"&amp;N223&amp;"&lt;/td&gt;&lt;td headers='mdef'&gt;"&amp;O223&amp;"&lt;/td&gt;&lt;td headers='dex'&gt;"&amp;P223&amp;"&lt;/td&gt;&lt;td headers='agi'&gt;"&amp;Q223&amp;"&lt;/td&gt;&lt;td headers='luck'&gt;"&amp;R223&amp;"&lt;/td&gt;&lt;td headers='aType'&gt;"&amp;S223&amp;IF(U223="","","&lt;br /&gt;"&amp;U223)&amp; "&lt;/td&gt;&lt;td headers='a.bonus'&gt;"&amp;T223&amp;IF(V223="","","&lt;br /&gt;"&amp;V223)&amp;"&lt;/td&gt;&lt;td headers='special'&gt;"&amp;X223&amp;IF(Z223="","","&lt;br /&gt;"&amp;Z223)&amp;"&lt;/td&gt;&lt;td headers='sp.bonus'&gt;"&amp;Y223&amp;IF(AA223="","","&lt;br /&gt;"&amp;AA223)&amp;"&lt;/td&gt;&lt;td headers='others'&gt;"&amp;AB223&amp;"&lt;/td&gt;&lt;td headers='sinA'&gt;"&amp;AC223&amp;"&lt;/td&gt;&lt;td headers='sinB'&gt;"&amp;AD223&amp;"&lt;/td&gt;&lt;td headers='sinC'&gt;"&amp;AE223&amp;"&lt;/td&gt;&lt;td headers='sinD'&gt;"&amp;AF223&amp;"&lt;/td&gt;&lt;td headers='sinE'&gt;"&amp;AG223&amp;"&lt;/td&gt;&lt;td headers='sinF'&gt;"&amp;AH223&amp;"&lt;/td&gt;&lt;td headers='sinG'&gt;"&amp;AI223&amp;"&lt;/td&gt;&lt;/tr&gt;"</f>
        <v>&lt;tr class='mmt ltd'&gt;&lt;td headers='icon'&gt;&lt;a href='https://www.alchemistcodedb.com/jp/card/ts-pok-risanaut-01'&gt;&lt;img src='../res/mmt/TS_POK_RISANAUT_01.png' title='確定事象の砂時計' /&gt;&lt;/a&gt;&lt;/td&gt;&lt;td headers='name'&gt;確定事象の砂時計&lt;/td&gt;&lt;td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id='m221'&gt;30&lt;/td&gt;&lt;td headers='HP'&gt;70&lt;/td&gt;&lt;td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headers='others'&gt;単体耐性+20&lt;/td&gt;&lt;td headers='sinA'&gt;&lt;/td&gt;&lt;td headers='sinB'&gt;&lt;/td&gt;&lt;td headers='sinC'&gt;&lt;/td&gt;&lt;td headers='sinD'&gt;&lt;/td&gt;&lt;td headers='sinE'&gt;30&lt;/td&gt;&lt;td headers='sinF'&gt;&lt;/td&gt;&lt;td headers='sinG'&gt;30&lt;/td&gt;&lt;/tr&gt;</v>
      </c>
      <c r="AN223" s="29" t="str">
        <f t="shared" si="19"/>
        <v>document.getElementById('m221').innerHTML = (b0*0) + (s0*30+s5*30+s7*30);</v>
      </c>
      <c r="AO223" s="33" t="str">
        <f t="shared" si="20"/>
        <v>m221</v>
      </c>
      <c r="AP223" s="6" t="str">
        <f>IF(S223="","",VLOOKUP(S223,List!N$2:O$8,2,FALSE)&amp;"*"&amp;T223&amp;IF(U223="","","+"&amp;VLOOKUP(U223,List!N$2:O$8,2,FALSE)&amp;"*"&amp;V223&amp;"-"&amp;VLOOKUP(S223,List!N$2:O$8,2,FALSE)&amp;"*"&amp;VLOOKUP(U223,List!N$2:O$8,2,FALSE)&amp;"*"&amp;MIN(T223,V223)))&amp;IF(X223="","",IF(S223="","","+")&amp;VLOOKUP(X223,List!P$2:Q$15,2,FALSE)&amp;"*"&amp;Y223&amp;IF(Z223="","","+"&amp;VLOOKUP(Z223,List!P$2:Q$14,2,FALSE)))</f>
        <v/>
      </c>
    </row>
    <row r="224" spans="1:42" s="3" customFormat="1" ht="27.6" customHeight="1">
      <c r="A224" s="80" t="s">
        <v>983</v>
      </c>
      <c r="B224" s="6" t="s">
        <v>986</v>
      </c>
      <c r="C224" s="3">
        <v>5</v>
      </c>
      <c r="D224" s="3" t="s">
        <v>39</v>
      </c>
      <c r="E224" s="6"/>
      <c r="F224" s="14" t="s">
        <v>36</v>
      </c>
      <c r="G224" s="8" t="s">
        <v>248</v>
      </c>
      <c r="H224" s="8"/>
      <c r="I224" s="4">
        <f t="shared" si="21"/>
        <v>70</v>
      </c>
      <c r="J224" s="2">
        <v>50</v>
      </c>
      <c r="K224" s="2"/>
      <c r="L224" s="2"/>
      <c r="M224" s="2">
        <f t="shared" si="22"/>
        <v>0</v>
      </c>
      <c r="N224" s="2"/>
      <c r="O224" s="2"/>
      <c r="P224" s="2"/>
      <c r="Q224" s="2"/>
      <c r="R224" s="7"/>
      <c r="S224" s="3" t="s">
        <v>15</v>
      </c>
      <c r="T224" s="3">
        <v>30</v>
      </c>
      <c r="W224" s="3">
        <f t="shared" si="18"/>
        <v>30</v>
      </c>
      <c r="Y224" s="8"/>
      <c r="AA224" s="4"/>
      <c r="AB224" s="5" t="s">
        <v>478</v>
      </c>
      <c r="AD224" s="3">
        <v>20</v>
      </c>
      <c r="AH224" s="3">
        <v>40</v>
      </c>
      <c r="AJ224" s="4">
        <f t="shared" si="23"/>
        <v>40</v>
      </c>
      <c r="AL224" s="21"/>
      <c r="AM224" s="29" t="str">
        <f>"&lt;tr class='mmt"&amp;IF(D224="活動"," ev",IF(D224="限定"," ltd",""))&amp;IF(G224=""," groupless'","'")&amp;"&gt;&lt;td headers='icon'&gt;&lt;a href='https://www.alchemistcodedb.com/jp/card/"&amp;SUBSTITUTE(SUBSTITUTE(LOWER(A224),"_","-"),".png","")&amp;"'&gt;&lt;img src='../res/mmt/"&amp;A224&amp;"' title='"&amp;B224&amp;"' /&gt;&lt;/a&gt;&lt;/td&gt;&lt;td headers='name'&gt;"&amp;B224&amp;"&lt;/td&gt;&lt;td headers='rank'&gt;"&amp;C224&amp;"&lt;/td&gt;&lt;td headers='remark'&gt;"&amp;IF(D224="活動","&lt;span class='event'&gt;活動&lt;/span&gt;",IF(D224="限定","&lt;span class='limited'&gt;限定&lt;/span&gt;",""))&amp;"&lt;/td&gt;&lt;td headers='origin'&gt;&lt;span class='originName'&gt;"&amp;SUBSTITUTE(F224,CHAR(10),"&lt;br /&gt;")&amp;"&lt;/span&gt;&lt;img class='originLogo' src='../res/mmt/ui/"&amp;VLOOKUP(F224,List!F:H,2,FALSE)&amp;"'title='"&amp;SUBSTITUTE(F224,CHAR(10)," ")&amp;"' /&gt;&lt;/td&gt;&lt;td headers='group'&gt;"&amp;IF(G224="","","&lt;span class='groupName'&gt;"&amp;SUBSTITUTE(G224,CHAR(10)," ")&amp;IF(H224="","","&lt;br /&gt;"&amp;SUBSTITUTE(H224,CHAR(10)," "))&amp;"&lt;/span&gt;&lt;img class='groupLogo' src='../res/mmt/ui/"&amp;VLOOKUP(G224,List!K:L,2,FALSE)&amp;"' title='"&amp;SUBSTITUTE(G224,CHAR(10)," ")&amp;"' /&gt;")&amp;IF(H224="","","&lt;img class='groupLogo' src='../res/mmt/ui/"&amp;VLOOKUP(H224,List!K:L,2,FALSE)&amp;"' title='"&amp;SUBSTITUTE(H224,CHAR(10)," ")&amp;"' /&gt;")&amp;"&lt;/td&gt;&lt;td headers='score' id='"&amp;AO224&amp;"'&gt;"&amp;I224&amp;"&lt;/td&gt;&lt;td headers='HP'&gt;"&amp;J224&amp;"&lt;/td&gt;&lt;td headers='patk'&gt;"&amp;K224&amp;"&lt;/td&gt;&lt;td headers='matk'&gt;"&amp;L224&amp;"&lt;/td&gt;&lt;td headers='pdef'&gt;"&amp;N224&amp;"&lt;/td&gt;&lt;td headers='mdef'&gt;"&amp;O224&amp;"&lt;/td&gt;&lt;td headers='dex'&gt;"&amp;P224&amp;"&lt;/td&gt;&lt;td headers='agi'&gt;"&amp;Q224&amp;"&lt;/td&gt;&lt;td headers='luck'&gt;"&amp;R224&amp;"&lt;/td&gt;&lt;td headers='aType'&gt;"&amp;S224&amp;IF(U224="","","&lt;br /&gt;"&amp;U224)&amp; "&lt;/td&gt;&lt;td headers='a.bonus'&gt;"&amp;T224&amp;IF(V224="","","&lt;br /&gt;"&amp;V224)&amp;"&lt;/td&gt;&lt;td headers='special'&gt;"&amp;X224&amp;IF(Z224="","","&lt;br /&gt;"&amp;Z224)&amp;"&lt;/td&gt;&lt;td headers='sp.bonus'&gt;"&amp;Y224&amp;IF(AA224="","","&lt;br /&gt;"&amp;AA224)&amp;"&lt;/td&gt;&lt;td headers='others'&gt;"&amp;AB224&amp;"&lt;/td&gt;&lt;td headers='sinA'&gt;"&amp;AC224&amp;"&lt;/td&gt;&lt;td headers='sinB'&gt;"&amp;AD224&amp;"&lt;/td&gt;&lt;td headers='sinC'&gt;"&amp;AE224&amp;"&lt;/td&gt;&lt;td headers='sinD'&gt;"&amp;AF224&amp;"&lt;/td&gt;&lt;td headers='sinE'&gt;"&amp;AG224&amp;"&lt;/td&gt;&lt;td headers='sinF'&gt;"&amp;AH224&amp;"&lt;/td&gt;&lt;td headers='sinG'&gt;"&amp;AI224&amp;"&lt;/td&gt;&lt;/tr&gt;"</f>
        <v>&lt;tr class='mmt ltd'&gt;&lt;td headers='icon'&gt;&lt;a href='https://www.alchemistcodedb.com/jp/card/ts-pok-solomon-01'&gt;&lt;img src='../res/mmt/TS_POK_SOLOMON_01.png' title='勝利への最適解' /&gt;&lt;/a&gt;&lt;/td&gt;&lt;td headers='name'&gt;勝利への最適解&lt;/td&gt;&lt;td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id='m222'&gt;70&lt;/td&gt;&lt;td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headers='others'&gt;命中率+10&lt;/td&gt;&lt;td headers='sinA'&gt;&lt;/td&gt;&lt;td headers='sinB'&gt;20&lt;/td&gt;&lt;td headers='sinC'&gt;&lt;/td&gt;&lt;td headers='sinD'&gt;&lt;/td&gt;&lt;td headers='sinE'&gt;&lt;/td&gt;&lt;td headers='sinF'&gt;40&lt;/td&gt;&lt;td headers='sinG'&gt;&lt;/td&gt;&lt;/tr&gt;</v>
      </c>
      <c r="AN224" s="29" t="str">
        <f t="shared" si="19"/>
        <v>document.getElementById('m222').innerHTML = (b0*0) + (s0*40+s2*20+s6*40)+ (ex02*30);</v>
      </c>
      <c r="AO224" s="33" t="str">
        <f t="shared" si="20"/>
        <v>m222</v>
      </c>
      <c r="AP224" s="6" t="str">
        <f>IF(S224="","",VLOOKUP(S224,List!N$2:O$8,2,FALSE)&amp;"*"&amp;T224&amp;IF(U224="","","+"&amp;VLOOKUP(U224,List!N$2:O$8,2,FALSE)&amp;"*"&amp;V224&amp;"-"&amp;VLOOKUP(S224,List!N$2:O$8,2,FALSE)&amp;"*"&amp;VLOOKUP(U224,List!N$2:O$8,2,FALSE)&amp;"*"&amp;MIN(T224,V224)))&amp;IF(X224="","",IF(S224="","","+")&amp;VLOOKUP(X224,List!P$2:Q$15,2,FALSE)&amp;"*"&amp;Y224&amp;IF(Z224="","","+"&amp;VLOOKUP(Z224,List!P$2:Q$14,2,FALSE)))</f>
        <v>ex02*30</v>
      </c>
    </row>
    <row r="225" spans="1:42" s="3" customFormat="1" ht="27.6" customHeight="1">
      <c r="A225" s="80" t="s">
        <v>255</v>
      </c>
      <c r="B225" s="6" t="s">
        <v>256</v>
      </c>
      <c r="C225" s="3">
        <v>5</v>
      </c>
      <c r="D225" s="3" t="s">
        <v>39</v>
      </c>
      <c r="E225" s="6"/>
      <c r="F225" s="14" t="s">
        <v>36</v>
      </c>
      <c r="G225" s="8" t="s">
        <v>248</v>
      </c>
      <c r="H225" s="8"/>
      <c r="I225" s="4">
        <f t="shared" si="21"/>
        <v>100</v>
      </c>
      <c r="J225" s="2">
        <v>40</v>
      </c>
      <c r="K225" s="2"/>
      <c r="L225" s="2"/>
      <c r="M225" s="2">
        <f t="shared" si="22"/>
        <v>0</v>
      </c>
      <c r="N225" s="2"/>
      <c r="O225" s="2"/>
      <c r="P225" s="2"/>
      <c r="Q225" s="2"/>
      <c r="R225" s="7"/>
      <c r="S225" s="5" t="s">
        <v>17</v>
      </c>
      <c r="T225" s="3">
        <v>40</v>
      </c>
      <c r="U225" s="5"/>
      <c r="W225" s="3">
        <f t="shared" si="18"/>
        <v>40</v>
      </c>
      <c r="Y225" s="8"/>
      <c r="AA225" s="4"/>
      <c r="AB225" s="5" t="s">
        <v>613</v>
      </c>
      <c r="AI225" s="3">
        <v>60</v>
      </c>
      <c r="AJ225" s="4">
        <f t="shared" si="23"/>
        <v>60</v>
      </c>
      <c r="AL225" s="21"/>
      <c r="AM225" s="29" t="str">
        <f>"&lt;tr class='mmt"&amp;IF(D225="活動"," ev",IF(D225="限定"," ltd",""))&amp;IF(G225=""," groupless'","'")&amp;"&gt;&lt;td headers='icon'&gt;&lt;a href='https://www.alchemistcodedb.com/jp/card/"&amp;SUBSTITUTE(SUBSTITUTE(LOWER(A225),"_","-"),".png","")&amp;"'&gt;&lt;img src='../res/mmt/"&amp;A225&amp;"' title='"&amp;B225&amp;"' /&gt;&lt;/a&gt;&lt;/td&gt;&lt;td headers='name'&gt;"&amp;B225&amp;"&lt;/td&gt;&lt;td headers='rank'&gt;"&amp;C225&amp;"&lt;/td&gt;&lt;td headers='remark'&gt;"&amp;IF(D225="活動","&lt;span class='event'&gt;活動&lt;/span&gt;",IF(D225="限定","&lt;span class='limited'&gt;限定&lt;/span&gt;",""))&amp;"&lt;/td&gt;&lt;td headers='origin'&gt;&lt;span class='originName'&gt;"&amp;SUBSTITUTE(F225,CHAR(10),"&lt;br /&gt;")&amp;"&lt;/span&gt;&lt;img class='originLogo' src='../res/mmt/ui/"&amp;VLOOKUP(F225,List!F:H,2,FALSE)&amp;"'title='"&amp;SUBSTITUTE(F225,CHAR(10)," ")&amp;"' /&gt;&lt;/td&gt;&lt;td headers='group'&gt;"&amp;IF(G225="","","&lt;span class='groupName'&gt;"&amp;SUBSTITUTE(G225,CHAR(10)," ")&amp;IF(H225="","","&lt;br /&gt;"&amp;SUBSTITUTE(H225,CHAR(10)," "))&amp;"&lt;/span&gt;&lt;img class='groupLogo' src='../res/mmt/ui/"&amp;VLOOKUP(G225,List!K:L,2,FALSE)&amp;"' title='"&amp;SUBSTITUTE(G225,CHAR(10)," ")&amp;"' /&gt;")&amp;IF(H225="","","&lt;img class='groupLogo' src='../res/mmt/ui/"&amp;VLOOKUP(H225,List!K:L,2,FALSE)&amp;"' title='"&amp;SUBSTITUTE(H225,CHAR(10)," ")&amp;"' /&gt;")&amp;"&lt;/td&gt;&lt;td headers='score' id='"&amp;AO225&amp;"'&gt;"&amp;I225&amp;"&lt;/td&gt;&lt;td headers='HP'&gt;"&amp;J225&amp;"&lt;/td&gt;&lt;td headers='patk'&gt;"&amp;K225&amp;"&lt;/td&gt;&lt;td headers='matk'&gt;"&amp;L225&amp;"&lt;/td&gt;&lt;td headers='pdef'&gt;"&amp;N225&amp;"&lt;/td&gt;&lt;td headers='mdef'&gt;"&amp;O225&amp;"&lt;/td&gt;&lt;td headers='dex'&gt;"&amp;P225&amp;"&lt;/td&gt;&lt;td headers='agi'&gt;"&amp;Q225&amp;"&lt;/td&gt;&lt;td headers='luck'&gt;"&amp;R225&amp;"&lt;/td&gt;&lt;td headers='aType'&gt;"&amp;S225&amp;IF(U225="","","&lt;br /&gt;"&amp;U225)&amp; "&lt;/td&gt;&lt;td headers='a.bonus'&gt;"&amp;T225&amp;IF(V225="","","&lt;br /&gt;"&amp;V225)&amp;"&lt;/td&gt;&lt;td headers='special'&gt;"&amp;X225&amp;IF(Z225="","","&lt;br /&gt;"&amp;Z225)&amp;"&lt;/td&gt;&lt;td headers='sp.bonus'&gt;"&amp;Y225&amp;IF(AA225="","","&lt;br /&gt;"&amp;AA225)&amp;"&lt;/td&gt;&lt;td headers='others'&gt;"&amp;AB225&amp;"&lt;/td&gt;&lt;td headers='sinA'&gt;"&amp;AC225&amp;"&lt;/td&gt;&lt;td headers='sinB'&gt;"&amp;AD225&amp;"&lt;/td&gt;&lt;td headers='sinC'&gt;"&amp;AE225&amp;"&lt;/td&gt;&lt;td headers='sinD'&gt;"&amp;AF225&amp;"&lt;/td&gt;&lt;td headers='sinE'&gt;"&amp;AG225&amp;"&lt;/td&gt;&lt;td headers='sinF'&gt;"&amp;AH225&amp;"&lt;/td&gt;&lt;td headers='sinG'&gt;"&amp;AI225&amp;"&lt;/td&gt;&lt;/tr&gt;"</f>
        <v>&lt;tr class='mmt ltd'&gt;&lt;td headers='icon'&gt;&lt;a href='https://www.alchemistcodedb.com/jp/card/ts-pok-tifaret-01'&gt;&lt;img src='../res/mmt/TS_POK_TIFARET_01.png' title='導き、その光とともに' /&gt;&lt;/a&gt;&lt;/td&gt;&lt;td headers='name'&gt;導き、その光とともに&lt;/td&gt;&lt;td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id='m223'&gt;100&lt;/td&gt;&lt;td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headers='a.bonus'&gt;40&lt;/td&gt;&lt;td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225" s="29" t="str">
        <f t="shared" si="19"/>
        <v>document.getElementById('m223').innerHTML = (b0*0) + (s0*60+s7*60)+ (ex04*40);</v>
      </c>
      <c r="AO225" s="33" t="str">
        <f t="shared" si="20"/>
        <v>m223</v>
      </c>
      <c r="AP225" s="6" t="str">
        <f>IF(S225="","",VLOOKUP(S225,List!N$2:O$8,2,FALSE)&amp;"*"&amp;T225&amp;IF(U225="","","+"&amp;VLOOKUP(U225,List!N$2:O$8,2,FALSE)&amp;"*"&amp;V225&amp;"-"&amp;VLOOKUP(S225,List!N$2:O$8,2,FALSE)&amp;"*"&amp;VLOOKUP(U225,List!N$2:O$8,2,FALSE)&amp;"*"&amp;MIN(T225,V225)))&amp;IF(X225="","",IF(S225="","","+")&amp;VLOOKUP(X225,List!P$2:Q$15,2,FALSE)&amp;"*"&amp;Y225&amp;IF(Z225="","","+"&amp;VLOOKUP(Z225,List!P$2:Q$14,2,FALSE)))</f>
        <v>ex04*40</v>
      </c>
    </row>
    <row r="226" spans="1:42" s="3" customFormat="1" ht="27.6" customHeight="1">
      <c r="A226" s="80" t="s">
        <v>644</v>
      </c>
      <c r="B226" s="6" t="s">
        <v>647</v>
      </c>
      <c r="C226" s="3">
        <v>5</v>
      </c>
      <c r="D226" s="3" t="s">
        <v>35</v>
      </c>
      <c r="E226" s="6"/>
      <c r="F226" s="14" t="s">
        <v>36</v>
      </c>
      <c r="G226" s="8" t="s">
        <v>646</v>
      </c>
      <c r="H226" s="8"/>
      <c r="I226" s="4">
        <f t="shared" si="21"/>
        <v>30</v>
      </c>
      <c r="J226" s="2">
        <v>60</v>
      </c>
      <c r="K226" s="2"/>
      <c r="L226" s="2"/>
      <c r="M226" s="2">
        <f t="shared" si="22"/>
        <v>0</v>
      </c>
      <c r="N226" s="2"/>
      <c r="O226" s="2"/>
      <c r="P226" s="2"/>
      <c r="Q226" s="2"/>
      <c r="R226" s="7"/>
      <c r="S226" s="5"/>
      <c r="U226" s="5"/>
      <c r="W226" s="3">
        <f t="shared" si="18"/>
        <v>0</v>
      </c>
      <c r="Y226" s="8"/>
      <c r="AA226" s="4"/>
      <c r="AB226" s="5"/>
      <c r="AC226" s="3">
        <v>30</v>
      </c>
      <c r="AJ226" s="4">
        <f t="shared" si="23"/>
        <v>30</v>
      </c>
      <c r="AL226" s="21"/>
      <c r="AM226" s="29" t="str">
        <f>"&lt;tr class='mmt"&amp;IF(D226="活動"," ev",IF(D226="限定"," ltd",""))&amp;IF(G226=""," groupless'","'")&amp;"&gt;&lt;td headers='icon'&gt;&lt;a href='https://www.alchemistcodedb.com/jp/card/"&amp;SUBSTITUTE(SUBSTITUTE(LOWER(A226),"_","-"),".png","")&amp;"'&gt;&lt;img src='../res/mmt/"&amp;A226&amp;"' title='"&amp;B226&amp;"' /&gt;&lt;/a&gt;&lt;/td&gt;&lt;td headers='name'&gt;"&amp;B226&amp;"&lt;/td&gt;&lt;td headers='rank'&gt;"&amp;C226&amp;"&lt;/td&gt;&lt;td headers='remark'&gt;"&amp;IF(D226="活動","&lt;span class='event'&gt;活動&lt;/span&gt;",IF(D226="限定","&lt;span class='limited'&gt;限定&lt;/span&gt;",""))&amp;"&lt;/td&gt;&lt;td headers='origin'&gt;&lt;span class='originName'&gt;"&amp;SUBSTITUTE(F226,CHAR(10),"&lt;br /&gt;")&amp;"&lt;/span&gt;&lt;img class='originLogo' src='../res/mmt/ui/"&amp;VLOOKUP(F226,List!F:H,2,FALSE)&amp;"'title='"&amp;SUBSTITUTE(F226,CHAR(10)," ")&amp;"' /&gt;&lt;/td&gt;&lt;td headers='group'&gt;"&amp;IF(G226="","","&lt;span class='groupName'&gt;"&amp;SUBSTITUTE(G226,CHAR(10)," ")&amp;IF(H226="","","&lt;br /&gt;"&amp;SUBSTITUTE(H226,CHAR(10)," "))&amp;"&lt;/span&gt;&lt;img class='groupLogo' src='../res/mmt/ui/"&amp;VLOOKUP(G226,List!K:L,2,FALSE)&amp;"' title='"&amp;SUBSTITUTE(G226,CHAR(10)," ")&amp;"' /&gt;")&amp;IF(H226="","","&lt;img class='groupLogo' src='../res/mmt/ui/"&amp;VLOOKUP(H226,List!K:L,2,FALSE)&amp;"' title='"&amp;SUBSTITUTE(H226,CHAR(10)," ")&amp;"' /&gt;")&amp;"&lt;/td&gt;&lt;td headers='score' id='"&amp;AO226&amp;"'&gt;"&amp;I226&amp;"&lt;/td&gt;&lt;td headers='HP'&gt;"&amp;J226&amp;"&lt;/td&gt;&lt;td headers='patk'&gt;"&amp;K226&amp;"&lt;/td&gt;&lt;td headers='matk'&gt;"&amp;L226&amp;"&lt;/td&gt;&lt;td headers='pdef'&gt;"&amp;N226&amp;"&lt;/td&gt;&lt;td headers='mdef'&gt;"&amp;O226&amp;"&lt;/td&gt;&lt;td headers='dex'&gt;"&amp;P226&amp;"&lt;/td&gt;&lt;td headers='agi'&gt;"&amp;Q226&amp;"&lt;/td&gt;&lt;td headers='luck'&gt;"&amp;R226&amp;"&lt;/td&gt;&lt;td headers='aType'&gt;"&amp;S226&amp;IF(U226="","","&lt;br /&gt;"&amp;U226)&amp; "&lt;/td&gt;&lt;td headers='a.bonus'&gt;"&amp;T226&amp;IF(V226="","","&lt;br /&gt;"&amp;V226)&amp;"&lt;/td&gt;&lt;td headers='special'&gt;"&amp;X226&amp;IF(Z226="","","&lt;br /&gt;"&amp;Z226)&amp;"&lt;/td&gt;&lt;td headers='sp.bonus'&gt;"&amp;Y226&amp;IF(AA226="","","&lt;br /&gt;"&amp;AA226)&amp;"&lt;/td&gt;&lt;td headers='others'&gt;"&amp;AB226&amp;"&lt;/td&gt;&lt;td headers='sinA'&gt;"&amp;AC226&amp;"&lt;/td&gt;&lt;td headers='sinB'&gt;"&amp;AD226&amp;"&lt;/td&gt;&lt;td headers='sinC'&gt;"&amp;AE226&amp;"&lt;/td&gt;&lt;td headers='sinD'&gt;"&amp;AF226&amp;"&lt;/td&gt;&lt;td headers='sinE'&gt;"&amp;AG226&amp;"&lt;/td&gt;&lt;td headers='sinF'&gt;"&amp;AH226&amp;"&lt;/td&gt;&lt;td headers='sinG'&gt;"&amp;AI226&amp;"&lt;/td&gt;&lt;/tr&gt;"</f>
        <v>&lt;tr class='mmt ev'&gt;&lt;td headers='icon'&gt;&lt;a href='https://www.alchemistcodedb.com/jp/card/ts-re0-01'&gt;&lt;img src='../res/mmt/TS_RE0_01.png' title='ロズワール邸の非日常' /&gt;&lt;/a&gt;&lt;/td&gt;&lt;td headers='name'&gt;ロズワール邸の非日常&lt;/td&gt;&lt;td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id='m224'&gt;30&lt;/td&gt;&lt;td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226" s="29" t="str">
        <f t="shared" si="19"/>
        <v>document.getElementById('m224').innerHTML = (b0*0) + (s0*30+s1*30);</v>
      </c>
      <c r="AO226" s="33" t="str">
        <f t="shared" si="20"/>
        <v>m224</v>
      </c>
      <c r="AP226" s="6" t="str">
        <f>IF(S226="","",VLOOKUP(S226,List!N$2:O$8,2,FALSE)&amp;"*"&amp;T226&amp;IF(U226="","","+"&amp;VLOOKUP(U226,List!N$2:O$8,2,FALSE)&amp;"*"&amp;V226&amp;"-"&amp;VLOOKUP(S226,List!N$2:O$8,2,FALSE)&amp;"*"&amp;VLOOKUP(U226,List!N$2:O$8,2,FALSE)&amp;"*"&amp;MIN(T226,V226)))&amp;IF(X226="","",IF(S226="","","+")&amp;VLOOKUP(X226,List!P$2:Q$15,2,FALSE)&amp;"*"&amp;Y226&amp;IF(Z226="","","+"&amp;VLOOKUP(Z226,List!P$2:Q$14,2,FALSE)))</f>
        <v/>
      </c>
    </row>
    <row r="227" spans="1:42" s="3" customFormat="1" ht="27.6" customHeight="1">
      <c r="A227" s="80" t="s">
        <v>645</v>
      </c>
      <c r="B227" s="6" t="s">
        <v>648</v>
      </c>
      <c r="C227" s="3">
        <v>5</v>
      </c>
      <c r="D227" s="3" t="s">
        <v>39</v>
      </c>
      <c r="E227" s="6"/>
      <c r="F227" s="14" t="s">
        <v>36</v>
      </c>
      <c r="G227" s="8" t="s">
        <v>646</v>
      </c>
      <c r="H227" s="8"/>
      <c r="I227" s="4">
        <f t="shared" si="21"/>
        <v>90</v>
      </c>
      <c r="J227" s="2">
        <v>40</v>
      </c>
      <c r="K227" s="2">
        <v>30</v>
      </c>
      <c r="L227" s="2">
        <v>30</v>
      </c>
      <c r="M227" s="2">
        <f t="shared" si="22"/>
        <v>30</v>
      </c>
      <c r="N227" s="2"/>
      <c r="O227" s="2"/>
      <c r="P227" s="2"/>
      <c r="Q227" s="2"/>
      <c r="R227" s="7"/>
      <c r="S227" s="5"/>
      <c r="U227" s="5"/>
      <c r="W227" s="3">
        <f t="shared" si="18"/>
        <v>0</v>
      </c>
      <c r="Y227" s="8"/>
      <c r="AA227" s="4"/>
      <c r="AB227" s="5"/>
      <c r="AC227" s="3">
        <v>60</v>
      </c>
      <c r="AJ227" s="4">
        <f t="shared" si="23"/>
        <v>60</v>
      </c>
      <c r="AL227" s="21"/>
      <c r="AM227" s="29" t="str">
        <f>"&lt;tr class='mmt"&amp;IF(D227="活動"," ev",IF(D227="限定"," ltd",""))&amp;IF(G227=""," groupless'","'")&amp;"&gt;&lt;td headers='icon'&gt;&lt;a href='https://www.alchemistcodedb.com/jp/card/"&amp;SUBSTITUTE(SUBSTITUTE(LOWER(A227),"_","-"),".png","")&amp;"'&gt;&lt;img src='../res/mmt/"&amp;A227&amp;"' title='"&amp;B227&amp;"' /&gt;&lt;/a&gt;&lt;/td&gt;&lt;td headers='name'&gt;"&amp;B227&amp;"&lt;/td&gt;&lt;td headers='rank'&gt;"&amp;C227&amp;"&lt;/td&gt;&lt;td headers='remark'&gt;"&amp;IF(D227="活動","&lt;span class='event'&gt;活動&lt;/span&gt;",IF(D227="限定","&lt;span class='limited'&gt;限定&lt;/span&gt;",""))&amp;"&lt;/td&gt;&lt;td headers='origin'&gt;&lt;span class='originName'&gt;"&amp;SUBSTITUTE(F227,CHAR(10),"&lt;br /&gt;")&amp;"&lt;/span&gt;&lt;img class='originLogo' src='../res/mmt/ui/"&amp;VLOOKUP(F227,List!F:H,2,FALSE)&amp;"'title='"&amp;SUBSTITUTE(F227,CHAR(10)," ")&amp;"' /&gt;&lt;/td&gt;&lt;td headers='group'&gt;"&amp;IF(G227="","","&lt;span class='groupName'&gt;"&amp;SUBSTITUTE(G227,CHAR(10)," ")&amp;IF(H227="","","&lt;br /&gt;"&amp;SUBSTITUTE(H227,CHAR(10)," "))&amp;"&lt;/span&gt;&lt;img class='groupLogo' src='../res/mmt/ui/"&amp;VLOOKUP(G227,List!K:L,2,FALSE)&amp;"' title='"&amp;SUBSTITUTE(G227,CHAR(10)," ")&amp;"' /&gt;")&amp;IF(H227="","","&lt;img class='groupLogo' src='../res/mmt/ui/"&amp;VLOOKUP(H227,List!K:L,2,FALSE)&amp;"' title='"&amp;SUBSTITUTE(H227,CHAR(10)," ")&amp;"' /&gt;")&amp;"&lt;/td&gt;&lt;td headers='score' id='"&amp;AO227&amp;"'&gt;"&amp;I227&amp;"&lt;/td&gt;&lt;td headers='HP'&gt;"&amp;J227&amp;"&lt;/td&gt;&lt;td headers='patk'&gt;"&amp;K227&amp;"&lt;/td&gt;&lt;td headers='matk'&gt;"&amp;L227&amp;"&lt;/td&gt;&lt;td headers='pdef'&gt;"&amp;N227&amp;"&lt;/td&gt;&lt;td headers='mdef'&gt;"&amp;O227&amp;"&lt;/td&gt;&lt;td headers='dex'&gt;"&amp;P227&amp;"&lt;/td&gt;&lt;td headers='agi'&gt;"&amp;Q227&amp;"&lt;/td&gt;&lt;td headers='luck'&gt;"&amp;R227&amp;"&lt;/td&gt;&lt;td headers='aType'&gt;"&amp;S227&amp;IF(U227="","","&lt;br /&gt;"&amp;U227)&amp; "&lt;/td&gt;&lt;td headers='a.bonus'&gt;"&amp;T227&amp;IF(V227="","","&lt;br /&gt;"&amp;V227)&amp;"&lt;/td&gt;&lt;td headers='special'&gt;"&amp;X227&amp;IF(Z227="","","&lt;br /&gt;"&amp;Z227)&amp;"&lt;/td&gt;&lt;td headers='sp.bonus'&gt;"&amp;Y227&amp;IF(AA227="","","&lt;br /&gt;"&amp;AA227)&amp;"&lt;/td&gt;&lt;td headers='others'&gt;"&amp;AB227&amp;"&lt;/td&gt;&lt;td headers='sinA'&gt;"&amp;AC227&amp;"&lt;/td&gt;&lt;td headers='sinB'&gt;"&amp;AD227&amp;"&lt;/td&gt;&lt;td headers='sinC'&gt;"&amp;AE227&amp;"&lt;/td&gt;&lt;td headers='sinD'&gt;"&amp;AF227&amp;"&lt;/td&gt;&lt;td headers='sinE'&gt;"&amp;AG227&amp;"&lt;/td&gt;&lt;td headers='sinF'&gt;"&amp;AH227&amp;"&lt;/td&gt;&lt;td headers='sinG'&gt;"&amp;AI227&amp;"&lt;/td&gt;&lt;/tr&gt;"</f>
        <v>&lt;tr class='mmt ltd'&gt;&lt;td headers='icon'&gt;&lt;a href='https://www.alchemistcodedb.com/jp/card/ts-re0-02'&gt;&lt;img src='../res/mmt/TS_RE0_02.png' title='精霊術師の騎士として' /&gt;&lt;/a&gt;&lt;/td&gt;&lt;td headers='name'&gt;精霊術師の騎士として&lt;/td&gt;&lt;td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id='m225'&gt;90&lt;/td&gt;&lt;td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227" s="29" t="str">
        <f t="shared" si="19"/>
        <v>document.getElementById('m225').innerHTML = (b0*30+b1*30+b2*30) + (s0*60+s1*60);</v>
      </c>
      <c r="AO227" s="33" t="str">
        <f t="shared" si="20"/>
        <v>m225</v>
      </c>
      <c r="AP227" s="6" t="str">
        <f>IF(S227="","",VLOOKUP(S227,List!N$2:O$8,2,FALSE)&amp;"*"&amp;T227&amp;IF(U227="","","+"&amp;VLOOKUP(U227,List!N$2:O$8,2,FALSE)&amp;"*"&amp;V227&amp;"-"&amp;VLOOKUP(S227,List!N$2:O$8,2,FALSE)&amp;"*"&amp;VLOOKUP(U227,List!N$2:O$8,2,FALSE)&amp;"*"&amp;MIN(T227,V227)))&amp;IF(X227="","",IF(S227="","","+")&amp;VLOOKUP(X227,List!P$2:Q$15,2,FALSE)&amp;"*"&amp;Y227&amp;IF(Z227="","","+"&amp;VLOOKUP(Z227,List!P$2:Q$14,2,FALSE)))</f>
        <v/>
      </c>
    </row>
    <row r="228" spans="1:42" s="3" customFormat="1" ht="27.6" customHeight="1">
      <c r="A228" s="80" t="s">
        <v>651</v>
      </c>
      <c r="B228" s="6" t="s">
        <v>663</v>
      </c>
      <c r="C228" s="3">
        <v>5</v>
      </c>
      <c r="D228" s="3" t="s">
        <v>39</v>
      </c>
      <c r="E228" s="6"/>
      <c r="F228" s="14" t="s">
        <v>36</v>
      </c>
      <c r="G228" s="8" t="s">
        <v>646</v>
      </c>
      <c r="H228" s="8"/>
      <c r="I228" s="4">
        <f t="shared" si="21"/>
        <v>50</v>
      </c>
      <c r="J228" s="2">
        <v>60</v>
      </c>
      <c r="K228" s="2">
        <v>20</v>
      </c>
      <c r="L228" s="2">
        <v>20</v>
      </c>
      <c r="M228" s="2">
        <f t="shared" si="22"/>
        <v>20</v>
      </c>
      <c r="N228" s="2"/>
      <c r="O228" s="2"/>
      <c r="P228" s="2"/>
      <c r="Q228" s="2"/>
      <c r="R228" s="7"/>
      <c r="S228" s="5"/>
      <c r="U228" s="5"/>
      <c r="W228" s="3">
        <f t="shared" si="18"/>
        <v>0</v>
      </c>
      <c r="Y228" s="8"/>
      <c r="AA228" s="4"/>
      <c r="AB228" s="5"/>
      <c r="AC228" s="3">
        <v>30</v>
      </c>
      <c r="AF228" s="3">
        <v>30</v>
      </c>
      <c r="AJ228" s="4">
        <f t="shared" si="23"/>
        <v>30</v>
      </c>
      <c r="AL228" s="21"/>
      <c r="AM228" s="29" t="str">
        <f>"&lt;tr class='mmt"&amp;IF(D228="活動"," ev",IF(D228="限定"," ltd",""))&amp;IF(G228=""," groupless'","'")&amp;"&gt;&lt;td headers='icon'&gt;&lt;a href='https://www.alchemistcodedb.com/jp/card/"&amp;SUBSTITUTE(SUBSTITUTE(LOWER(A228),"_","-"),".png","")&amp;"'&gt;&lt;img src='../res/mmt/"&amp;A228&amp;"' title='"&amp;B228&amp;"' /&gt;&lt;/a&gt;&lt;/td&gt;&lt;td headers='name'&gt;"&amp;B228&amp;"&lt;/td&gt;&lt;td headers='rank'&gt;"&amp;C228&amp;"&lt;/td&gt;&lt;td headers='remark'&gt;"&amp;IF(D228="活動","&lt;span class='event'&gt;活動&lt;/span&gt;",IF(D228="限定","&lt;span class='limited'&gt;限定&lt;/span&gt;",""))&amp;"&lt;/td&gt;&lt;td headers='origin'&gt;&lt;span class='originName'&gt;"&amp;SUBSTITUTE(F228,CHAR(10),"&lt;br /&gt;")&amp;"&lt;/span&gt;&lt;img class='originLogo' src='../res/mmt/ui/"&amp;VLOOKUP(F228,List!F:H,2,FALSE)&amp;"'title='"&amp;SUBSTITUTE(F228,CHAR(10)," ")&amp;"' /&gt;&lt;/td&gt;&lt;td headers='group'&gt;"&amp;IF(G228="","","&lt;span class='groupName'&gt;"&amp;SUBSTITUTE(G228,CHAR(10)," ")&amp;IF(H228="","","&lt;br /&gt;"&amp;SUBSTITUTE(H228,CHAR(10)," "))&amp;"&lt;/span&gt;&lt;img class='groupLogo' src='../res/mmt/ui/"&amp;VLOOKUP(G228,List!K:L,2,FALSE)&amp;"' title='"&amp;SUBSTITUTE(G228,CHAR(10)," ")&amp;"' /&gt;")&amp;IF(H228="","","&lt;img class='groupLogo' src='../res/mmt/ui/"&amp;VLOOKUP(H228,List!K:L,2,FALSE)&amp;"' title='"&amp;SUBSTITUTE(H228,CHAR(10)," ")&amp;"' /&gt;")&amp;"&lt;/td&gt;&lt;td headers='score' id='"&amp;AO228&amp;"'&gt;"&amp;I228&amp;"&lt;/td&gt;&lt;td headers='HP'&gt;"&amp;J228&amp;"&lt;/td&gt;&lt;td headers='patk'&gt;"&amp;K228&amp;"&lt;/td&gt;&lt;td headers='matk'&gt;"&amp;L228&amp;"&lt;/td&gt;&lt;td headers='pdef'&gt;"&amp;N228&amp;"&lt;/td&gt;&lt;td headers='mdef'&gt;"&amp;O228&amp;"&lt;/td&gt;&lt;td headers='dex'&gt;"&amp;P228&amp;"&lt;/td&gt;&lt;td headers='agi'&gt;"&amp;Q228&amp;"&lt;/td&gt;&lt;td headers='luck'&gt;"&amp;R228&amp;"&lt;/td&gt;&lt;td headers='aType'&gt;"&amp;S228&amp;IF(U228="","","&lt;br /&gt;"&amp;U228)&amp; "&lt;/td&gt;&lt;td headers='a.bonus'&gt;"&amp;T228&amp;IF(V228="","","&lt;br /&gt;"&amp;V228)&amp;"&lt;/td&gt;&lt;td headers='special'&gt;"&amp;X228&amp;IF(Z228="","","&lt;br /&gt;"&amp;Z228)&amp;"&lt;/td&gt;&lt;td headers='sp.bonus'&gt;"&amp;Y228&amp;IF(AA228="","","&lt;br /&gt;"&amp;AA228)&amp;"&lt;/td&gt;&lt;td headers='others'&gt;"&amp;AB228&amp;"&lt;/td&gt;&lt;td headers='sinA'&gt;"&amp;AC228&amp;"&lt;/td&gt;&lt;td headers='sinB'&gt;"&amp;AD228&amp;"&lt;/td&gt;&lt;td headers='sinC'&gt;"&amp;AE228&amp;"&lt;/td&gt;&lt;td headers='sinD'&gt;"&amp;AF228&amp;"&lt;/td&gt;&lt;td headers='sinE'&gt;"&amp;AG228&amp;"&lt;/td&gt;&lt;td headers='sinF'&gt;"&amp;AH228&amp;"&lt;/td&gt;&lt;td headers='sinG'&gt;"&amp;AI228&amp;"&lt;/td&gt;&lt;/tr&gt;"</f>
        <v>&lt;tr class='mmt ltd'&gt;&lt;td headers='icon'&gt;&lt;a href='https://www.alchemistcodedb.com/jp/card/ts-re0-03'&gt;&lt;img src='../res/mmt/TS_RE0_03.png' title='支えあう双子のメイド' /&gt;&lt;/a&gt;&lt;/td&gt;&lt;td headers='name'&gt;支えあう双子のメイド&lt;/td&gt;&lt;td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id='m226'&gt;50&lt;/td&gt;&lt;td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228" s="29" t="str">
        <f t="shared" si="19"/>
        <v>document.getElementById('m226').innerHTML = (b0*20+b1*20+b2*20) + (s0*30+s1*30+s4*30);</v>
      </c>
      <c r="AO228" s="33" t="str">
        <f t="shared" si="20"/>
        <v>m226</v>
      </c>
      <c r="AP228" s="6" t="str">
        <f>IF(S228="","",VLOOKUP(S228,List!N$2:O$8,2,FALSE)&amp;"*"&amp;T228&amp;IF(U228="","","+"&amp;VLOOKUP(U228,List!N$2:O$8,2,FALSE)&amp;"*"&amp;V228&amp;"-"&amp;VLOOKUP(S228,List!N$2:O$8,2,FALSE)&amp;"*"&amp;VLOOKUP(U228,List!N$2:O$8,2,FALSE)&amp;"*"&amp;MIN(T228,V228)))&amp;IF(X228="","",IF(S228="","","+")&amp;VLOOKUP(X228,List!P$2:Q$15,2,FALSE)&amp;"*"&amp;Y228&amp;IF(Z228="","","+"&amp;VLOOKUP(Z228,List!P$2:Q$14,2,FALSE)))</f>
        <v/>
      </c>
    </row>
    <row r="229" spans="1:42" s="3" customFormat="1" ht="27.6" customHeight="1">
      <c r="A229" s="80" t="s">
        <v>257</v>
      </c>
      <c r="B229" s="6" t="s">
        <v>258</v>
      </c>
      <c r="C229" s="3">
        <v>5</v>
      </c>
      <c r="D229" s="3" t="s">
        <v>35</v>
      </c>
      <c r="E229" s="6"/>
      <c r="F229" s="14" t="s">
        <v>36</v>
      </c>
      <c r="G229" s="8"/>
      <c r="H229" s="8"/>
      <c r="I229" s="4">
        <f t="shared" si="21"/>
        <v>0</v>
      </c>
      <c r="J229" s="2"/>
      <c r="K229" s="2"/>
      <c r="L229" s="2"/>
      <c r="M229" s="2">
        <f t="shared" si="22"/>
        <v>0</v>
      </c>
      <c r="N229" s="2"/>
      <c r="O229" s="2"/>
      <c r="P229" s="2"/>
      <c r="Q229" s="2"/>
      <c r="R229" s="7"/>
      <c r="W229" s="3">
        <f t="shared" si="18"/>
        <v>0</v>
      </c>
      <c r="Y229" s="8"/>
      <c r="AA229" s="4"/>
      <c r="AB229" s="5"/>
      <c r="AJ229" s="4">
        <f t="shared" si="23"/>
        <v>0</v>
      </c>
      <c r="AL229" s="21"/>
      <c r="AM229" s="29" t="str">
        <f>"&lt;tr class='mmt"&amp;IF(D229="活動"," ev",IF(D229="限定"," ltd",""))&amp;IF(G229=""," groupless'","'")&amp;"&gt;&lt;td headers='icon'&gt;&lt;a href='https://www.alchemistcodedb.com/jp/card/"&amp;SUBSTITUTE(SUBSTITUTE(LOWER(A229),"_","-"),".png","")&amp;"'&gt;&lt;img src='../res/mmt/"&amp;A229&amp;"' title='"&amp;B229&amp;"' /&gt;&lt;/a&gt;&lt;/td&gt;&lt;td headers='name'&gt;"&amp;B229&amp;"&lt;/td&gt;&lt;td headers='rank'&gt;"&amp;C229&amp;"&lt;/td&gt;&lt;td headers='remark'&gt;"&amp;IF(D229="活動","&lt;span class='event'&gt;活動&lt;/span&gt;",IF(D229="限定","&lt;span class='limited'&gt;限定&lt;/span&gt;",""))&amp;"&lt;/td&gt;&lt;td headers='origin'&gt;&lt;span class='originName'&gt;"&amp;SUBSTITUTE(F229,CHAR(10),"&lt;br /&gt;")&amp;"&lt;/span&gt;&lt;img class='originLogo' src='../res/mmt/ui/"&amp;VLOOKUP(F229,List!F:H,2,FALSE)&amp;"'title='"&amp;SUBSTITUTE(F229,CHAR(10)," ")&amp;"' /&gt;&lt;/td&gt;&lt;td headers='group'&gt;"&amp;IF(G229="","","&lt;span class='groupName'&gt;"&amp;SUBSTITUTE(G229,CHAR(10)," ")&amp;IF(H229="","","&lt;br /&gt;"&amp;SUBSTITUTE(H229,CHAR(10)," "))&amp;"&lt;/span&gt;&lt;img class='groupLogo' src='../res/mmt/ui/"&amp;VLOOKUP(G229,List!K:L,2,FALSE)&amp;"' title='"&amp;SUBSTITUTE(G229,CHAR(10)," ")&amp;"' /&gt;")&amp;IF(H229="","","&lt;img class='groupLogo' src='../res/mmt/ui/"&amp;VLOOKUP(H229,List!K:L,2,FALSE)&amp;"' title='"&amp;SUBSTITUTE(H229,CHAR(10)," ")&amp;"' /&gt;")&amp;"&lt;/td&gt;&lt;td headers='score' id='"&amp;AO229&amp;"'&gt;"&amp;I229&amp;"&lt;/td&gt;&lt;td headers='HP'&gt;"&amp;J229&amp;"&lt;/td&gt;&lt;td headers='patk'&gt;"&amp;K229&amp;"&lt;/td&gt;&lt;td headers='matk'&gt;"&amp;L229&amp;"&lt;/td&gt;&lt;td headers='pdef'&gt;"&amp;N229&amp;"&lt;/td&gt;&lt;td headers='mdef'&gt;"&amp;O229&amp;"&lt;/td&gt;&lt;td headers='dex'&gt;"&amp;P229&amp;"&lt;/td&gt;&lt;td headers='agi'&gt;"&amp;Q229&amp;"&lt;/td&gt;&lt;td headers='luck'&gt;"&amp;R229&amp;"&lt;/td&gt;&lt;td headers='aType'&gt;"&amp;S229&amp;IF(U229="","","&lt;br /&gt;"&amp;U229)&amp; "&lt;/td&gt;&lt;td headers='a.bonus'&gt;"&amp;T229&amp;IF(V229="","","&lt;br /&gt;"&amp;V229)&amp;"&lt;/td&gt;&lt;td headers='special'&gt;"&amp;X229&amp;IF(Z229="","","&lt;br /&gt;"&amp;Z229)&amp;"&lt;/td&gt;&lt;td headers='sp.bonus'&gt;"&amp;Y229&amp;IF(AA229="","","&lt;br /&gt;"&amp;AA229)&amp;"&lt;/td&gt;&lt;td headers='others'&gt;"&amp;AB229&amp;"&lt;/td&gt;&lt;td headers='sinA'&gt;"&amp;AC229&amp;"&lt;/td&gt;&lt;td headers='sinB'&gt;"&amp;AD229&amp;"&lt;/td&gt;&lt;td headers='sinC'&gt;"&amp;AE229&amp;"&lt;/td&gt;&lt;td headers='sinD'&gt;"&amp;AF229&amp;"&lt;/td&gt;&lt;td headers='sinE'&gt;"&amp;AG229&amp;"&lt;/td&gt;&lt;td headers='sinF'&gt;"&amp;AH229&amp;"&lt;/td&gt;&lt;td headers='sinG'&gt;"&amp;AI229&amp;"&lt;/td&gt;&lt;/tr&gt;"</f>
        <v>&lt;tr class='mmt ev groupless'&gt;&lt;td headers='icon'&gt;&lt;a href='https://www.alchemistcodedb.com/jp/card/ts-realevent-01'&gt;&lt;img src='../res/mmt/TS_REALEVENT_01.png' title='タガタメは次の次元へ' /&gt;&lt;/a&gt;&lt;/td&gt;&lt;td headers='name'&gt;タガタメは次の次元へ&lt;/td&gt;&lt;td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id='m227'&gt;0&lt;/td&gt;&lt;td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9" s="29" t="str">
        <f t="shared" si="19"/>
        <v>document.getElementById('m227').innerHTML = (b0*0);</v>
      </c>
      <c r="AO229" s="33" t="str">
        <f t="shared" si="20"/>
        <v>m227</v>
      </c>
      <c r="AP229" s="6" t="str">
        <f>IF(S229="","",VLOOKUP(S229,List!N$2:O$8,2,FALSE)&amp;"*"&amp;T229&amp;IF(U229="","","+"&amp;VLOOKUP(U229,List!N$2:O$8,2,FALSE)&amp;"*"&amp;V229&amp;"-"&amp;VLOOKUP(S229,List!N$2:O$8,2,FALSE)&amp;"*"&amp;VLOOKUP(U229,List!N$2:O$8,2,FALSE)&amp;"*"&amp;MIN(T229,V229)))&amp;IF(X229="","",IF(S229="","","+")&amp;VLOOKUP(X229,List!P$2:Q$15,2,FALSE)&amp;"*"&amp;Y229&amp;IF(Z229="","","+"&amp;VLOOKUP(Z229,List!P$2:Q$14,2,FALSE)))</f>
        <v/>
      </c>
    </row>
    <row r="230" spans="1:42" s="3" customFormat="1" ht="27.6" customHeight="1">
      <c r="A230" s="80" t="s">
        <v>259</v>
      </c>
      <c r="B230" s="6" t="s">
        <v>260</v>
      </c>
      <c r="C230" s="3">
        <v>5</v>
      </c>
      <c r="D230" s="3" t="s">
        <v>39</v>
      </c>
      <c r="E230" s="6"/>
      <c r="F230" s="14" t="s">
        <v>36</v>
      </c>
      <c r="G230" s="8" t="s">
        <v>248</v>
      </c>
      <c r="H230" s="8"/>
      <c r="I230" s="4">
        <f t="shared" si="21"/>
        <v>90</v>
      </c>
      <c r="J230" s="2"/>
      <c r="K230" s="2">
        <v>40</v>
      </c>
      <c r="L230" s="2"/>
      <c r="M230" s="2">
        <f t="shared" si="22"/>
        <v>40</v>
      </c>
      <c r="N230" s="2"/>
      <c r="O230" s="2"/>
      <c r="P230" s="2">
        <v>20</v>
      </c>
      <c r="Q230" s="2">
        <v>10</v>
      </c>
      <c r="R230" s="7"/>
      <c r="S230" s="3" t="s">
        <v>14</v>
      </c>
      <c r="T230" s="3">
        <v>20</v>
      </c>
      <c r="W230" s="3">
        <f t="shared" si="18"/>
        <v>20</v>
      </c>
      <c r="Y230" s="8"/>
      <c r="AA230" s="4"/>
      <c r="AB230" s="5" t="s">
        <v>614</v>
      </c>
      <c r="AE230" s="3">
        <v>30</v>
      </c>
      <c r="AG230" s="3">
        <v>30</v>
      </c>
      <c r="AJ230" s="4">
        <f t="shared" si="23"/>
        <v>30</v>
      </c>
      <c r="AL230" s="21"/>
      <c r="AM230" s="29" t="str">
        <f>"&lt;tr class='mmt"&amp;IF(D230="活動"," ev",IF(D230="限定"," ltd",""))&amp;IF(G230=""," groupless'","'")&amp;"&gt;&lt;td headers='icon'&gt;&lt;a href='https://www.alchemistcodedb.com/jp/card/"&amp;SUBSTITUTE(SUBSTITUTE(LOWER(A230),"_","-"),".png","")&amp;"'&gt;&lt;img src='../res/mmt/"&amp;A230&amp;"' title='"&amp;B230&amp;"' /&gt;&lt;/a&gt;&lt;/td&gt;&lt;td headers='name'&gt;"&amp;B230&amp;"&lt;/td&gt;&lt;td headers='rank'&gt;"&amp;C230&amp;"&lt;/td&gt;&lt;td headers='remark'&gt;"&amp;IF(D230="活動","&lt;span class='event'&gt;活動&lt;/span&gt;",IF(D230="限定","&lt;span class='limited'&gt;限定&lt;/span&gt;",""))&amp;"&lt;/td&gt;&lt;td headers='origin'&gt;&lt;span class='originName'&gt;"&amp;SUBSTITUTE(F230,CHAR(10),"&lt;br /&gt;")&amp;"&lt;/span&gt;&lt;img class='originLogo' src='../res/mmt/ui/"&amp;VLOOKUP(F230,List!F:H,2,FALSE)&amp;"'title='"&amp;SUBSTITUTE(F230,CHAR(10)," ")&amp;"' /&gt;&lt;/td&gt;&lt;td headers='group'&gt;"&amp;IF(G230="","","&lt;span class='groupName'&gt;"&amp;SUBSTITUTE(G230,CHAR(10)," ")&amp;IF(H230="","","&lt;br /&gt;"&amp;SUBSTITUTE(H230,CHAR(10)," "))&amp;"&lt;/span&gt;&lt;img class='groupLogo' src='../res/mmt/ui/"&amp;VLOOKUP(G230,List!K:L,2,FALSE)&amp;"' title='"&amp;SUBSTITUTE(G230,CHAR(10)," ")&amp;"' /&gt;")&amp;IF(H230="","","&lt;img class='groupLogo' src='../res/mmt/ui/"&amp;VLOOKUP(H230,List!K:L,2,FALSE)&amp;"' title='"&amp;SUBSTITUTE(H230,CHAR(10)," ")&amp;"' /&gt;")&amp;"&lt;/td&gt;&lt;td headers='score' id='"&amp;AO230&amp;"'&gt;"&amp;I230&amp;"&lt;/td&gt;&lt;td headers='HP'&gt;"&amp;J230&amp;"&lt;/td&gt;&lt;td headers='patk'&gt;"&amp;K230&amp;"&lt;/td&gt;&lt;td headers='matk'&gt;"&amp;L230&amp;"&lt;/td&gt;&lt;td headers='pdef'&gt;"&amp;N230&amp;"&lt;/td&gt;&lt;td headers='mdef'&gt;"&amp;O230&amp;"&lt;/td&gt;&lt;td headers='dex'&gt;"&amp;P230&amp;"&lt;/td&gt;&lt;td headers='agi'&gt;"&amp;Q230&amp;"&lt;/td&gt;&lt;td headers='luck'&gt;"&amp;R230&amp;"&lt;/td&gt;&lt;td headers='aType'&gt;"&amp;S230&amp;IF(U230="","","&lt;br /&gt;"&amp;U230)&amp; "&lt;/td&gt;&lt;td headers='a.bonus'&gt;"&amp;T230&amp;IF(V230="","","&lt;br /&gt;"&amp;V230)&amp;"&lt;/td&gt;&lt;td headers='special'&gt;"&amp;X230&amp;IF(Z230="","","&lt;br /&gt;"&amp;Z230)&amp;"&lt;/td&gt;&lt;td headers='sp.bonus'&gt;"&amp;Y230&amp;IF(AA230="","","&lt;br /&gt;"&amp;AA230)&amp;"&lt;/td&gt;&lt;td headers='others'&gt;"&amp;AB230&amp;"&lt;/td&gt;&lt;td headers='sinA'&gt;"&amp;AC230&amp;"&lt;/td&gt;&lt;td headers='sinB'&gt;"&amp;AD230&amp;"&lt;/td&gt;&lt;td headers='sinC'&gt;"&amp;AE230&amp;"&lt;/td&gt;&lt;td headers='sinD'&gt;"&amp;AF230&amp;"&lt;/td&gt;&lt;td headers='sinE'&gt;"&amp;AG230&amp;"&lt;/td&gt;&lt;td headers='sinF'&gt;"&amp;AH230&amp;"&lt;/td&gt;&lt;td headers='sinG'&gt;"&amp;AI230&amp;"&lt;/td&gt;&lt;/tr&gt;"</f>
        <v>&lt;tr class='mmt ltd'&gt;&lt;td headers='icon'&gt;&lt;a href='https://www.alchemistcodedb.com/jp/card/ts-s-01'&gt;&lt;img src='../res/mmt/TS_S_01.png' title='穢れなき乙女たち' /&gt;&lt;/a&gt;&lt;/td&gt;&lt;td headers='name'&gt;穢れなき乙女たち&lt;/td&gt;&lt;td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id='m228'&gt;90&lt;/td&gt;&lt;td headers='HP'&gt;&lt;/td&gt;&lt;td headers='patk'&gt;40&lt;/td&gt;&lt;td headers='matk'&gt;&lt;/td&gt;&lt;td headers='pdef'&gt;&lt;/td&gt;&lt;td headers='mdef'&gt;&lt;/td&gt;&lt;td headers='dex'&gt;20&lt;/td&gt;&lt;td headers='agi'&gt;10&lt;/td&gt;&lt;td headers='luck'&gt;&lt;/td&gt;&lt;td headers='aType'&gt;斬撃&lt;/td&gt;&lt;td headers='a.bonus'&gt;20&lt;/td&gt;&lt;td headers='special'&gt;&lt;/td&gt;&lt;td headers='sp.bonus'&gt;&lt;/td&gt;&lt;td headers='others'&gt;MP上限+10%&lt;/td&gt;&lt;td headers='sinA'&gt;&lt;/td&gt;&lt;td headers='sinB'&gt;&lt;/td&gt;&lt;td headers='sinC'&gt;30&lt;/td&gt;&lt;td headers='sinD'&gt;&lt;/td&gt;&lt;td headers='sinE'&gt;30&lt;/td&gt;&lt;td headers='sinF'&gt;&lt;/td&gt;&lt;td headers='sinG'&gt;&lt;/td&gt;&lt;/tr&gt;</v>
      </c>
      <c r="AN230" s="29" t="str">
        <f t="shared" si="19"/>
        <v>document.getElementById('m228').innerHTML = (b0*40+b1*40) + (s0*30+s3*30+s5*30)+ (ex01*20);</v>
      </c>
      <c r="AO230" s="33" t="str">
        <f t="shared" si="20"/>
        <v>m228</v>
      </c>
      <c r="AP230" s="6" t="str">
        <f>IF(S230="","",VLOOKUP(S230,List!N$2:O$8,2,FALSE)&amp;"*"&amp;T230&amp;IF(U230="","","+"&amp;VLOOKUP(U230,List!N$2:O$8,2,FALSE)&amp;"*"&amp;V230&amp;"-"&amp;VLOOKUP(S230,List!N$2:O$8,2,FALSE)&amp;"*"&amp;VLOOKUP(U230,List!N$2:O$8,2,FALSE)&amp;"*"&amp;MIN(T230,V230)))&amp;IF(X230="","",IF(S230="","","+")&amp;VLOOKUP(X230,List!P$2:Q$15,2,FALSE)&amp;"*"&amp;Y230&amp;IF(Z230="","","+"&amp;VLOOKUP(Z230,List!P$2:Q$14,2,FALSE)))</f>
        <v>ex01*20</v>
      </c>
    </row>
    <row r="231" spans="1:42" s="3" customFormat="1" ht="27.6" customHeight="1">
      <c r="A231" s="80" t="s">
        <v>504</v>
      </c>
      <c r="B231" s="6" t="s">
        <v>508</v>
      </c>
      <c r="C231" s="3">
        <v>5</v>
      </c>
      <c r="D231" s="3" t="s">
        <v>39</v>
      </c>
      <c r="E231" s="6"/>
      <c r="F231" s="14" t="s">
        <v>36</v>
      </c>
      <c r="G231" s="8" t="s">
        <v>248</v>
      </c>
      <c r="H231" s="8"/>
      <c r="I231" s="4">
        <f t="shared" si="21"/>
        <v>70</v>
      </c>
      <c r="J231" s="2">
        <v>40</v>
      </c>
      <c r="K231" s="2">
        <v>30</v>
      </c>
      <c r="L231" s="2">
        <v>30</v>
      </c>
      <c r="M231" s="2">
        <f t="shared" si="22"/>
        <v>30</v>
      </c>
      <c r="N231" s="2"/>
      <c r="O231" s="2"/>
      <c r="P231" s="2"/>
      <c r="Q231" s="2"/>
      <c r="R231" s="7"/>
      <c r="W231" s="3">
        <f t="shared" si="18"/>
        <v>0</v>
      </c>
      <c r="Y231" s="8"/>
      <c r="AA231" s="4"/>
      <c r="AB231" s="5"/>
      <c r="AE231" s="3">
        <v>40</v>
      </c>
      <c r="AG231" s="3">
        <v>20</v>
      </c>
      <c r="AJ231" s="4">
        <f t="shared" si="23"/>
        <v>40</v>
      </c>
      <c r="AL231" s="21"/>
      <c r="AM231" s="29" t="str">
        <f>"&lt;tr class='mmt"&amp;IF(D231="活動"," ev",IF(D231="限定"," ltd",""))&amp;IF(G231=""," groupless'","'")&amp;"&gt;&lt;td headers='icon'&gt;&lt;a href='https://www.alchemistcodedb.com/jp/card/"&amp;SUBSTITUTE(SUBSTITUTE(LOWER(A231),"_","-"),".png","")&amp;"'&gt;&lt;img src='../res/mmt/"&amp;A231&amp;"' title='"&amp;B231&amp;"' /&gt;&lt;/a&gt;&lt;/td&gt;&lt;td headers='name'&gt;"&amp;B231&amp;"&lt;/td&gt;&lt;td headers='rank'&gt;"&amp;C231&amp;"&lt;/td&gt;&lt;td headers='remark'&gt;"&amp;IF(D231="活動","&lt;span class='event'&gt;活動&lt;/span&gt;",IF(D231="限定","&lt;span class='limited'&gt;限定&lt;/span&gt;",""))&amp;"&lt;/td&gt;&lt;td headers='origin'&gt;&lt;span class='originName'&gt;"&amp;SUBSTITUTE(F231,CHAR(10),"&lt;br /&gt;")&amp;"&lt;/span&gt;&lt;img class='originLogo' src='../res/mmt/ui/"&amp;VLOOKUP(F231,List!F:H,2,FALSE)&amp;"'title='"&amp;SUBSTITUTE(F231,CHAR(10)," ")&amp;"' /&gt;&lt;/td&gt;&lt;td headers='group'&gt;"&amp;IF(G231="","","&lt;span class='groupName'&gt;"&amp;SUBSTITUTE(G231,CHAR(10)," ")&amp;IF(H231="","","&lt;br /&gt;"&amp;SUBSTITUTE(H231,CHAR(10)," "))&amp;"&lt;/span&gt;&lt;img class='groupLogo' src='../res/mmt/ui/"&amp;VLOOKUP(G231,List!K:L,2,FALSE)&amp;"' title='"&amp;SUBSTITUTE(G231,CHAR(10)," ")&amp;"' /&gt;")&amp;IF(H231="","","&lt;img class='groupLogo' src='../res/mmt/ui/"&amp;VLOOKUP(H231,List!K:L,2,FALSE)&amp;"' title='"&amp;SUBSTITUTE(H231,CHAR(10)," ")&amp;"' /&gt;")&amp;"&lt;/td&gt;&lt;td headers='score' id='"&amp;AO231&amp;"'&gt;"&amp;I231&amp;"&lt;/td&gt;&lt;td headers='HP'&gt;"&amp;J231&amp;"&lt;/td&gt;&lt;td headers='patk'&gt;"&amp;K231&amp;"&lt;/td&gt;&lt;td headers='matk'&gt;"&amp;L231&amp;"&lt;/td&gt;&lt;td headers='pdef'&gt;"&amp;N231&amp;"&lt;/td&gt;&lt;td headers='mdef'&gt;"&amp;O231&amp;"&lt;/td&gt;&lt;td headers='dex'&gt;"&amp;P231&amp;"&lt;/td&gt;&lt;td headers='agi'&gt;"&amp;Q231&amp;"&lt;/td&gt;&lt;td headers='luck'&gt;"&amp;R231&amp;"&lt;/td&gt;&lt;td headers='aType'&gt;"&amp;S231&amp;IF(U231="","","&lt;br /&gt;"&amp;U231)&amp; "&lt;/td&gt;&lt;td headers='a.bonus'&gt;"&amp;T231&amp;IF(V231="","","&lt;br /&gt;"&amp;V231)&amp;"&lt;/td&gt;&lt;td headers='special'&gt;"&amp;X231&amp;IF(Z231="","","&lt;br /&gt;"&amp;Z231)&amp;"&lt;/td&gt;&lt;td headers='sp.bonus'&gt;"&amp;Y231&amp;IF(AA231="","","&lt;br /&gt;"&amp;AA231)&amp;"&lt;/td&gt;&lt;td headers='others'&gt;"&amp;AB231&amp;"&lt;/td&gt;&lt;td headers='sinA'&gt;"&amp;AC231&amp;"&lt;/td&gt;&lt;td headers='sinB'&gt;"&amp;AD231&amp;"&lt;/td&gt;&lt;td headers='sinC'&gt;"&amp;AE231&amp;"&lt;/td&gt;&lt;td headers='sinD'&gt;"&amp;AF231&amp;"&lt;/td&gt;&lt;td headers='sinE'&gt;"&amp;AG231&amp;"&lt;/td&gt;&lt;td headers='sinF'&gt;"&amp;AH231&amp;"&lt;/td&gt;&lt;td headers='sinG'&gt;"&amp;AI231&amp;"&lt;/td&gt;&lt;/tr&gt;"</f>
        <v>&lt;tr class='mmt ltd'&gt;&lt;td headers='icon'&gt;&lt;a href='https://www.alchemistcodedb.com/jp/card/ts-s-02'&gt;&lt;img src='../res/mmt/TS_S_02.png' title='華紋は桜色に染まり' /&gt;&lt;/a&gt;&lt;/td&gt;&lt;td headers='name'&gt;華紋は桜色に染まり&lt;/td&gt;&lt;td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id='m229'&gt;70&lt;/td&gt;&lt;td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headers='sinC'&gt;40&lt;/td&gt;&lt;td headers='sinD'&gt;&lt;/td&gt;&lt;td headers='sinE'&gt;20&lt;/td&gt;&lt;td headers='sinF'&gt;&lt;/td&gt;&lt;td headers='sinG'&gt;&lt;/td&gt;&lt;/tr&gt;</v>
      </c>
      <c r="AN231" s="29" t="str">
        <f t="shared" si="19"/>
        <v>document.getElementById('m229').innerHTML = (b0*30+b1*30+b2*30) + (s0*40+s3*40+s5*20);</v>
      </c>
      <c r="AO231" s="33" t="str">
        <f t="shared" si="20"/>
        <v>m229</v>
      </c>
      <c r="AP231" s="6" t="str">
        <f>IF(S231="","",VLOOKUP(S231,List!N$2:O$8,2,FALSE)&amp;"*"&amp;T231&amp;IF(U231="","","+"&amp;VLOOKUP(U231,List!N$2:O$8,2,FALSE)&amp;"*"&amp;V231&amp;"-"&amp;VLOOKUP(S231,List!N$2:O$8,2,FALSE)&amp;"*"&amp;VLOOKUP(U231,List!N$2:O$8,2,FALSE)&amp;"*"&amp;MIN(T231,V231)))&amp;IF(X231="","",IF(S231="","","+")&amp;VLOOKUP(X231,List!P$2:Q$15,2,FALSE)&amp;"*"&amp;Y231&amp;IF(Z231="","","+"&amp;VLOOKUP(Z231,List!P$2:Q$14,2,FALSE)))</f>
        <v/>
      </c>
    </row>
    <row r="232" spans="1:42" s="3" customFormat="1" ht="27.6" customHeight="1">
      <c r="A232" s="80" t="s">
        <v>261</v>
      </c>
      <c r="B232" s="6" t="s">
        <v>262</v>
      </c>
      <c r="C232" s="3">
        <v>5</v>
      </c>
      <c r="D232" s="3" t="s">
        <v>35</v>
      </c>
      <c r="E232" s="6" t="s">
        <v>829</v>
      </c>
      <c r="F232" s="14" t="s">
        <v>263</v>
      </c>
      <c r="G232" s="8"/>
      <c r="H232" s="8"/>
      <c r="I232" s="4">
        <f t="shared" si="21"/>
        <v>0</v>
      </c>
      <c r="J232" s="2"/>
      <c r="K232" s="2"/>
      <c r="L232" s="2"/>
      <c r="M232" s="2">
        <f t="shared" si="22"/>
        <v>0</v>
      </c>
      <c r="N232" s="2"/>
      <c r="O232" s="2"/>
      <c r="P232" s="2"/>
      <c r="Q232" s="2"/>
      <c r="R232" s="7"/>
      <c r="W232" s="3">
        <f t="shared" si="18"/>
        <v>0</v>
      </c>
      <c r="Y232" s="8"/>
      <c r="AA232" s="4"/>
      <c r="AB232" s="5"/>
      <c r="AJ232" s="4">
        <f t="shared" si="23"/>
        <v>0</v>
      </c>
      <c r="AL232" s="21"/>
      <c r="AM232" s="29" t="str">
        <f>"&lt;tr class='mmt"&amp;IF(D232="活動"," ev",IF(D232="限定"," ltd",""))&amp;IF(G232=""," groupless'","'")&amp;"&gt;&lt;td headers='icon'&gt;&lt;a href='https://www.alchemistcodedb.com/jp/card/"&amp;SUBSTITUTE(SUBSTITUTE(LOWER(A232),"_","-"),".png","")&amp;"'&gt;&lt;img src='../res/mmt/"&amp;A232&amp;"' title='"&amp;B232&amp;"' /&gt;&lt;/a&gt;&lt;/td&gt;&lt;td headers='name'&gt;"&amp;B232&amp;"&lt;/td&gt;&lt;td headers='rank'&gt;"&amp;C232&amp;"&lt;/td&gt;&lt;td headers='remark'&gt;"&amp;IF(D232="活動","&lt;span class='event'&gt;活動&lt;/span&gt;",IF(D232="限定","&lt;span class='limited'&gt;限定&lt;/span&gt;",""))&amp;"&lt;/td&gt;&lt;td headers='origin'&gt;&lt;span class='originName'&gt;"&amp;SUBSTITUTE(F232,CHAR(10),"&lt;br /&gt;")&amp;"&lt;/span&gt;&lt;img class='originLogo' src='../res/mmt/ui/"&amp;VLOOKUP(F232,List!F:H,2,FALSE)&amp;"'title='"&amp;SUBSTITUTE(F232,CHAR(10)," ")&amp;"' /&gt;&lt;/td&gt;&lt;td headers='group'&gt;"&amp;IF(G232="","","&lt;span class='groupName'&gt;"&amp;SUBSTITUTE(G232,CHAR(10)," ")&amp;IF(H232="","","&lt;br /&gt;"&amp;SUBSTITUTE(H232,CHAR(10)," "))&amp;"&lt;/span&gt;&lt;img class='groupLogo' src='../res/mmt/ui/"&amp;VLOOKUP(G232,List!K:L,2,FALSE)&amp;"' title='"&amp;SUBSTITUTE(G232,CHAR(10)," ")&amp;"' /&gt;")&amp;IF(H232="","","&lt;img class='groupLogo' src='../res/mmt/ui/"&amp;VLOOKUP(H232,List!K:L,2,FALSE)&amp;"' title='"&amp;SUBSTITUTE(H232,CHAR(10)," ")&amp;"' /&gt;")&amp;"&lt;/td&gt;&lt;td headers='score' id='"&amp;AO232&amp;"'&gt;"&amp;I232&amp;"&lt;/td&gt;&lt;td headers='HP'&gt;"&amp;J232&amp;"&lt;/td&gt;&lt;td headers='patk'&gt;"&amp;K232&amp;"&lt;/td&gt;&lt;td headers='matk'&gt;"&amp;L232&amp;"&lt;/td&gt;&lt;td headers='pdef'&gt;"&amp;N232&amp;"&lt;/td&gt;&lt;td headers='mdef'&gt;"&amp;O232&amp;"&lt;/td&gt;&lt;td headers='dex'&gt;"&amp;P232&amp;"&lt;/td&gt;&lt;td headers='agi'&gt;"&amp;Q232&amp;"&lt;/td&gt;&lt;td headers='luck'&gt;"&amp;R232&amp;"&lt;/td&gt;&lt;td headers='aType'&gt;"&amp;S232&amp;IF(U232="","","&lt;br /&gt;"&amp;U232)&amp; "&lt;/td&gt;&lt;td headers='a.bonus'&gt;"&amp;T232&amp;IF(V232="","","&lt;br /&gt;"&amp;V232)&amp;"&lt;/td&gt;&lt;td headers='special'&gt;"&amp;X232&amp;IF(Z232="","","&lt;br /&gt;"&amp;Z232)&amp;"&lt;/td&gt;&lt;td headers='sp.bonus'&gt;"&amp;Y232&amp;IF(AA232="","","&lt;br /&gt;"&amp;AA232)&amp;"&lt;/td&gt;&lt;td headers='others'&gt;"&amp;AB232&amp;"&lt;/td&gt;&lt;td headers='sinA'&gt;"&amp;AC232&amp;"&lt;/td&gt;&lt;td headers='sinB'&gt;"&amp;AD232&amp;"&lt;/td&gt;&lt;td headers='sinC'&gt;"&amp;AE232&amp;"&lt;/td&gt;&lt;td headers='sinD'&gt;"&amp;AF232&amp;"&lt;/td&gt;&lt;td headers='sinE'&gt;"&amp;AG232&amp;"&lt;/td&gt;&lt;td headers='sinF'&gt;"&amp;AH232&amp;"&lt;/td&gt;&lt;td headers='sinG'&gt;"&amp;AI232&amp;"&lt;/td&gt;&lt;/tr&gt;"</f>
        <v>&lt;tr class='mmt ev groupless'&gt;&lt;td headers='icon'&gt;&lt;a href='https://www.alchemistcodedb.com/jp/card/ts-saga-birgitta-01'&gt;&lt;img src='../res/mmt/TS_SAGA_BIRGITTA_01.png' title='ファーストクリスマス' /&gt;&lt;/a&gt;&lt;/td&gt;&lt;td headers='name'&gt;ファーストクリスマス&lt;/td&gt;&lt;td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2" s="29" t="str">
        <f t="shared" si="19"/>
        <v>document.getElementById('m230').innerHTML = (b0*0);</v>
      </c>
      <c r="AO232" s="33" t="str">
        <f t="shared" si="20"/>
        <v>m230</v>
      </c>
      <c r="AP232" s="6" t="str">
        <f>IF(S232="","",VLOOKUP(S232,List!N$2:O$8,2,FALSE)&amp;"*"&amp;T232&amp;IF(U232="","","+"&amp;VLOOKUP(U232,List!N$2:O$8,2,FALSE)&amp;"*"&amp;V232&amp;"-"&amp;VLOOKUP(S232,List!N$2:O$8,2,FALSE)&amp;"*"&amp;VLOOKUP(U232,List!N$2:O$8,2,FALSE)&amp;"*"&amp;MIN(T232,V232)))&amp;IF(X232="","",IF(S232="","","+")&amp;VLOOKUP(X232,List!P$2:Q$15,2,FALSE)&amp;"*"&amp;Y232&amp;IF(Z232="","","+"&amp;VLOOKUP(Z232,List!P$2:Q$14,2,FALSE)))</f>
        <v/>
      </c>
    </row>
    <row r="233" spans="1:42" s="3" customFormat="1" ht="27.6" customHeight="1">
      <c r="A233" s="80" t="s">
        <v>505</v>
      </c>
      <c r="B233" s="6" t="s">
        <v>509</v>
      </c>
      <c r="C233" s="3">
        <v>5</v>
      </c>
      <c r="D233" s="3" t="s">
        <v>39</v>
      </c>
      <c r="E233" s="6"/>
      <c r="F233" s="14" t="s">
        <v>263</v>
      </c>
      <c r="G233" s="8"/>
      <c r="H233" s="8"/>
      <c r="I233" s="4">
        <f t="shared" si="21"/>
        <v>0</v>
      </c>
      <c r="J233" s="2"/>
      <c r="K233" s="2"/>
      <c r="L233" s="2"/>
      <c r="M233" s="2">
        <f t="shared" si="22"/>
        <v>0</v>
      </c>
      <c r="N233" s="2"/>
      <c r="O233" s="2"/>
      <c r="P233" s="2"/>
      <c r="Q233" s="2"/>
      <c r="R233" s="7"/>
      <c r="W233" s="3">
        <f t="shared" si="18"/>
        <v>0</v>
      </c>
      <c r="Y233" s="8"/>
      <c r="AA233" s="4"/>
      <c r="AB233" s="5"/>
      <c r="AJ233" s="4">
        <f t="shared" si="23"/>
        <v>0</v>
      </c>
      <c r="AL233" s="21"/>
      <c r="AM233" s="29" t="str">
        <f>"&lt;tr class='mmt"&amp;IF(D233="活動"," ev",IF(D233="限定"," ltd",""))&amp;IF(G233=""," groupless'","'")&amp;"&gt;&lt;td headers='icon'&gt;&lt;a href='https://www.alchemistcodedb.com/jp/card/"&amp;SUBSTITUTE(SUBSTITUTE(LOWER(A233),"_","-"),".png","")&amp;"'&gt;&lt;img src='../res/mmt/"&amp;A233&amp;"' title='"&amp;B233&amp;"' /&gt;&lt;/a&gt;&lt;/td&gt;&lt;td headers='name'&gt;"&amp;B233&amp;"&lt;/td&gt;&lt;td headers='rank'&gt;"&amp;C233&amp;"&lt;/td&gt;&lt;td headers='remark'&gt;"&amp;IF(D233="活動","&lt;span class='event'&gt;活動&lt;/span&gt;",IF(D233="限定","&lt;span class='limited'&gt;限定&lt;/span&gt;",""))&amp;"&lt;/td&gt;&lt;td headers='origin'&gt;&lt;span class='originName'&gt;"&amp;SUBSTITUTE(F233,CHAR(10),"&lt;br /&gt;")&amp;"&lt;/span&gt;&lt;img class='originLogo' src='../res/mmt/ui/"&amp;VLOOKUP(F233,List!F:H,2,FALSE)&amp;"'title='"&amp;SUBSTITUTE(F233,CHAR(10)," ")&amp;"' /&gt;&lt;/td&gt;&lt;td headers='group'&gt;"&amp;IF(G233="","","&lt;span class='groupName'&gt;"&amp;SUBSTITUTE(G233,CHAR(10)," ")&amp;IF(H233="","","&lt;br /&gt;"&amp;SUBSTITUTE(H233,CHAR(10)," "))&amp;"&lt;/span&gt;&lt;img class='groupLogo' src='../res/mmt/ui/"&amp;VLOOKUP(G233,List!K:L,2,FALSE)&amp;"' title='"&amp;SUBSTITUTE(G233,CHAR(10)," ")&amp;"' /&gt;")&amp;IF(H233="","","&lt;img class='groupLogo' src='../res/mmt/ui/"&amp;VLOOKUP(H233,List!K:L,2,FALSE)&amp;"' title='"&amp;SUBSTITUTE(H233,CHAR(10)," ")&amp;"' /&gt;")&amp;"&lt;/td&gt;&lt;td headers='score' id='"&amp;AO233&amp;"'&gt;"&amp;I233&amp;"&lt;/td&gt;&lt;td headers='HP'&gt;"&amp;J233&amp;"&lt;/td&gt;&lt;td headers='patk'&gt;"&amp;K233&amp;"&lt;/td&gt;&lt;td headers='matk'&gt;"&amp;L233&amp;"&lt;/td&gt;&lt;td headers='pdef'&gt;"&amp;N233&amp;"&lt;/td&gt;&lt;td headers='mdef'&gt;"&amp;O233&amp;"&lt;/td&gt;&lt;td headers='dex'&gt;"&amp;P233&amp;"&lt;/td&gt;&lt;td headers='agi'&gt;"&amp;Q233&amp;"&lt;/td&gt;&lt;td headers='luck'&gt;"&amp;R233&amp;"&lt;/td&gt;&lt;td headers='aType'&gt;"&amp;S233&amp;IF(U233="","","&lt;br /&gt;"&amp;U233)&amp; "&lt;/td&gt;&lt;td headers='a.bonus'&gt;"&amp;T233&amp;IF(V233="","","&lt;br /&gt;"&amp;V233)&amp;"&lt;/td&gt;&lt;td headers='special'&gt;"&amp;X233&amp;IF(Z233="","","&lt;br /&gt;"&amp;Z233)&amp;"&lt;/td&gt;&lt;td headers='sp.bonus'&gt;"&amp;Y233&amp;IF(AA233="","","&lt;br /&gt;"&amp;AA233)&amp;"&lt;/td&gt;&lt;td headers='others'&gt;"&amp;AB233&amp;"&lt;/td&gt;&lt;td headers='sinA'&gt;"&amp;AC233&amp;"&lt;/td&gt;&lt;td headers='sinB'&gt;"&amp;AD233&amp;"&lt;/td&gt;&lt;td headers='sinC'&gt;"&amp;AE233&amp;"&lt;/td&gt;&lt;td headers='sinD'&gt;"&amp;AF233&amp;"&lt;/td&gt;&lt;td headers='sinE'&gt;"&amp;AG233&amp;"&lt;/td&gt;&lt;td headers='sinF'&gt;"&amp;AH233&amp;"&lt;/td&gt;&lt;td headers='sinG'&gt;"&amp;AI233&amp;"&lt;/td&gt;&lt;/tr&gt;"</f>
        <v>&lt;tr class='mmt ltd groupless'&gt;&lt;td headers='icon'&gt;&lt;a href='https://www.alchemistcodedb.com/jp/card/ts-saga-eulalia-01'&gt;&lt;img src='../res/mmt/TS_SAGA_EULALIA_01.png' title='大森林の唱和' /&gt;&lt;/a&gt;&lt;/td&gt;&lt;td headers='name'&gt;大森林の唱和&lt;/td&gt;&lt;td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3" s="29" t="str">
        <f t="shared" si="19"/>
        <v>document.getElementById('m231').innerHTML = (b0*0);</v>
      </c>
      <c r="AO233" s="33" t="str">
        <f t="shared" si="20"/>
        <v>m231</v>
      </c>
      <c r="AP233" s="6" t="str">
        <f>IF(S233="","",VLOOKUP(S233,List!N$2:O$8,2,FALSE)&amp;"*"&amp;T233&amp;IF(U233="","","+"&amp;VLOOKUP(U233,List!N$2:O$8,2,FALSE)&amp;"*"&amp;V233&amp;"-"&amp;VLOOKUP(S233,List!N$2:O$8,2,FALSE)&amp;"*"&amp;VLOOKUP(U233,List!N$2:O$8,2,FALSE)&amp;"*"&amp;MIN(T233,V233)))&amp;IF(X233="","",IF(S233="","","+")&amp;VLOOKUP(X233,List!P$2:Q$15,2,FALSE)&amp;"*"&amp;Y233&amp;IF(Z233="","","+"&amp;VLOOKUP(Z233,List!P$2:Q$14,2,FALSE)))</f>
        <v/>
      </c>
    </row>
    <row r="234" spans="1:42" s="3" customFormat="1" ht="27.6" customHeight="1">
      <c r="A234" s="80" t="s">
        <v>264</v>
      </c>
      <c r="B234" s="6" t="s">
        <v>265</v>
      </c>
      <c r="C234" s="3">
        <v>5</v>
      </c>
      <c r="E234" s="6"/>
      <c r="F234" s="14" t="s">
        <v>263</v>
      </c>
      <c r="G234" s="8" t="s">
        <v>167</v>
      </c>
      <c r="H234" s="8"/>
      <c r="I234" s="4">
        <f t="shared" si="21"/>
        <v>80</v>
      </c>
      <c r="J234" s="2">
        <v>70</v>
      </c>
      <c r="K234" s="2"/>
      <c r="L234" s="2"/>
      <c r="M234" s="2">
        <f t="shared" si="22"/>
        <v>0</v>
      </c>
      <c r="N234" s="2"/>
      <c r="O234" s="2"/>
      <c r="P234" s="2"/>
      <c r="Q234" s="2"/>
      <c r="R234" s="7"/>
      <c r="S234" s="3" t="s">
        <v>19</v>
      </c>
      <c r="T234" s="3">
        <v>20</v>
      </c>
      <c r="W234" s="3">
        <f t="shared" si="18"/>
        <v>20</v>
      </c>
      <c r="Y234" s="8"/>
      <c r="AA234" s="4"/>
      <c r="AB234" s="5" t="s">
        <v>478</v>
      </c>
      <c r="AD234" s="3">
        <v>60</v>
      </c>
      <c r="AJ234" s="4">
        <f t="shared" si="23"/>
        <v>60</v>
      </c>
      <c r="AL234" s="21"/>
      <c r="AM234" s="29" t="str">
        <f>"&lt;tr class='mmt"&amp;IF(D234="活動"," ev",IF(D234="限定"," ltd",""))&amp;IF(G234=""," groupless'","'")&amp;"&gt;&lt;td headers='icon'&gt;&lt;a href='https://www.alchemistcodedb.com/jp/card/"&amp;SUBSTITUTE(SUBSTITUTE(LOWER(A234),"_","-"),".png","")&amp;"'&gt;&lt;img src='../res/mmt/"&amp;A234&amp;"' title='"&amp;B234&amp;"' /&gt;&lt;/a&gt;&lt;/td&gt;&lt;td headers='name'&gt;"&amp;B234&amp;"&lt;/td&gt;&lt;td headers='rank'&gt;"&amp;C234&amp;"&lt;/td&gt;&lt;td headers='remark'&gt;"&amp;IF(D234="活動","&lt;span class='event'&gt;活動&lt;/span&gt;",IF(D234="限定","&lt;span class='limited'&gt;限定&lt;/span&gt;",""))&amp;"&lt;/td&gt;&lt;td headers='origin'&gt;&lt;span class='originName'&gt;"&amp;SUBSTITUTE(F234,CHAR(10),"&lt;br /&gt;")&amp;"&lt;/span&gt;&lt;img class='originLogo' src='../res/mmt/ui/"&amp;VLOOKUP(F234,List!F:H,2,FALSE)&amp;"'title='"&amp;SUBSTITUTE(F234,CHAR(10)," ")&amp;"' /&gt;&lt;/td&gt;&lt;td headers='group'&gt;"&amp;IF(G234="","","&lt;span class='groupName'&gt;"&amp;SUBSTITUTE(G234,CHAR(10)," ")&amp;IF(H234="","","&lt;br /&gt;"&amp;SUBSTITUTE(H234,CHAR(10)," "))&amp;"&lt;/span&gt;&lt;img class='groupLogo' src='../res/mmt/ui/"&amp;VLOOKUP(G234,List!K:L,2,FALSE)&amp;"' title='"&amp;SUBSTITUTE(G234,CHAR(10)," ")&amp;"' /&gt;")&amp;IF(H234="","","&lt;img class='groupLogo' src='../res/mmt/ui/"&amp;VLOOKUP(H234,List!K:L,2,FALSE)&amp;"' title='"&amp;SUBSTITUTE(H234,CHAR(10)," ")&amp;"' /&gt;")&amp;"&lt;/td&gt;&lt;td headers='score' id='"&amp;AO234&amp;"'&gt;"&amp;I234&amp;"&lt;/td&gt;&lt;td headers='HP'&gt;"&amp;J234&amp;"&lt;/td&gt;&lt;td headers='patk'&gt;"&amp;K234&amp;"&lt;/td&gt;&lt;td headers='matk'&gt;"&amp;L234&amp;"&lt;/td&gt;&lt;td headers='pdef'&gt;"&amp;N234&amp;"&lt;/td&gt;&lt;td headers='mdef'&gt;"&amp;O234&amp;"&lt;/td&gt;&lt;td headers='dex'&gt;"&amp;P234&amp;"&lt;/td&gt;&lt;td headers='agi'&gt;"&amp;Q234&amp;"&lt;/td&gt;&lt;td headers='luck'&gt;"&amp;R234&amp;"&lt;/td&gt;&lt;td headers='aType'&gt;"&amp;S234&amp;IF(U234="","","&lt;br /&gt;"&amp;U234)&amp; "&lt;/td&gt;&lt;td headers='a.bonus'&gt;"&amp;T234&amp;IF(V234="","","&lt;br /&gt;"&amp;V234)&amp;"&lt;/td&gt;&lt;td headers='special'&gt;"&amp;X234&amp;IF(Z234="","","&lt;br /&gt;"&amp;Z234)&amp;"&lt;/td&gt;&lt;td headers='sp.bonus'&gt;"&amp;Y234&amp;IF(AA234="","","&lt;br /&gt;"&amp;AA234)&amp;"&lt;/td&gt;&lt;td headers='others'&gt;"&amp;AB234&amp;"&lt;/td&gt;&lt;td headers='sinA'&gt;"&amp;AC234&amp;"&lt;/td&gt;&lt;td headers='sinB'&gt;"&amp;AD234&amp;"&lt;/td&gt;&lt;td headers='sinC'&gt;"&amp;AE234&amp;"&lt;/td&gt;&lt;td headers='sinD'&gt;"&amp;AF234&amp;"&lt;/td&gt;&lt;td headers='sinE'&gt;"&amp;AG234&amp;"&lt;/td&gt;&lt;td headers='sinF'&gt;"&amp;AH234&amp;"&lt;/td&gt;&lt;td headers='sinG'&gt;"&amp;AI234&amp;"&lt;/td&gt;&lt;/tr&gt;"</f>
        <v>&lt;tr class='mmt'&gt;&lt;td headers='icon'&gt;&lt;a href='https://www.alchemistcodedb.com/jp/card/ts-saga-gormalas-01'&gt;&lt;img src='../res/mmt/TS_SAGA_GORMALAS_01.png' title='降臨ブラックキールズ' /&gt;&lt;/a&gt;&lt;/td&gt;&lt;td headers='name'&gt;降臨ブラックキールズ&lt;/td&gt;&lt;td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class='groupName'&gt;海賊団&lt;/span&gt;&lt;img class='groupLogo' src='../res/mmt/ui/subgroup_pirate.png' title='海賊団' /&gt;&lt;/td&gt;&lt;td headers='score' id='m232'&gt;80&lt;/td&gt;&lt;td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headers='aType'&gt;無区分&lt;/td&gt;&lt;td headers='a.bonus'&gt;20&lt;/td&gt;&lt;td headers='special'&gt;&lt;/td&gt;&lt;td headers='sp.bonus'&gt;&lt;/td&gt;&lt;td headers='others'&gt;命中率+10&lt;/td&gt;&lt;td headers='sinA'&gt;&lt;/td&gt;&lt;td headers='sinB'&gt;60&lt;/td&gt;&lt;td headers='sinC'&gt;&lt;/td&gt;&lt;td headers='sinD'&gt;&lt;/td&gt;&lt;td headers='sinE'&gt;&lt;/td&gt;&lt;td headers='sinF'&gt;&lt;/td&gt;&lt;td headers='sinG'&gt;&lt;/td&gt;&lt;/tr&gt;</v>
      </c>
      <c r="AN234" s="29" t="str">
        <f t="shared" si="19"/>
        <v>document.getElementById('m232').innerHTML = (b0*0) + (s0*60+s2*60)+ (ex07*20);</v>
      </c>
      <c r="AO234" s="33" t="str">
        <f t="shared" si="20"/>
        <v>m232</v>
      </c>
      <c r="AP234" s="6" t="str">
        <f>IF(S234="","",VLOOKUP(S234,List!N$2:O$8,2,FALSE)&amp;"*"&amp;T234&amp;IF(U234="","","+"&amp;VLOOKUP(U234,List!N$2:O$8,2,FALSE)&amp;"*"&amp;V234&amp;"-"&amp;VLOOKUP(S234,List!N$2:O$8,2,FALSE)&amp;"*"&amp;VLOOKUP(U234,List!N$2:O$8,2,FALSE)&amp;"*"&amp;MIN(T234,V234)))&amp;IF(X234="","",IF(S234="","","+")&amp;VLOOKUP(X234,List!P$2:Q$15,2,FALSE)&amp;"*"&amp;Y234&amp;IF(Z234="","","+"&amp;VLOOKUP(Z234,List!P$2:Q$14,2,FALSE)))</f>
        <v>ex07*20</v>
      </c>
    </row>
    <row r="235" spans="1:42" s="3" customFormat="1" ht="27.6" customHeight="1">
      <c r="A235" s="80" t="s">
        <v>266</v>
      </c>
      <c r="B235" s="6" t="s">
        <v>267</v>
      </c>
      <c r="C235" s="3">
        <v>5</v>
      </c>
      <c r="D235" s="3" t="s">
        <v>35</v>
      </c>
      <c r="E235" s="6"/>
      <c r="F235" s="14" t="s">
        <v>263</v>
      </c>
      <c r="G235" s="8"/>
      <c r="H235" s="8"/>
      <c r="I235" s="4">
        <f t="shared" si="21"/>
        <v>0</v>
      </c>
      <c r="J235" s="2"/>
      <c r="K235" s="2"/>
      <c r="L235" s="2"/>
      <c r="M235" s="2">
        <f t="shared" si="22"/>
        <v>0</v>
      </c>
      <c r="N235" s="2"/>
      <c r="O235" s="2"/>
      <c r="P235" s="2"/>
      <c r="Q235" s="2"/>
      <c r="R235" s="7"/>
      <c r="W235" s="3">
        <f t="shared" si="18"/>
        <v>0</v>
      </c>
      <c r="Y235" s="8"/>
      <c r="AA235" s="4"/>
      <c r="AB235" s="5"/>
      <c r="AJ235" s="4">
        <f t="shared" si="23"/>
        <v>0</v>
      </c>
      <c r="AL235" s="21"/>
      <c r="AM235" s="29" t="str">
        <f>"&lt;tr class='mmt"&amp;IF(D235="活動"," ev",IF(D235="限定"," ltd",""))&amp;IF(G235=""," groupless'","'")&amp;"&gt;&lt;td headers='icon'&gt;&lt;a href='https://www.alchemistcodedb.com/jp/card/"&amp;SUBSTITUTE(SUBSTITUTE(LOWER(A235),"_","-"),".png","")&amp;"'&gt;&lt;img src='../res/mmt/"&amp;A235&amp;"' title='"&amp;B235&amp;"' /&gt;&lt;/a&gt;&lt;/td&gt;&lt;td headers='name'&gt;"&amp;B235&amp;"&lt;/td&gt;&lt;td headers='rank'&gt;"&amp;C235&amp;"&lt;/td&gt;&lt;td headers='remark'&gt;"&amp;IF(D235="活動","&lt;span class='event'&gt;活動&lt;/span&gt;",IF(D235="限定","&lt;span class='limited'&gt;限定&lt;/span&gt;",""))&amp;"&lt;/td&gt;&lt;td headers='origin'&gt;&lt;span class='originName'&gt;"&amp;SUBSTITUTE(F235,CHAR(10),"&lt;br /&gt;")&amp;"&lt;/span&gt;&lt;img class='originLogo' src='../res/mmt/ui/"&amp;VLOOKUP(F235,List!F:H,2,FALSE)&amp;"'title='"&amp;SUBSTITUTE(F235,CHAR(10)," ")&amp;"' /&gt;&lt;/td&gt;&lt;td headers='group'&gt;"&amp;IF(G235="","","&lt;span class='groupName'&gt;"&amp;SUBSTITUTE(G235,CHAR(10)," ")&amp;IF(H235="","","&lt;br /&gt;"&amp;SUBSTITUTE(H235,CHAR(10)," "))&amp;"&lt;/span&gt;&lt;img class='groupLogo' src='../res/mmt/ui/"&amp;VLOOKUP(G235,List!K:L,2,FALSE)&amp;"' title='"&amp;SUBSTITUTE(G235,CHAR(10)," ")&amp;"' /&gt;")&amp;IF(H235="","","&lt;img class='groupLogo' src='../res/mmt/ui/"&amp;VLOOKUP(H235,List!K:L,2,FALSE)&amp;"' title='"&amp;SUBSTITUTE(H235,CHAR(10)," ")&amp;"' /&gt;")&amp;"&lt;/td&gt;&lt;td headers='score' id='"&amp;AO235&amp;"'&gt;"&amp;I235&amp;"&lt;/td&gt;&lt;td headers='HP'&gt;"&amp;J235&amp;"&lt;/td&gt;&lt;td headers='patk'&gt;"&amp;K235&amp;"&lt;/td&gt;&lt;td headers='matk'&gt;"&amp;L235&amp;"&lt;/td&gt;&lt;td headers='pdef'&gt;"&amp;N235&amp;"&lt;/td&gt;&lt;td headers='mdef'&gt;"&amp;O235&amp;"&lt;/td&gt;&lt;td headers='dex'&gt;"&amp;P235&amp;"&lt;/td&gt;&lt;td headers='agi'&gt;"&amp;Q235&amp;"&lt;/td&gt;&lt;td headers='luck'&gt;"&amp;R235&amp;"&lt;/td&gt;&lt;td headers='aType'&gt;"&amp;S235&amp;IF(U235="","","&lt;br /&gt;"&amp;U235)&amp; "&lt;/td&gt;&lt;td headers='a.bonus'&gt;"&amp;T235&amp;IF(V235="","","&lt;br /&gt;"&amp;V235)&amp;"&lt;/td&gt;&lt;td headers='special'&gt;"&amp;X235&amp;IF(Z235="","","&lt;br /&gt;"&amp;Z235)&amp;"&lt;/td&gt;&lt;td headers='sp.bonus'&gt;"&amp;Y235&amp;IF(AA235="","","&lt;br /&gt;"&amp;AA235)&amp;"&lt;/td&gt;&lt;td headers='others'&gt;"&amp;AB235&amp;"&lt;/td&gt;&lt;td headers='sinA'&gt;"&amp;AC235&amp;"&lt;/td&gt;&lt;td headers='sinB'&gt;"&amp;AD235&amp;"&lt;/td&gt;&lt;td headers='sinC'&gt;"&amp;AE235&amp;"&lt;/td&gt;&lt;td headers='sinD'&gt;"&amp;AF235&amp;"&lt;/td&gt;&lt;td headers='sinE'&gt;"&amp;AG235&amp;"&lt;/td&gt;&lt;td headers='sinF'&gt;"&amp;AH235&amp;"&lt;/td&gt;&lt;td headers='sinG'&gt;"&amp;AI235&amp;"&lt;/td&gt;&lt;/tr&gt;"</f>
        <v>&lt;tr class='mmt ev groupless'&gt;&lt;td headers='icon'&gt;&lt;a href='https://www.alchemistcodedb.com/jp/card/ts-saga-merda-01'&gt;&lt;img src='../res/mmt/TS_SAGA_MERDA_01.png' title='仕事終わりのもふもふ' /&gt;&lt;/a&gt;&lt;/td&gt;&lt;td headers='name'&gt;仕事終わりのもふもふ&lt;/td&gt;&lt;td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5" s="29" t="str">
        <f t="shared" si="19"/>
        <v>document.getElementById('m233').innerHTML = (b0*0);</v>
      </c>
      <c r="AO235" s="33" t="str">
        <f t="shared" si="20"/>
        <v>m233</v>
      </c>
      <c r="AP235" s="6" t="str">
        <f>IF(S235="","",VLOOKUP(S235,List!N$2:O$8,2,FALSE)&amp;"*"&amp;T235&amp;IF(U235="","","+"&amp;VLOOKUP(U235,List!N$2:O$8,2,FALSE)&amp;"*"&amp;V235&amp;"-"&amp;VLOOKUP(S235,List!N$2:O$8,2,FALSE)&amp;"*"&amp;VLOOKUP(U235,List!N$2:O$8,2,FALSE)&amp;"*"&amp;MIN(T235,V235)))&amp;IF(X235="","",IF(S235="","","+")&amp;VLOOKUP(X235,List!P$2:Q$15,2,FALSE)&amp;"*"&amp;Y235&amp;IF(Z235="","","+"&amp;VLOOKUP(Z235,List!P$2:Q$14,2,FALSE)))</f>
        <v/>
      </c>
    </row>
    <row r="236" spans="1:42" s="3" customFormat="1" ht="27.6" customHeight="1">
      <c r="A236" s="80" t="s">
        <v>268</v>
      </c>
      <c r="B236" s="6" t="s">
        <v>269</v>
      </c>
      <c r="C236" s="3">
        <v>5</v>
      </c>
      <c r="D236" s="3" t="s">
        <v>39</v>
      </c>
      <c r="E236" s="6"/>
      <c r="F236" s="14" t="s">
        <v>263</v>
      </c>
      <c r="G236" s="8"/>
      <c r="H236" s="8"/>
      <c r="I236" s="4">
        <f t="shared" si="21"/>
        <v>0</v>
      </c>
      <c r="J236" s="2"/>
      <c r="K236" s="2"/>
      <c r="L236" s="2"/>
      <c r="M236" s="2">
        <f t="shared" si="22"/>
        <v>0</v>
      </c>
      <c r="N236" s="2"/>
      <c r="O236" s="2"/>
      <c r="P236" s="2"/>
      <c r="Q236" s="2"/>
      <c r="R236" s="7"/>
      <c r="W236" s="3">
        <f t="shared" si="18"/>
        <v>0</v>
      </c>
      <c r="Y236" s="8"/>
      <c r="AA236" s="4"/>
      <c r="AB236" s="5"/>
      <c r="AJ236" s="4">
        <f t="shared" si="23"/>
        <v>0</v>
      </c>
      <c r="AL236" s="21"/>
      <c r="AM236" s="29" t="str">
        <f>"&lt;tr class='mmt"&amp;IF(D236="活動"," ev",IF(D236="限定"," ltd",""))&amp;IF(G236=""," groupless'","'")&amp;"&gt;&lt;td headers='icon'&gt;&lt;a href='https://www.alchemistcodedb.com/jp/card/"&amp;SUBSTITUTE(SUBSTITUTE(LOWER(A236),"_","-"),".png","")&amp;"'&gt;&lt;img src='../res/mmt/"&amp;A236&amp;"' title='"&amp;B236&amp;"' /&gt;&lt;/a&gt;&lt;/td&gt;&lt;td headers='name'&gt;"&amp;B236&amp;"&lt;/td&gt;&lt;td headers='rank'&gt;"&amp;C236&amp;"&lt;/td&gt;&lt;td headers='remark'&gt;"&amp;IF(D236="活動","&lt;span class='event'&gt;活動&lt;/span&gt;",IF(D236="限定","&lt;span class='limited'&gt;限定&lt;/span&gt;",""))&amp;"&lt;/td&gt;&lt;td headers='origin'&gt;&lt;span class='originName'&gt;"&amp;SUBSTITUTE(F236,CHAR(10),"&lt;br /&gt;")&amp;"&lt;/span&gt;&lt;img class='originLogo' src='../res/mmt/ui/"&amp;VLOOKUP(F236,List!F:H,2,FALSE)&amp;"'title='"&amp;SUBSTITUTE(F236,CHAR(10)," ")&amp;"' /&gt;&lt;/td&gt;&lt;td headers='group'&gt;"&amp;IF(G236="","","&lt;span class='groupName'&gt;"&amp;SUBSTITUTE(G236,CHAR(10)," ")&amp;IF(H236="","","&lt;br /&gt;"&amp;SUBSTITUTE(H236,CHAR(10)," "))&amp;"&lt;/span&gt;&lt;img class='groupLogo' src='../res/mmt/ui/"&amp;VLOOKUP(G236,List!K:L,2,FALSE)&amp;"' title='"&amp;SUBSTITUTE(G236,CHAR(10)," ")&amp;"' /&gt;")&amp;IF(H236="","","&lt;img class='groupLogo' src='../res/mmt/ui/"&amp;VLOOKUP(H236,List!K:L,2,FALSE)&amp;"' title='"&amp;SUBSTITUTE(H236,CHAR(10)," ")&amp;"' /&gt;")&amp;"&lt;/td&gt;&lt;td headers='score' id='"&amp;AO236&amp;"'&gt;"&amp;I236&amp;"&lt;/td&gt;&lt;td headers='HP'&gt;"&amp;J236&amp;"&lt;/td&gt;&lt;td headers='patk'&gt;"&amp;K236&amp;"&lt;/td&gt;&lt;td headers='matk'&gt;"&amp;L236&amp;"&lt;/td&gt;&lt;td headers='pdef'&gt;"&amp;N236&amp;"&lt;/td&gt;&lt;td headers='mdef'&gt;"&amp;O236&amp;"&lt;/td&gt;&lt;td headers='dex'&gt;"&amp;P236&amp;"&lt;/td&gt;&lt;td headers='agi'&gt;"&amp;Q236&amp;"&lt;/td&gt;&lt;td headers='luck'&gt;"&amp;R236&amp;"&lt;/td&gt;&lt;td headers='aType'&gt;"&amp;S236&amp;IF(U236="","","&lt;br /&gt;"&amp;U236)&amp; "&lt;/td&gt;&lt;td headers='a.bonus'&gt;"&amp;T236&amp;IF(V236="","","&lt;br /&gt;"&amp;V236)&amp;"&lt;/td&gt;&lt;td headers='special'&gt;"&amp;X236&amp;IF(Z236="","","&lt;br /&gt;"&amp;Z236)&amp;"&lt;/td&gt;&lt;td headers='sp.bonus'&gt;"&amp;Y236&amp;IF(AA236="","","&lt;br /&gt;"&amp;AA236)&amp;"&lt;/td&gt;&lt;td headers='others'&gt;"&amp;AB236&amp;"&lt;/td&gt;&lt;td headers='sinA'&gt;"&amp;AC236&amp;"&lt;/td&gt;&lt;td headers='sinB'&gt;"&amp;AD236&amp;"&lt;/td&gt;&lt;td headers='sinC'&gt;"&amp;AE236&amp;"&lt;/td&gt;&lt;td headers='sinD'&gt;"&amp;AF236&amp;"&lt;/td&gt;&lt;td headers='sinE'&gt;"&amp;AG236&amp;"&lt;/td&gt;&lt;td headers='sinF'&gt;"&amp;AH236&amp;"&lt;/td&gt;&lt;td headers='sinG'&gt;"&amp;AI236&amp;"&lt;/td&gt;&lt;/tr&gt;"</f>
        <v>&lt;tr class='mmt ltd groupless'&gt;&lt;td headers='icon'&gt;&lt;a href='https://www.alchemistcodedb.com/jp/card/ts-saga-moca-01'&gt;&lt;img src='../res/mmt/TS_SAGA_MOCA_01.png' title='優しき風を纏いて' /&gt;&lt;/a&gt;&lt;/td&gt;&lt;td headers='name'&gt;優しき風を纏いて&lt;/td&gt;&lt;td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6" s="29" t="str">
        <f t="shared" si="19"/>
        <v>document.getElementById('m234').innerHTML = (b0*0);</v>
      </c>
      <c r="AO236" s="33" t="str">
        <f t="shared" si="20"/>
        <v>m234</v>
      </c>
      <c r="AP236" s="6" t="str">
        <f>IF(S236="","",VLOOKUP(S236,List!N$2:O$8,2,FALSE)&amp;"*"&amp;T236&amp;IF(U236="","","+"&amp;VLOOKUP(U236,List!N$2:O$8,2,FALSE)&amp;"*"&amp;V236&amp;"-"&amp;VLOOKUP(S236,List!N$2:O$8,2,FALSE)&amp;"*"&amp;VLOOKUP(U236,List!N$2:O$8,2,FALSE)&amp;"*"&amp;MIN(T236,V236)))&amp;IF(X236="","",IF(S236="","","+")&amp;VLOOKUP(X236,List!P$2:Q$15,2,FALSE)&amp;"*"&amp;Y236&amp;IF(Z236="","","+"&amp;VLOOKUP(Z236,List!P$2:Q$14,2,FALSE)))</f>
        <v/>
      </c>
    </row>
    <row r="237" spans="1:42" s="3" customFormat="1" ht="27.6" customHeight="1">
      <c r="A237" s="80" t="s">
        <v>270</v>
      </c>
      <c r="B237" s="6" t="s">
        <v>271</v>
      </c>
      <c r="C237" s="3">
        <v>5</v>
      </c>
      <c r="E237" s="6"/>
      <c r="F237" s="14" t="s">
        <v>263</v>
      </c>
      <c r="G237" s="8" t="s">
        <v>100</v>
      </c>
      <c r="H237" s="8"/>
      <c r="I237" s="4">
        <f t="shared" si="21"/>
        <v>90</v>
      </c>
      <c r="J237" s="2">
        <v>50</v>
      </c>
      <c r="K237" s="2"/>
      <c r="L237" s="2">
        <v>30</v>
      </c>
      <c r="M237" s="2">
        <f t="shared" si="22"/>
        <v>30</v>
      </c>
      <c r="N237" s="2"/>
      <c r="O237" s="2"/>
      <c r="P237" s="2"/>
      <c r="Q237" s="2"/>
      <c r="R237" s="7"/>
      <c r="S237" s="3" t="s">
        <v>18</v>
      </c>
      <c r="T237" s="3">
        <v>20</v>
      </c>
      <c r="W237" s="3">
        <f t="shared" si="18"/>
        <v>20</v>
      </c>
      <c r="Y237" s="8"/>
      <c r="AA237" s="4"/>
      <c r="AB237" s="5"/>
      <c r="AC237" s="3">
        <v>20</v>
      </c>
      <c r="AG237" s="3">
        <v>40</v>
      </c>
      <c r="AJ237" s="4">
        <f t="shared" si="23"/>
        <v>40</v>
      </c>
      <c r="AL237" s="21"/>
      <c r="AM237" s="29" t="str">
        <f>"&lt;tr class='mmt"&amp;IF(D237="活動"," ev",IF(D237="限定"," ltd",""))&amp;IF(G237=""," groupless'","'")&amp;"&gt;&lt;td headers='icon'&gt;&lt;a href='https://www.alchemistcodedb.com/jp/card/"&amp;SUBSTITUTE(SUBSTITUTE(LOWER(A237),"_","-"),".png","")&amp;"'&gt;&lt;img src='../res/mmt/"&amp;A237&amp;"' title='"&amp;B237&amp;"' /&gt;&lt;/a&gt;&lt;/td&gt;&lt;td headers='name'&gt;"&amp;B237&amp;"&lt;/td&gt;&lt;td headers='rank'&gt;"&amp;C237&amp;"&lt;/td&gt;&lt;td headers='remark'&gt;"&amp;IF(D237="活動","&lt;span class='event'&gt;活動&lt;/span&gt;",IF(D237="限定","&lt;span class='limited'&gt;限定&lt;/span&gt;",""))&amp;"&lt;/td&gt;&lt;td headers='origin'&gt;&lt;span class='originName'&gt;"&amp;SUBSTITUTE(F237,CHAR(10),"&lt;br /&gt;")&amp;"&lt;/span&gt;&lt;img class='originLogo' src='../res/mmt/ui/"&amp;VLOOKUP(F237,List!F:H,2,FALSE)&amp;"'title='"&amp;SUBSTITUTE(F237,CHAR(10)," ")&amp;"' /&gt;&lt;/td&gt;&lt;td headers='group'&gt;"&amp;IF(G237="","","&lt;span class='groupName'&gt;"&amp;SUBSTITUTE(G237,CHAR(10)," ")&amp;IF(H237="","","&lt;br /&gt;"&amp;SUBSTITUTE(H237,CHAR(10)," "))&amp;"&lt;/span&gt;&lt;img class='groupLogo' src='../res/mmt/ui/"&amp;VLOOKUP(G237,List!K:L,2,FALSE)&amp;"' title='"&amp;SUBSTITUTE(G237,CHAR(10)," ")&amp;"' /&gt;")&amp;IF(H237="","","&lt;img class='groupLogo' src='../res/mmt/ui/"&amp;VLOOKUP(H237,List!K:L,2,FALSE)&amp;"' title='"&amp;SUBSTITUTE(H237,CHAR(10)," ")&amp;"' /&gt;")&amp;"&lt;/td&gt;&lt;td headers='score' id='"&amp;AO237&amp;"'&gt;"&amp;I237&amp;"&lt;/td&gt;&lt;td headers='HP'&gt;"&amp;J237&amp;"&lt;/td&gt;&lt;td headers='patk'&gt;"&amp;K237&amp;"&lt;/td&gt;&lt;td headers='matk'&gt;"&amp;L237&amp;"&lt;/td&gt;&lt;td headers='pdef'&gt;"&amp;N237&amp;"&lt;/td&gt;&lt;td headers='mdef'&gt;"&amp;O237&amp;"&lt;/td&gt;&lt;td headers='dex'&gt;"&amp;P237&amp;"&lt;/td&gt;&lt;td headers='agi'&gt;"&amp;Q237&amp;"&lt;/td&gt;&lt;td headers='luck'&gt;"&amp;R237&amp;"&lt;/td&gt;&lt;td headers='aType'&gt;"&amp;S237&amp;IF(U237="","","&lt;br /&gt;"&amp;U237)&amp; "&lt;/td&gt;&lt;td headers='a.bonus'&gt;"&amp;T237&amp;IF(V237="","","&lt;br /&gt;"&amp;V237)&amp;"&lt;/td&gt;&lt;td headers='special'&gt;"&amp;X237&amp;IF(Z237="","","&lt;br /&gt;"&amp;Z237)&amp;"&lt;/td&gt;&lt;td headers='sp.bonus'&gt;"&amp;Y237&amp;IF(AA237="","","&lt;br /&gt;"&amp;AA237)&amp;"&lt;/td&gt;&lt;td headers='others'&gt;"&amp;AB237&amp;"&lt;/td&gt;&lt;td headers='sinA'&gt;"&amp;AC237&amp;"&lt;/td&gt;&lt;td headers='sinB'&gt;"&amp;AD237&amp;"&lt;/td&gt;&lt;td headers='sinC'&gt;"&amp;AE237&amp;"&lt;/td&gt;&lt;td headers='sinD'&gt;"&amp;AF237&amp;"&lt;/td&gt;&lt;td headers='sinE'&gt;"&amp;AG237&amp;"&lt;/td&gt;&lt;td headers='sinF'&gt;"&amp;AH237&amp;"&lt;/td&gt;&lt;td headers='sinG'&gt;"&amp;AI237&amp;"&lt;/td&gt;&lt;/tr&gt;"</f>
        <v>&lt;tr class='mmt'&gt;&lt;td headers='icon'&gt;&lt;a href='https://www.alchemistcodedb.com/jp/card/ts-saga-nina-01'&gt;&lt;img src='../res/mmt/TS_SAGA_NINA_01.png' title='スタディアニマルズ' /&gt;&lt;/a&gt;&lt;/td&gt;&lt;td headers='name'&gt;スタディアニマルズ&lt;/td&gt;&lt;td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class='groupName'&gt;緋炎騎士団&lt;/span&gt;&lt;img class='groupLogo' src='../res/mmt/ui/subgroup_hienkishi.png' title='緋炎騎士団' /&gt;&lt;/td&gt;&lt;td headers='score' id='m235'&gt;90&lt;/td&gt;&lt;td headers='HP'&gt;50&lt;/td&gt;&lt;td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237" s="29" t="str">
        <f t="shared" si="19"/>
        <v>document.getElementById('m235').innerHTML = (b0*30) + (s0*40+s1*20+s5*40)+ (ex05*20);</v>
      </c>
      <c r="AO237" s="33" t="str">
        <f t="shared" si="20"/>
        <v>m235</v>
      </c>
      <c r="AP237" s="6" t="str">
        <f>IF(S237="","",VLOOKUP(S237,List!N$2:O$8,2,FALSE)&amp;"*"&amp;T237&amp;IF(U237="","","+"&amp;VLOOKUP(U237,List!N$2:O$8,2,FALSE)&amp;"*"&amp;V237&amp;"-"&amp;VLOOKUP(S237,List!N$2:O$8,2,FALSE)&amp;"*"&amp;VLOOKUP(U237,List!N$2:O$8,2,FALSE)&amp;"*"&amp;MIN(T237,V237)))&amp;IF(X237="","",IF(S237="","","+")&amp;VLOOKUP(X237,List!P$2:Q$15,2,FALSE)&amp;"*"&amp;Y237&amp;IF(Z237="","","+"&amp;VLOOKUP(Z237,List!P$2:Q$14,2,FALSE)))</f>
        <v>ex05*20</v>
      </c>
    </row>
    <row r="238" spans="1:42" s="3" customFormat="1" ht="27.6" customHeight="1">
      <c r="A238" s="80" t="s">
        <v>272</v>
      </c>
      <c r="B238" s="6" t="s">
        <v>273</v>
      </c>
      <c r="C238" s="3">
        <v>5</v>
      </c>
      <c r="D238" s="3" t="s">
        <v>39</v>
      </c>
      <c r="E238" s="6" t="s">
        <v>829</v>
      </c>
      <c r="F238" s="14" t="s">
        <v>263</v>
      </c>
      <c r="G238" s="8" t="s">
        <v>100</v>
      </c>
      <c r="H238" s="8"/>
      <c r="I238" s="4">
        <f t="shared" si="21"/>
        <v>120</v>
      </c>
      <c r="J238" s="2"/>
      <c r="K238" s="2"/>
      <c r="L238" s="2">
        <v>30</v>
      </c>
      <c r="M238" s="2">
        <f t="shared" si="22"/>
        <v>30</v>
      </c>
      <c r="N238" s="2"/>
      <c r="O238" s="2"/>
      <c r="P238" s="2"/>
      <c r="Q238" s="2"/>
      <c r="R238" s="7"/>
      <c r="S238" s="3" t="s">
        <v>18</v>
      </c>
      <c r="T238" s="3">
        <v>30</v>
      </c>
      <c r="W238" s="3">
        <f t="shared" si="18"/>
        <v>30</v>
      </c>
      <c r="X238" s="3" t="s">
        <v>21</v>
      </c>
      <c r="Y238" s="8">
        <v>20</v>
      </c>
      <c r="AA238" s="4"/>
      <c r="AB238" s="5" t="s">
        <v>613</v>
      </c>
      <c r="AF238" s="3">
        <v>40</v>
      </c>
      <c r="AG238" s="3">
        <v>20</v>
      </c>
      <c r="AJ238" s="4">
        <f t="shared" si="23"/>
        <v>40</v>
      </c>
      <c r="AL238" s="21"/>
      <c r="AM238" s="29" t="str">
        <f>"&lt;tr class='mmt"&amp;IF(D238="活動"," ev",IF(D238="限定"," ltd",""))&amp;IF(G238=""," groupless'","'")&amp;"&gt;&lt;td headers='icon'&gt;&lt;a href='https://www.alchemistcodedb.com/jp/card/"&amp;SUBSTITUTE(SUBSTITUTE(LOWER(A238),"_","-"),".png","")&amp;"'&gt;&lt;img src='../res/mmt/"&amp;A238&amp;"' title='"&amp;B238&amp;"' /&gt;&lt;/a&gt;&lt;/td&gt;&lt;td headers='name'&gt;"&amp;B238&amp;"&lt;/td&gt;&lt;td headers='rank'&gt;"&amp;C238&amp;"&lt;/td&gt;&lt;td headers='remark'&gt;"&amp;IF(D238="活動","&lt;span class='event'&gt;活動&lt;/span&gt;",IF(D238="限定","&lt;span class='limited'&gt;限定&lt;/span&gt;",""))&amp;"&lt;/td&gt;&lt;td headers='origin'&gt;&lt;span class='originName'&gt;"&amp;SUBSTITUTE(F238,CHAR(10),"&lt;br /&gt;")&amp;"&lt;/span&gt;&lt;img class='originLogo' src='../res/mmt/ui/"&amp;VLOOKUP(F238,List!F:H,2,FALSE)&amp;"'title='"&amp;SUBSTITUTE(F238,CHAR(10)," ")&amp;"' /&gt;&lt;/td&gt;&lt;td headers='group'&gt;"&amp;IF(G238="","","&lt;span class='groupName'&gt;"&amp;SUBSTITUTE(G238,CHAR(10)," ")&amp;IF(H238="","","&lt;br /&gt;"&amp;SUBSTITUTE(H238,CHAR(10)," "))&amp;"&lt;/span&gt;&lt;img class='groupLogo' src='../res/mmt/ui/"&amp;VLOOKUP(G238,List!K:L,2,FALSE)&amp;"' title='"&amp;SUBSTITUTE(G238,CHAR(10)," ")&amp;"' /&gt;")&amp;IF(H238="","","&lt;img class='groupLogo' src='../res/mmt/ui/"&amp;VLOOKUP(H238,List!K:L,2,FALSE)&amp;"' title='"&amp;SUBSTITUTE(H238,CHAR(10)," ")&amp;"' /&gt;")&amp;"&lt;/td&gt;&lt;td headers='score' id='"&amp;AO238&amp;"'&gt;"&amp;I238&amp;"&lt;/td&gt;&lt;td headers='HP'&gt;"&amp;J238&amp;"&lt;/td&gt;&lt;td headers='patk'&gt;"&amp;K238&amp;"&lt;/td&gt;&lt;td headers='matk'&gt;"&amp;L238&amp;"&lt;/td&gt;&lt;td headers='pdef'&gt;"&amp;N238&amp;"&lt;/td&gt;&lt;td headers='mdef'&gt;"&amp;O238&amp;"&lt;/td&gt;&lt;td headers='dex'&gt;"&amp;P238&amp;"&lt;/td&gt;&lt;td headers='agi'&gt;"&amp;Q238&amp;"&lt;/td&gt;&lt;td headers='luck'&gt;"&amp;R238&amp;"&lt;/td&gt;&lt;td headers='aType'&gt;"&amp;S238&amp;IF(U238="","","&lt;br /&gt;"&amp;U238)&amp; "&lt;/td&gt;&lt;td headers='a.bonus'&gt;"&amp;T238&amp;IF(V238="","","&lt;br /&gt;"&amp;V238)&amp;"&lt;/td&gt;&lt;td headers='special'&gt;"&amp;X238&amp;IF(Z238="","","&lt;br /&gt;"&amp;Z238)&amp;"&lt;/td&gt;&lt;td headers='sp.bonus'&gt;"&amp;Y238&amp;IF(AA238="","","&lt;br /&gt;"&amp;AA238)&amp;"&lt;/td&gt;&lt;td headers='others'&gt;"&amp;AB238&amp;"&lt;/td&gt;&lt;td headers='sinA'&gt;"&amp;AC238&amp;"&lt;/td&gt;&lt;td headers='sinB'&gt;"&amp;AD238&amp;"&lt;/td&gt;&lt;td headers='sinC'&gt;"&amp;AE238&amp;"&lt;/td&gt;&lt;td headers='sinD'&gt;"&amp;AF238&amp;"&lt;/td&gt;&lt;td headers='sinE'&gt;"&amp;AG238&amp;"&lt;/td&gt;&lt;td headers='sinF'&gt;"&amp;AH238&amp;"&lt;/td&gt;&lt;td headers='sinG'&gt;"&amp;AI238&amp;"&lt;/td&gt;&lt;/tr&gt;"</f>
        <v>&lt;tr class='mmt ltd'&gt;&lt;td headers='icon'&gt;&lt;a href='https://www.alchemistcodedb.com/jp/card/ts-saga-nina-02'&gt;&lt;img src='../res/mmt/TS_SAGA_NINA_02.png' title='手作りクリスマス' /&gt;&lt;/a&gt;&lt;/td&gt;&lt;td headers='name'&gt;手作りクリスマス&lt;/td&gt;&lt;td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class='groupName'&gt;緋炎騎士団&lt;/span&gt;&lt;img class='groupLogo' src='../res/mmt/ui/subgroup_hienkishi.png' title='緋炎騎士団' /&gt;&lt;/td&gt;&lt;td headers='score' id='m236'&gt;120&lt;/td&gt;&lt;td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headers='a.bonus'&gt;30&lt;/td&gt;&lt;td headers='special'&gt;範囲&lt;/td&gt;&lt;td headers='sp.bonus'&gt;20&lt;/td&gt;&lt;td headers='others'&gt;MP上限+20%&lt;/td&gt;&lt;td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38" s="29" t="str">
        <f t="shared" si="19"/>
        <v>document.getElementById('m236').innerHTML = (b0*30) + (s0*40+s4*40+s5*20)+ (ex05*30+ex15*20);</v>
      </c>
      <c r="AO238" s="33" t="str">
        <f t="shared" si="20"/>
        <v>m236</v>
      </c>
      <c r="AP238" s="6" t="str">
        <f>IF(S238="","",VLOOKUP(S238,List!N$2:O$8,2,FALSE)&amp;"*"&amp;T238&amp;IF(U238="","","+"&amp;VLOOKUP(U238,List!N$2:O$8,2,FALSE)&amp;"*"&amp;V238&amp;"-"&amp;VLOOKUP(S238,List!N$2:O$8,2,FALSE)&amp;"*"&amp;VLOOKUP(U238,List!N$2:O$8,2,FALSE)&amp;"*"&amp;MIN(T238,V238)))&amp;IF(X238="","",IF(S238="","","+")&amp;VLOOKUP(X238,List!P$2:Q$15,2,FALSE)&amp;"*"&amp;Y238&amp;IF(Z238="","","+"&amp;VLOOKUP(Z238,List!P$2:Q$14,2,FALSE)))</f>
        <v>ex05*30+ex15*20</v>
      </c>
    </row>
    <row r="239" spans="1:42" s="3" customFormat="1" ht="27.6" customHeight="1">
      <c r="A239" s="80" t="s">
        <v>468</v>
      </c>
      <c r="B239" s="6" t="s">
        <v>469</v>
      </c>
      <c r="C239" s="3">
        <v>5</v>
      </c>
      <c r="D239" s="3" t="s">
        <v>39</v>
      </c>
      <c r="E239" s="6"/>
      <c r="F239" s="14" t="s">
        <v>263</v>
      </c>
      <c r="G239" s="8"/>
      <c r="H239" s="8"/>
      <c r="I239" s="4">
        <f t="shared" si="21"/>
        <v>0</v>
      </c>
      <c r="J239" s="2"/>
      <c r="K239" s="2"/>
      <c r="L239" s="2"/>
      <c r="M239" s="2">
        <f t="shared" si="22"/>
        <v>0</v>
      </c>
      <c r="N239" s="2"/>
      <c r="O239" s="2"/>
      <c r="P239" s="2"/>
      <c r="Q239" s="2"/>
      <c r="R239" s="7"/>
      <c r="W239" s="3">
        <f t="shared" si="18"/>
        <v>0</v>
      </c>
      <c r="Y239" s="8"/>
      <c r="AA239" s="4"/>
      <c r="AB239" s="5"/>
      <c r="AJ239" s="4">
        <f t="shared" si="23"/>
        <v>0</v>
      </c>
      <c r="AL239" s="21"/>
      <c r="AM239" s="29" t="str">
        <f>"&lt;tr class='mmt"&amp;IF(D239="活動"," ev",IF(D239="限定"," ltd",""))&amp;IF(G239=""," groupless'","'")&amp;"&gt;&lt;td headers='icon'&gt;&lt;a href='https://www.alchemistcodedb.com/jp/card/"&amp;SUBSTITUTE(SUBSTITUTE(LOWER(A239),"_","-"),".png","")&amp;"'&gt;&lt;img src='../res/mmt/"&amp;A239&amp;"' title='"&amp;B239&amp;"' /&gt;&lt;/a&gt;&lt;/td&gt;&lt;td headers='name'&gt;"&amp;B239&amp;"&lt;/td&gt;&lt;td headers='rank'&gt;"&amp;C239&amp;"&lt;/td&gt;&lt;td headers='remark'&gt;"&amp;IF(D239="活動","&lt;span class='event'&gt;活動&lt;/span&gt;",IF(D239="限定","&lt;span class='limited'&gt;限定&lt;/span&gt;",""))&amp;"&lt;/td&gt;&lt;td headers='origin'&gt;&lt;span class='originName'&gt;"&amp;SUBSTITUTE(F239,CHAR(10),"&lt;br /&gt;")&amp;"&lt;/span&gt;&lt;img class='originLogo' src='../res/mmt/ui/"&amp;VLOOKUP(F239,List!F:H,2,FALSE)&amp;"'title='"&amp;SUBSTITUTE(F239,CHAR(10)," ")&amp;"' /&gt;&lt;/td&gt;&lt;td headers='group'&gt;"&amp;IF(G239="","","&lt;span class='groupName'&gt;"&amp;SUBSTITUTE(G239,CHAR(10)," ")&amp;IF(H239="","","&lt;br /&gt;"&amp;SUBSTITUTE(H239,CHAR(10)," "))&amp;"&lt;/span&gt;&lt;img class='groupLogo' src='../res/mmt/ui/"&amp;VLOOKUP(G239,List!K:L,2,FALSE)&amp;"' title='"&amp;SUBSTITUTE(G239,CHAR(10)," ")&amp;"' /&gt;")&amp;IF(H239="","","&lt;img class='groupLogo' src='../res/mmt/ui/"&amp;VLOOKUP(H239,List!K:L,2,FALSE)&amp;"' title='"&amp;SUBSTITUTE(H239,CHAR(10)," ")&amp;"' /&gt;")&amp;"&lt;/td&gt;&lt;td headers='score' id='"&amp;AO239&amp;"'&gt;"&amp;I239&amp;"&lt;/td&gt;&lt;td headers='HP'&gt;"&amp;J239&amp;"&lt;/td&gt;&lt;td headers='patk'&gt;"&amp;K239&amp;"&lt;/td&gt;&lt;td headers='matk'&gt;"&amp;L239&amp;"&lt;/td&gt;&lt;td headers='pdef'&gt;"&amp;N239&amp;"&lt;/td&gt;&lt;td headers='mdef'&gt;"&amp;O239&amp;"&lt;/td&gt;&lt;td headers='dex'&gt;"&amp;P239&amp;"&lt;/td&gt;&lt;td headers='agi'&gt;"&amp;Q239&amp;"&lt;/td&gt;&lt;td headers='luck'&gt;"&amp;R239&amp;"&lt;/td&gt;&lt;td headers='aType'&gt;"&amp;S239&amp;IF(U239="","","&lt;br /&gt;"&amp;U239)&amp; "&lt;/td&gt;&lt;td headers='a.bonus'&gt;"&amp;T239&amp;IF(V239="","","&lt;br /&gt;"&amp;V239)&amp;"&lt;/td&gt;&lt;td headers='special'&gt;"&amp;X239&amp;IF(Z239="","","&lt;br /&gt;"&amp;Z239)&amp;"&lt;/td&gt;&lt;td headers='sp.bonus'&gt;"&amp;Y239&amp;IF(AA239="","","&lt;br /&gt;"&amp;AA239)&amp;"&lt;/td&gt;&lt;td headers='others'&gt;"&amp;AB239&amp;"&lt;/td&gt;&lt;td headers='sinA'&gt;"&amp;AC239&amp;"&lt;/td&gt;&lt;td headers='sinB'&gt;"&amp;AD239&amp;"&lt;/td&gt;&lt;td headers='sinC'&gt;"&amp;AE239&amp;"&lt;/td&gt;&lt;td headers='sinD'&gt;"&amp;AF239&amp;"&lt;/td&gt;&lt;td headers='sinE'&gt;"&amp;AG239&amp;"&lt;/td&gt;&lt;td headers='sinF'&gt;"&amp;AH239&amp;"&lt;/td&gt;&lt;td headers='sinG'&gt;"&amp;AI239&amp;"&lt;/td&gt;&lt;/tr&gt;"</f>
        <v>&lt;tr class='mmt ltd groupless'&gt;&lt;td headers='icon'&gt;&lt;a href='https://www.alchemistcodedb.com/jp/card/ts-saga-sandaisei-01'&gt;&lt;img src='../res/mmt/TS_SAGA_SANDAISEI_01.png' title='雪解けを告げた風' /&gt;&lt;/a&gt;&lt;/td&gt;&lt;td headers='name'&gt;雪解けを告げた風&lt;/td&gt;&lt;td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id='m237'&gt;0&lt;/td&gt;&lt;td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9" s="29" t="str">
        <f t="shared" si="19"/>
        <v>document.getElementById('m237').innerHTML = (b0*0);</v>
      </c>
      <c r="AO239" s="33" t="str">
        <f t="shared" si="20"/>
        <v>m237</v>
      </c>
      <c r="AP239" s="6" t="str">
        <f>IF(S239="","",VLOOKUP(S239,List!N$2:O$8,2,FALSE)&amp;"*"&amp;T239&amp;IF(U239="","","+"&amp;VLOOKUP(U239,List!N$2:O$8,2,FALSE)&amp;"*"&amp;V239&amp;"-"&amp;VLOOKUP(S239,List!N$2:O$8,2,FALSE)&amp;"*"&amp;VLOOKUP(U239,List!N$2:O$8,2,FALSE)&amp;"*"&amp;MIN(T239,V239)))&amp;IF(X239="","",IF(S239="","","+")&amp;VLOOKUP(X239,List!P$2:Q$15,2,FALSE)&amp;"*"&amp;Y239&amp;IF(Z239="","","+"&amp;VLOOKUP(Z239,List!P$2:Q$14,2,FALSE)))</f>
        <v/>
      </c>
    </row>
    <row r="240" spans="1:42" s="3" customFormat="1" ht="27.6" customHeight="1">
      <c r="A240" s="80" t="s">
        <v>274</v>
      </c>
      <c r="B240" s="6" t="s">
        <v>275</v>
      </c>
      <c r="C240" s="3">
        <v>5</v>
      </c>
      <c r="E240" s="6"/>
      <c r="F240" s="14" t="s">
        <v>263</v>
      </c>
      <c r="G240" s="8" t="s">
        <v>68</v>
      </c>
      <c r="H240" s="8"/>
      <c r="I240" s="4">
        <f t="shared" si="21"/>
        <v>60</v>
      </c>
      <c r="J240" s="2">
        <v>30</v>
      </c>
      <c r="K240" s="2">
        <v>30</v>
      </c>
      <c r="L240" s="2"/>
      <c r="M240" s="2">
        <f t="shared" si="22"/>
        <v>30</v>
      </c>
      <c r="N240" s="2"/>
      <c r="O240" s="2"/>
      <c r="P240" s="2">
        <v>30</v>
      </c>
      <c r="Q240" s="2">
        <v>5</v>
      </c>
      <c r="R240" s="7"/>
      <c r="W240" s="3">
        <f t="shared" si="18"/>
        <v>0</v>
      </c>
      <c r="Y240" s="8"/>
      <c r="AA240" s="4"/>
      <c r="AB240" s="5"/>
      <c r="AF240" s="3">
        <v>30</v>
      </c>
      <c r="AH240" s="3">
        <v>30</v>
      </c>
      <c r="AJ240" s="4">
        <f t="shared" si="23"/>
        <v>30</v>
      </c>
      <c r="AL240" s="21"/>
      <c r="AM240" s="29" t="str">
        <f>"&lt;tr class='mmt"&amp;IF(D240="活動"," ev",IF(D240="限定"," ltd",""))&amp;IF(G240=""," groupless'","'")&amp;"&gt;&lt;td headers='icon'&gt;&lt;a href='https://www.alchemistcodedb.com/jp/card/"&amp;SUBSTITUTE(SUBSTITUTE(LOWER(A240),"_","-"),".png","")&amp;"'&gt;&lt;img src='../res/mmt/"&amp;A240&amp;"' title='"&amp;B240&amp;"' /&gt;&lt;/a&gt;&lt;/td&gt;&lt;td headers='name'&gt;"&amp;B240&amp;"&lt;/td&gt;&lt;td headers='rank'&gt;"&amp;C240&amp;"&lt;/td&gt;&lt;td headers='remark'&gt;"&amp;IF(D240="活動","&lt;span class='event'&gt;活動&lt;/span&gt;",IF(D240="限定","&lt;span class='limited'&gt;限定&lt;/span&gt;",""))&amp;"&lt;/td&gt;&lt;td headers='origin'&gt;&lt;span class='originName'&gt;"&amp;SUBSTITUTE(F240,CHAR(10),"&lt;br /&gt;")&amp;"&lt;/span&gt;&lt;img class='originLogo' src='../res/mmt/ui/"&amp;VLOOKUP(F240,List!F:H,2,FALSE)&amp;"'title='"&amp;SUBSTITUTE(F240,CHAR(10)," ")&amp;"' /&gt;&lt;/td&gt;&lt;td headers='group'&gt;"&amp;IF(G240="","","&lt;span class='groupName'&gt;"&amp;SUBSTITUTE(G240,CHAR(10)," ")&amp;IF(H240="","","&lt;br /&gt;"&amp;SUBSTITUTE(H240,CHAR(10)," "))&amp;"&lt;/span&gt;&lt;img class='groupLogo' src='../res/mmt/ui/"&amp;VLOOKUP(G240,List!K:L,2,FALSE)&amp;"' title='"&amp;SUBSTITUTE(G240,CHAR(10)," ")&amp;"' /&gt;")&amp;IF(H240="","","&lt;img class='groupLogo' src='../res/mmt/ui/"&amp;VLOOKUP(H240,List!K:L,2,FALSE)&amp;"' title='"&amp;SUBSTITUTE(H240,CHAR(10)," ")&amp;"' /&gt;")&amp;"&lt;/td&gt;&lt;td headers='score' id='"&amp;AO240&amp;"'&gt;"&amp;I240&amp;"&lt;/td&gt;&lt;td headers='HP'&gt;"&amp;J240&amp;"&lt;/td&gt;&lt;td headers='patk'&gt;"&amp;K240&amp;"&lt;/td&gt;&lt;td headers='matk'&gt;"&amp;L240&amp;"&lt;/td&gt;&lt;td headers='pdef'&gt;"&amp;N240&amp;"&lt;/td&gt;&lt;td headers='mdef'&gt;"&amp;O240&amp;"&lt;/td&gt;&lt;td headers='dex'&gt;"&amp;P240&amp;"&lt;/td&gt;&lt;td headers='agi'&gt;"&amp;Q240&amp;"&lt;/td&gt;&lt;td headers='luck'&gt;"&amp;R240&amp;"&lt;/td&gt;&lt;td headers='aType'&gt;"&amp;S240&amp;IF(U240="","","&lt;br /&gt;"&amp;U240)&amp; "&lt;/td&gt;&lt;td headers='a.bonus'&gt;"&amp;T240&amp;IF(V240="","","&lt;br /&gt;"&amp;V240)&amp;"&lt;/td&gt;&lt;td headers='special'&gt;"&amp;X240&amp;IF(Z240="","","&lt;br /&gt;"&amp;Z240)&amp;"&lt;/td&gt;&lt;td headers='sp.bonus'&gt;"&amp;Y240&amp;IF(AA240="","","&lt;br /&gt;"&amp;AA240)&amp;"&lt;/td&gt;&lt;td headers='others'&gt;"&amp;AB240&amp;"&lt;/td&gt;&lt;td headers='sinA'&gt;"&amp;AC240&amp;"&lt;/td&gt;&lt;td headers='sinB'&gt;"&amp;AD240&amp;"&lt;/td&gt;&lt;td headers='sinC'&gt;"&amp;AE240&amp;"&lt;/td&gt;&lt;td headers='sinD'&gt;"&amp;AF240&amp;"&lt;/td&gt;&lt;td headers='sinE'&gt;"&amp;AG240&amp;"&lt;/td&gt;&lt;td headers='sinF'&gt;"&amp;AH240&amp;"&lt;/td&gt;&lt;td headers='sinG'&gt;"&amp;AI240&amp;"&lt;/td&gt;&lt;/tr&gt;"</f>
        <v>&lt;tr class='mmt'&gt;&lt;td headers='icon'&gt;&lt;a href='https://www.alchemistcodedb.com/jp/card/ts-saga-seida-01'&gt;&lt;img src='../res/mmt/TS_SAGA_SEIDA_01.png' title='熱き魂を乗せて' /&gt;&lt;/a&gt;&lt;/td&gt;&lt;td headers='name'&gt;熱き魂を乗せて&lt;/td&gt;&lt;td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class='groupName'&gt;聖教騎士団&lt;/span&gt;&lt;img class='groupLogo' src='../res/mmt/ui/subgroup_seikyoukishi.png' title='聖教騎士団' /&gt;&lt;/td&gt;&lt;td headers='score' id='m238'&gt;60&lt;/td&gt;&lt;td headers='HP'&gt;30&lt;/td&gt;&lt;td headers='patk'&gt;30&lt;/td&gt;&lt;td headers='matk'&gt;&lt;/td&gt;&lt;td headers='pdef'&gt;&lt;/td&gt;&lt;td headers='mdef'&gt;&lt;/td&gt;&lt;td headers='dex'&gt;30&lt;/td&gt;&lt;td headers='agi'&gt;5&lt;/td&gt;&lt;td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240" s="29" t="str">
        <f t="shared" si="19"/>
        <v>document.getElementById('m238').innerHTML = (b0*30+b1*30) + (s0*30+s4*30+s6*30);</v>
      </c>
      <c r="AO240" s="33" t="str">
        <f t="shared" si="20"/>
        <v>m238</v>
      </c>
      <c r="AP240" s="6" t="str">
        <f>IF(S240="","",VLOOKUP(S240,List!N$2:O$8,2,FALSE)&amp;"*"&amp;T240&amp;IF(U240="","","+"&amp;VLOOKUP(U240,List!N$2:O$8,2,FALSE)&amp;"*"&amp;V240&amp;"-"&amp;VLOOKUP(S240,List!N$2:O$8,2,FALSE)&amp;"*"&amp;VLOOKUP(U240,List!N$2:O$8,2,FALSE)&amp;"*"&amp;MIN(T240,V240)))&amp;IF(X240="","",IF(S240="","","+")&amp;VLOOKUP(X240,List!P$2:Q$15,2,FALSE)&amp;"*"&amp;Y240&amp;IF(Z240="","","+"&amp;VLOOKUP(Z240,List!P$2:Q$14,2,FALSE)))</f>
        <v/>
      </c>
    </row>
    <row r="241" spans="1:42" s="3" customFormat="1" ht="27.6" customHeight="1">
      <c r="A241" s="80" t="s">
        <v>873</v>
      </c>
      <c r="B241" s="6" t="s">
        <v>874</v>
      </c>
      <c r="C241" s="3">
        <v>5</v>
      </c>
      <c r="D241" s="3" t="s">
        <v>39</v>
      </c>
      <c r="E241" s="6"/>
      <c r="F241" s="14" t="s">
        <v>263</v>
      </c>
      <c r="G241" s="8" t="s">
        <v>68</v>
      </c>
      <c r="H241" s="8"/>
      <c r="I241" s="4">
        <f t="shared" si="21"/>
        <v>100</v>
      </c>
      <c r="J241" s="2">
        <v>20</v>
      </c>
      <c r="K241" s="2">
        <v>40</v>
      </c>
      <c r="L241" s="2"/>
      <c r="M241" s="2">
        <f t="shared" si="22"/>
        <v>40</v>
      </c>
      <c r="N241" s="2"/>
      <c r="O241" s="2"/>
      <c r="P241" s="2"/>
      <c r="Q241" s="2"/>
      <c r="R241" s="7"/>
      <c r="S241" s="3" t="s">
        <v>17</v>
      </c>
      <c r="T241" s="3">
        <v>20</v>
      </c>
      <c r="W241" s="3">
        <f t="shared" si="18"/>
        <v>20</v>
      </c>
      <c r="Y241" s="8"/>
      <c r="AA241" s="4"/>
      <c r="AB241" s="5" t="s">
        <v>478</v>
      </c>
      <c r="AF241" s="3">
        <v>40</v>
      </c>
      <c r="AH241" s="3">
        <v>20</v>
      </c>
      <c r="AJ241" s="4">
        <f t="shared" si="23"/>
        <v>40</v>
      </c>
      <c r="AL241" s="21"/>
      <c r="AM241" s="29" t="str">
        <f>"&lt;tr class='mmt"&amp;IF(D241="活動"," ev",IF(D241="限定"," ltd",""))&amp;IF(G241=""," groupless'","'")&amp;"&gt;&lt;td headers='icon'&gt;&lt;a href='https://www.alchemistcodedb.com/jp/card/"&amp;SUBSTITUTE(SUBSTITUTE(LOWER(A241),"_","-"),".png","")&amp;"'&gt;&lt;img src='../res/mmt/"&amp;A241&amp;"' title='"&amp;B241&amp;"' /&gt;&lt;/a&gt;&lt;/td&gt;&lt;td headers='name'&gt;"&amp;B241&amp;"&lt;/td&gt;&lt;td headers='rank'&gt;"&amp;C241&amp;"&lt;/td&gt;&lt;td headers='remark'&gt;"&amp;IF(D241="活動","&lt;span class='event'&gt;活動&lt;/span&gt;",IF(D241="限定","&lt;span class='limited'&gt;限定&lt;/span&gt;",""))&amp;"&lt;/td&gt;&lt;td headers='origin'&gt;&lt;span class='originName'&gt;"&amp;SUBSTITUTE(F241,CHAR(10),"&lt;br /&gt;")&amp;"&lt;/span&gt;&lt;img class='originLogo' src='../res/mmt/ui/"&amp;VLOOKUP(F241,List!F:H,2,FALSE)&amp;"'title='"&amp;SUBSTITUTE(F241,CHAR(10)," ")&amp;"' /&gt;&lt;/td&gt;&lt;td headers='group'&gt;"&amp;IF(G241="","","&lt;span class='groupName'&gt;"&amp;SUBSTITUTE(G241,CHAR(10)," ")&amp;IF(H241="","","&lt;br /&gt;"&amp;SUBSTITUTE(H241,CHAR(10)," "))&amp;"&lt;/span&gt;&lt;img class='groupLogo' src='../res/mmt/ui/"&amp;VLOOKUP(G241,List!K:L,2,FALSE)&amp;"' title='"&amp;SUBSTITUTE(G241,CHAR(10)," ")&amp;"' /&gt;")&amp;IF(H241="","","&lt;img class='groupLogo' src='../res/mmt/ui/"&amp;VLOOKUP(H241,List!K:L,2,FALSE)&amp;"' title='"&amp;SUBSTITUTE(H241,CHAR(10)," ")&amp;"' /&gt;")&amp;"&lt;/td&gt;&lt;td headers='score' id='"&amp;AO241&amp;"'&gt;"&amp;I241&amp;"&lt;/td&gt;&lt;td headers='HP'&gt;"&amp;J241&amp;"&lt;/td&gt;&lt;td headers='patk'&gt;"&amp;K241&amp;"&lt;/td&gt;&lt;td headers='matk'&gt;"&amp;L241&amp;"&lt;/td&gt;&lt;td headers='pdef'&gt;"&amp;N241&amp;"&lt;/td&gt;&lt;td headers='mdef'&gt;"&amp;O241&amp;"&lt;/td&gt;&lt;td headers='dex'&gt;"&amp;P241&amp;"&lt;/td&gt;&lt;td headers='agi'&gt;"&amp;Q241&amp;"&lt;/td&gt;&lt;td headers='luck'&gt;"&amp;R241&amp;"&lt;/td&gt;&lt;td headers='aType'&gt;"&amp;S241&amp;IF(U241="","","&lt;br /&gt;"&amp;U241)&amp; "&lt;/td&gt;&lt;td headers='a.bonus'&gt;"&amp;T241&amp;IF(V241="","","&lt;br /&gt;"&amp;V241)&amp;"&lt;/td&gt;&lt;td headers='special'&gt;"&amp;X241&amp;IF(Z241="","","&lt;br /&gt;"&amp;Z241)&amp;"&lt;/td&gt;&lt;td headers='sp.bonus'&gt;"&amp;Y241&amp;IF(AA241="","","&lt;br /&gt;"&amp;AA241)&amp;"&lt;/td&gt;&lt;td headers='others'&gt;"&amp;AB241&amp;"&lt;/td&gt;&lt;td headers='sinA'&gt;"&amp;AC241&amp;"&lt;/td&gt;&lt;td headers='sinB'&gt;"&amp;AD241&amp;"&lt;/td&gt;&lt;td headers='sinC'&gt;"&amp;AE241&amp;"&lt;/td&gt;&lt;td headers='sinD'&gt;"&amp;AF241&amp;"&lt;/td&gt;&lt;td headers='sinE'&gt;"&amp;AG241&amp;"&lt;/td&gt;&lt;td headers='sinF'&gt;"&amp;AH241&amp;"&lt;/td&gt;&lt;td headers='sinG'&gt;"&amp;AI241&amp;"&lt;/td&gt;&lt;/tr&gt;"</f>
        <v>&lt;tr class='mmt ltd'&gt;&lt;td headers='icon'&gt;&lt;a href='https://www.alchemistcodedb.com/jp/card/ts-saga-seida-02'&gt;&lt;img src='../res/mmt/TS_SAGA_SEIDA_02.png' title='非効率な暴風と化して' /&gt;&lt;/a&gt;&lt;/td&gt;&lt;td headers='name'&gt;非効率な暴風と化して&lt;/td&gt;&lt;td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class='groupName'&gt;聖教騎士団&lt;/span&gt;&lt;img class='groupLogo' src='../res/mmt/ui/subgroup_seikyoukishi.png' title='聖教騎士団' /&gt;&lt;/td&gt;&lt;td headers='score' id='m239'&gt;100&lt;/td&gt;&lt;td headers='HP'&gt;20&lt;/td&gt;&lt;td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241" s="29" t="str">
        <f t="shared" si="19"/>
        <v>document.getElementById('m239').innerHTML = (b0*40+b1*40) + (s0*40+s4*40+s6*20)+ (ex04*20);</v>
      </c>
      <c r="AO241" s="33" t="str">
        <f t="shared" si="20"/>
        <v>m239</v>
      </c>
      <c r="AP241" s="6" t="str">
        <f>IF(S241="","",VLOOKUP(S241,List!N$2:O$8,2,FALSE)&amp;"*"&amp;T241&amp;IF(U241="","","+"&amp;VLOOKUP(U241,List!N$2:O$8,2,FALSE)&amp;"*"&amp;V241&amp;"-"&amp;VLOOKUP(S241,List!N$2:O$8,2,FALSE)&amp;"*"&amp;VLOOKUP(U241,List!N$2:O$8,2,FALSE)&amp;"*"&amp;MIN(T241,V241)))&amp;IF(X241="","",IF(S241="","","+")&amp;VLOOKUP(X241,List!P$2:Q$15,2,FALSE)&amp;"*"&amp;Y241&amp;IF(Z241="","","+"&amp;VLOOKUP(Z241,List!P$2:Q$14,2,FALSE)))</f>
        <v>ex04*20</v>
      </c>
    </row>
    <row r="242" spans="1:42" s="3" customFormat="1" ht="27.6" customHeight="1">
      <c r="A242" s="80" t="s">
        <v>470</v>
      </c>
      <c r="B242" s="6" t="s">
        <v>471</v>
      </c>
      <c r="C242" s="3">
        <v>5</v>
      </c>
      <c r="D242" s="3" t="s">
        <v>39</v>
      </c>
      <c r="E242" s="6"/>
      <c r="F242" s="14" t="s">
        <v>263</v>
      </c>
      <c r="G242" s="8"/>
      <c r="H242" s="8"/>
      <c r="I242" s="4">
        <f t="shared" si="21"/>
        <v>0</v>
      </c>
      <c r="J242" s="2"/>
      <c r="K242" s="2"/>
      <c r="L242" s="2"/>
      <c r="M242" s="2">
        <f t="shared" si="22"/>
        <v>0</v>
      </c>
      <c r="N242" s="2"/>
      <c r="O242" s="2"/>
      <c r="P242" s="2"/>
      <c r="Q242" s="2"/>
      <c r="R242" s="7"/>
      <c r="W242" s="3">
        <f t="shared" si="18"/>
        <v>0</v>
      </c>
      <c r="Y242" s="8"/>
      <c r="AA242" s="4"/>
      <c r="AB242" s="5"/>
      <c r="AJ242" s="4">
        <f t="shared" si="23"/>
        <v>0</v>
      </c>
      <c r="AL242" s="21"/>
      <c r="AM242" s="29" t="str">
        <f>"&lt;tr class='mmt"&amp;IF(D242="活動"," ev",IF(D242="限定"," ltd",""))&amp;IF(G242=""," groupless'","'")&amp;"&gt;&lt;td headers='icon'&gt;&lt;a href='https://www.alchemistcodedb.com/jp/card/"&amp;SUBSTITUTE(SUBSTITUTE(LOWER(A242),"_","-"),".png","")&amp;"'&gt;&lt;img src='../res/mmt/"&amp;A242&amp;"' title='"&amp;B242&amp;"' /&gt;&lt;/a&gt;&lt;/td&gt;&lt;td headers='name'&gt;"&amp;B242&amp;"&lt;/td&gt;&lt;td headers='rank'&gt;"&amp;C242&amp;"&lt;/td&gt;&lt;td headers='remark'&gt;"&amp;IF(D242="活動","&lt;span class='event'&gt;活動&lt;/span&gt;",IF(D242="限定","&lt;span class='limited'&gt;限定&lt;/span&gt;",""))&amp;"&lt;/td&gt;&lt;td headers='origin'&gt;&lt;span class='originName'&gt;"&amp;SUBSTITUTE(F242,CHAR(10),"&lt;br /&gt;")&amp;"&lt;/span&gt;&lt;img class='originLogo' src='../res/mmt/ui/"&amp;VLOOKUP(F242,List!F:H,2,FALSE)&amp;"'title='"&amp;SUBSTITUTE(F242,CHAR(10)," ")&amp;"' /&gt;&lt;/td&gt;&lt;td headers='group'&gt;"&amp;IF(G242="","","&lt;span class='groupName'&gt;"&amp;SUBSTITUTE(G242,CHAR(10)," ")&amp;IF(H242="","","&lt;br /&gt;"&amp;SUBSTITUTE(H242,CHAR(10)," "))&amp;"&lt;/span&gt;&lt;img class='groupLogo' src='../res/mmt/ui/"&amp;VLOOKUP(G242,List!K:L,2,FALSE)&amp;"' title='"&amp;SUBSTITUTE(G242,CHAR(10)," ")&amp;"' /&gt;")&amp;IF(H242="","","&lt;img class='groupLogo' src='../res/mmt/ui/"&amp;VLOOKUP(H242,List!K:L,2,FALSE)&amp;"' title='"&amp;SUBSTITUTE(H242,CHAR(10)," ")&amp;"' /&gt;")&amp;"&lt;/td&gt;&lt;td headers='score' id='"&amp;AO242&amp;"'&gt;"&amp;I242&amp;"&lt;/td&gt;&lt;td headers='HP'&gt;"&amp;J242&amp;"&lt;/td&gt;&lt;td headers='patk'&gt;"&amp;K242&amp;"&lt;/td&gt;&lt;td headers='matk'&gt;"&amp;L242&amp;"&lt;/td&gt;&lt;td headers='pdef'&gt;"&amp;N242&amp;"&lt;/td&gt;&lt;td headers='mdef'&gt;"&amp;O242&amp;"&lt;/td&gt;&lt;td headers='dex'&gt;"&amp;P242&amp;"&lt;/td&gt;&lt;td headers='agi'&gt;"&amp;Q242&amp;"&lt;/td&gt;&lt;td headers='luck'&gt;"&amp;R242&amp;"&lt;/td&gt;&lt;td headers='aType'&gt;"&amp;S242&amp;IF(U242="","","&lt;br /&gt;"&amp;U242)&amp; "&lt;/td&gt;&lt;td headers='a.bonus'&gt;"&amp;T242&amp;IF(V242="","","&lt;br /&gt;"&amp;V242)&amp;"&lt;/td&gt;&lt;td headers='special'&gt;"&amp;X242&amp;IF(Z242="","","&lt;br /&gt;"&amp;Z242)&amp;"&lt;/td&gt;&lt;td headers='sp.bonus'&gt;"&amp;Y242&amp;IF(AA242="","","&lt;br /&gt;"&amp;AA242)&amp;"&lt;/td&gt;&lt;td headers='others'&gt;"&amp;AB242&amp;"&lt;/td&gt;&lt;td headers='sinA'&gt;"&amp;AC242&amp;"&lt;/td&gt;&lt;td headers='sinB'&gt;"&amp;AD242&amp;"&lt;/td&gt;&lt;td headers='sinC'&gt;"&amp;AE242&amp;"&lt;/td&gt;&lt;td headers='sinD'&gt;"&amp;AF242&amp;"&lt;/td&gt;&lt;td headers='sinE'&gt;"&amp;AG242&amp;"&lt;/td&gt;&lt;td headers='sinF'&gt;"&amp;AH242&amp;"&lt;/td&gt;&lt;td headers='sinG'&gt;"&amp;AI242&amp;"&lt;/td&gt;&lt;/tr&gt;"</f>
        <v>&lt;tr class='mmt ltd groupless'&gt;&lt;td headers='icon'&gt;&lt;a href='https://www.alchemistcodedb.com/jp/card/ts-saga-tamisu-01'&gt;&lt;img src='../res/mmt/TS_SAGA_TAMISU_01.png' title='緑は奇跡の色となりて' /&gt;&lt;/a&gt;&lt;/td&gt;&lt;td headers='name'&gt;緑は奇跡の色となりて&lt;/td&gt;&lt;td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id='m240'&gt;0&lt;/td&gt;&lt;td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2" s="29" t="str">
        <f t="shared" si="19"/>
        <v>document.getElementById('m240').innerHTML = (b0*0);</v>
      </c>
      <c r="AO242" s="33" t="str">
        <f t="shared" si="20"/>
        <v>m240</v>
      </c>
      <c r="AP242" s="6" t="str">
        <f>IF(S242="","",VLOOKUP(S242,List!N$2:O$8,2,FALSE)&amp;"*"&amp;T242&amp;IF(U242="","","+"&amp;VLOOKUP(U242,List!N$2:O$8,2,FALSE)&amp;"*"&amp;V242&amp;"-"&amp;VLOOKUP(S242,List!N$2:O$8,2,FALSE)&amp;"*"&amp;VLOOKUP(U242,List!N$2:O$8,2,FALSE)&amp;"*"&amp;MIN(T242,V242)))&amp;IF(X242="","",IF(S242="","","+")&amp;VLOOKUP(X242,List!P$2:Q$15,2,FALSE)&amp;"*"&amp;Y242&amp;IF(Z242="","","+"&amp;VLOOKUP(Z242,List!P$2:Q$14,2,FALSE)))</f>
        <v/>
      </c>
    </row>
    <row r="243" spans="1:42" s="3" customFormat="1" ht="27.6" customHeight="1">
      <c r="A243" s="80" t="s">
        <v>916</v>
      </c>
      <c r="B243" s="6" t="s">
        <v>929</v>
      </c>
      <c r="C243" s="3">
        <v>5</v>
      </c>
      <c r="D243" s="3" t="s">
        <v>39</v>
      </c>
      <c r="E243" s="6"/>
      <c r="F243" s="14" t="s">
        <v>263</v>
      </c>
      <c r="G243" s="8"/>
      <c r="H243" s="8"/>
      <c r="I243" s="4">
        <f t="shared" si="21"/>
        <v>0</v>
      </c>
      <c r="J243" s="2"/>
      <c r="K243" s="2"/>
      <c r="L243" s="2"/>
      <c r="M243" s="2">
        <f t="shared" si="22"/>
        <v>0</v>
      </c>
      <c r="N243" s="2"/>
      <c r="O243" s="2"/>
      <c r="P243" s="2"/>
      <c r="Q243" s="2"/>
      <c r="R243" s="7"/>
      <c r="W243" s="3">
        <f t="shared" si="18"/>
        <v>0</v>
      </c>
      <c r="Y243" s="8"/>
      <c r="AA243" s="4"/>
      <c r="AB243" s="5"/>
      <c r="AJ243" s="4">
        <f t="shared" si="23"/>
        <v>0</v>
      </c>
      <c r="AL243" s="21"/>
      <c r="AM243" s="29" t="str">
        <f>"&lt;tr class='mmt"&amp;IF(D243="活動"," ev",IF(D243="限定"," ltd",""))&amp;IF(G243=""," groupless'","'")&amp;"&gt;&lt;td headers='icon'&gt;&lt;a href='https://www.alchemistcodedb.com/jp/card/"&amp;SUBSTITUTE(SUBSTITUTE(LOWER(A243),"_","-"),".png","")&amp;"'&gt;&lt;img src='../res/mmt/"&amp;A243&amp;"' title='"&amp;B243&amp;"' /&gt;&lt;/a&gt;&lt;/td&gt;&lt;td headers='name'&gt;"&amp;B243&amp;"&lt;/td&gt;&lt;td headers='rank'&gt;"&amp;C243&amp;"&lt;/td&gt;&lt;td headers='remark'&gt;"&amp;IF(D243="活動","&lt;span class='event'&gt;活動&lt;/span&gt;",IF(D243="限定","&lt;span class='limited'&gt;限定&lt;/span&gt;",""))&amp;"&lt;/td&gt;&lt;td headers='origin'&gt;&lt;span class='originName'&gt;"&amp;SUBSTITUTE(F243,CHAR(10),"&lt;br /&gt;")&amp;"&lt;/span&gt;&lt;img class='originLogo' src='../res/mmt/ui/"&amp;VLOOKUP(F243,List!F:H,2,FALSE)&amp;"'title='"&amp;SUBSTITUTE(F243,CHAR(10)," ")&amp;"' /&gt;&lt;/td&gt;&lt;td headers='group'&gt;"&amp;IF(G243="","","&lt;span class='groupName'&gt;"&amp;SUBSTITUTE(G243,CHAR(10)," ")&amp;IF(H243="","","&lt;br /&gt;"&amp;SUBSTITUTE(H243,CHAR(10)," "))&amp;"&lt;/span&gt;&lt;img class='groupLogo' src='../res/mmt/ui/"&amp;VLOOKUP(G243,List!K:L,2,FALSE)&amp;"' title='"&amp;SUBSTITUTE(G243,CHAR(10)," ")&amp;"' /&gt;")&amp;IF(H243="","","&lt;img class='groupLogo' src='../res/mmt/ui/"&amp;VLOOKUP(H243,List!K:L,2,FALSE)&amp;"' title='"&amp;SUBSTITUTE(H243,CHAR(10)," ")&amp;"' /&gt;")&amp;"&lt;/td&gt;&lt;td headers='score' id='"&amp;AO243&amp;"'&gt;"&amp;I243&amp;"&lt;/td&gt;&lt;td headers='HP'&gt;"&amp;J243&amp;"&lt;/td&gt;&lt;td headers='patk'&gt;"&amp;K243&amp;"&lt;/td&gt;&lt;td headers='matk'&gt;"&amp;L243&amp;"&lt;/td&gt;&lt;td headers='pdef'&gt;"&amp;N243&amp;"&lt;/td&gt;&lt;td headers='mdef'&gt;"&amp;O243&amp;"&lt;/td&gt;&lt;td headers='dex'&gt;"&amp;P243&amp;"&lt;/td&gt;&lt;td headers='agi'&gt;"&amp;Q243&amp;"&lt;/td&gt;&lt;td headers='luck'&gt;"&amp;R243&amp;"&lt;/td&gt;&lt;td headers='aType'&gt;"&amp;S243&amp;IF(U243="","","&lt;br /&gt;"&amp;U243)&amp; "&lt;/td&gt;&lt;td headers='a.bonus'&gt;"&amp;T243&amp;IF(V243="","","&lt;br /&gt;"&amp;V243)&amp;"&lt;/td&gt;&lt;td headers='special'&gt;"&amp;X243&amp;IF(Z243="","","&lt;br /&gt;"&amp;Z243)&amp;"&lt;/td&gt;&lt;td headers='sp.bonus'&gt;"&amp;Y243&amp;IF(AA243="","","&lt;br /&gt;"&amp;AA243)&amp;"&lt;/td&gt;&lt;td headers='others'&gt;"&amp;AB243&amp;"&lt;/td&gt;&lt;td headers='sinA'&gt;"&amp;AC243&amp;"&lt;/td&gt;&lt;td headers='sinB'&gt;"&amp;AD243&amp;"&lt;/td&gt;&lt;td headers='sinC'&gt;"&amp;AE243&amp;"&lt;/td&gt;&lt;td headers='sinD'&gt;"&amp;AF243&amp;"&lt;/td&gt;&lt;td headers='sinE'&gt;"&amp;AG243&amp;"&lt;/td&gt;&lt;td headers='sinF'&gt;"&amp;AH243&amp;"&lt;/td&gt;&lt;td headers='sinG'&gt;"&amp;AI243&amp;"&lt;/td&gt;&lt;/tr&gt;"</f>
        <v>&lt;tr class='mmt ltd groupless'&gt;&lt;td headers='icon'&gt;&lt;a href='https://www.alchemistcodedb.com/jp/card/ts-saga-tina-heros-01'&gt;&lt;img src='../res/mmt/TS_SAGA_TINA_HEROS_01.png' title='祝いの風、光に満ち' /&gt;&lt;/a&gt;&lt;/td&gt;&lt;td headers='name'&gt;祝いの風、光に満ち&lt;/td&gt;&lt;td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id='m241'&gt;0&lt;/td&gt;&lt;td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3" s="29" t="str">
        <f t="shared" si="19"/>
        <v>document.getElementById('m241').innerHTML = (b0*0);</v>
      </c>
      <c r="AO243" s="33" t="str">
        <f t="shared" si="20"/>
        <v>m241</v>
      </c>
      <c r="AP243" s="6" t="str">
        <f>IF(S243="","",VLOOKUP(S243,List!N$2:O$8,2,FALSE)&amp;"*"&amp;T243&amp;IF(U243="","","+"&amp;VLOOKUP(U243,List!N$2:O$8,2,FALSE)&amp;"*"&amp;V243&amp;"-"&amp;VLOOKUP(S243,List!N$2:O$8,2,FALSE)&amp;"*"&amp;VLOOKUP(U243,List!N$2:O$8,2,FALSE)&amp;"*"&amp;MIN(T243,V243)))&amp;IF(X243="","",IF(S243="","","+")&amp;VLOOKUP(X243,List!P$2:Q$15,2,FALSE)&amp;"*"&amp;Y243&amp;IF(Z243="","","+"&amp;VLOOKUP(Z243,List!P$2:Q$14,2,FALSE)))</f>
        <v/>
      </c>
    </row>
    <row r="244" spans="1:42" s="3" customFormat="1" ht="27.6" customHeight="1">
      <c r="A244" s="80" t="s">
        <v>869</v>
      </c>
      <c r="B244" s="6" t="s">
        <v>871</v>
      </c>
      <c r="C244" s="3">
        <v>5</v>
      </c>
      <c r="E244" s="6"/>
      <c r="F244" s="14" t="s">
        <v>263</v>
      </c>
      <c r="G244" s="8" t="s">
        <v>107</v>
      </c>
      <c r="H244" s="8"/>
      <c r="I244" s="4">
        <f t="shared" si="21"/>
        <v>90</v>
      </c>
      <c r="J244" s="2"/>
      <c r="K244" s="2">
        <v>50</v>
      </c>
      <c r="L244" s="2"/>
      <c r="M244" s="2">
        <f t="shared" si="22"/>
        <v>50</v>
      </c>
      <c r="N244" s="2"/>
      <c r="O244" s="2"/>
      <c r="P244" s="2"/>
      <c r="Q244" s="2">
        <v>10</v>
      </c>
      <c r="R244" s="7"/>
      <c r="W244" s="3">
        <f t="shared" si="18"/>
        <v>0</v>
      </c>
      <c r="Y244" s="8"/>
      <c r="AA244" s="4"/>
      <c r="AB244" s="5" t="s">
        <v>494</v>
      </c>
      <c r="AC244" s="3">
        <v>40</v>
      </c>
      <c r="AD244" s="3">
        <v>20</v>
      </c>
      <c r="AJ244" s="4">
        <f t="shared" si="23"/>
        <v>40</v>
      </c>
      <c r="AL244" s="21"/>
      <c r="AM244" s="29" t="str">
        <f>"&lt;tr class='mmt"&amp;IF(D244="活動"," ev",IF(D244="限定"," ltd",""))&amp;IF(G244=""," groupless'","'")&amp;"&gt;&lt;td headers='icon'&gt;&lt;a href='https://www.alchemistcodedb.com/jp/card/"&amp;SUBSTITUTE(SUBSTITUTE(LOWER(A244),"_","-"),".png","")&amp;"'&gt;&lt;img src='../res/mmt/"&amp;A244&amp;"' title='"&amp;B244&amp;"' /&gt;&lt;/a&gt;&lt;/td&gt;&lt;td headers='name'&gt;"&amp;B244&amp;"&lt;/td&gt;&lt;td headers='rank'&gt;"&amp;C244&amp;"&lt;/td&gt;&lt;td headers='remark'&gt;"&amp;IF(D244="活動","&lt;span class='event'&gt;活動&lt;/span&gt;",IF(D244="限定","&lt;span class='limited'&gt;限定&lt;/span&gt;",""))&amp;"&lt;/td&gt;&lt;td headers='origin'&gt;&lt;span class='originName'&gt;"&amp;SUBSTITUTE(F244,CHAR(10),"&lt;br /&gt;")&amp;"&lt;/span&gt;&lt;img class='originLogo' src='../res/mmt/ui/"&amp;VLOOKUP(F244,List!F:H,2,FALSE)&amp;"'title='"&amp;SUBSTITUTE(F244,CHAR(10)," ")&amp;"' /&gt;&lt;/td&gt;&lt;td headers='group'&gt;"&amp;IF(G244="","","&lt;span class='groupName'&gt;"&amp;SUBSTITUTE(G244,CHAR(10)," ")&amp;IF(H244="","","&lt;br /&gt;"&amp;SUBSTITUTE(H244,CHAR(10)," "))&amp;"&lt;/span&gt;&lt;img class='groupLogo' src='../res/mmt/ui/"&amp;VLOOKUP(G244,List!K:L,2,FALSE)&amp;"' title='"&amp;SUBSTITUTE(G244,CHAR(10)," ")&amp;"' /&gt;")&amp;IF(H244="","","&lt;img class='groupLogo' src='../res/mmt/ui/"&amp;VLOOKUP(H244,List!K:L,2,FALSE)&amp;"' title='"&amp;SUBSTITUTE(H244,CHAR(10)," ")&amp;"' /&gt;")&amp;"&lt;/td&gt;&lt;td headers='score' id='"&amp;AO244&amp;"'&gt;"&amp;I244&amp;"&lt;/td&gt;&lt;td headers='HP'&gt;"&amp;J244&amp;"&lt;/td&gt;&lt;td headers='patk'&gt;"&amp;K244&amp;"&lt;/td&gt;&lt;td headers='matk'&gt;"&amp;L244&amp;"&lt;/td&gt;&lt;td headers='pdef'&gt;"&amp;N244&amp;"&lt;/td&gt;&lt;td headers='mdef'&gt;"&amp;O244&amp;"&lt;/td&gt;&lt;td headers='dex'&gt;"&amp;P244&amp;"&lt;/td&gt;&lt;td headers='agi'&gt;"&amp;Q244&amp;"&lt;/td&gt;&lt;td headers='luck'&gt;"&amp;R244&amp;"&lt;/td&gt;&lt;td headers='aType'&gt;"&amp;S244&amp;IF(U244="","","&lt;br /&gt;"&amp;U244)&amp; "&lt;/td&gt;&lt;td headers='a.bonus'&gt;"&amp;T244&amp;IF(V244="","","&lt;br /&gt;"&amp;V244)&amp;"&lt;/td&gt;&lt;td headers='special'&gt;"&amp;X244&amp;IF(Z244="","","&lt;br /&gt;"&amp;Z244)&amp;"&lt;/td&gt;&lt;td headers='sp.bonus'&gt;"&amp;Y244&amp;IF(AA244="","","&lt;br /&gt;"&amp;AA244)&amp;"&lt;/td&gt;&lt;td headers='others'&gt;"&amp;AB244&amp;"&lt;/td&gt;&lt;td headers='sinA'&gt;"&amp;AC244&amp;"&lt;/td&gt;&lt;td headers='sinB'&gt;"&amp;AD244&amp;"&lt;/td&gt;&lt;td headers='sinC'&gt;"&amp;AE244&amp;"&lt;/td&gt;&lt;td headers='sinD'&gt;"&amp;AF244&amp;"&lt;/td&gt;&lt;td headers='sinE'&gt;"&amp;AG244&amp;"&lt;/td&gt;&lt;td headers='sinF'&gt;"&amp;AH244&amp;"&lt;/td&gt;&lt;td headers='sinG'&gt;"&amp;AI244&amp;"&lt;/td&gt;&lt;/tr&gt;"</f>
        <v>&lt;tr class='mmt'&gt;&lt;td headers='icon'&gt;&lt;a href='https://www.alchemistcodedb.com/jp/card/ts-saga-yura-01'&gt;&lt;img src='../res/mmt/TS_SAGA_YURA_01.png' title='ひとりでは払えぬ影' /&gt;&lt;/a&gt;&lt;/td&gt;&lt;td headers='name'&gt;ひとりでは払えぬ影&lt;/td&gt;&lt;td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id='m242'&gt;90&lt;/td&gt;&lt;td headers='HP'&gt;&lt;/td&gt;&lt;td headers='patk'&gt;50&lt;/td&gt;&lt;td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headers='others'&gt;暴擊率+10&lt;/td&gt;&lt;td headers='sinA'&gt;40&lt;/td&gt;&lt;td headers='sinB'&gt;20&lt;/td&gt;&lt;td headers='sinC'&gt;&lt;/td&gt;&lt;td headers='sinD'&gt;&lt;/td&gt;&lt;td headers='sinE'&gt;&lt;/td&gt;&lt;td headers='sinF'&gt;&lt;/td&gt;&lt;td headers='sinG'&gt;&lt;/td&gt;&lt;/tr&gt;</v>
      </c>
      <c r="AN244" s="29" t="str">
        <f t="shared" si="19"/>
        <v>document.getElementById('m242').innerHTML = (b0*50+b1*50) + (s0*40+s1*40+s2*20);</v>
      </c>
      <c r="AO244" s="33" t="str">
        <f t="shared" si="20"/>
        <v>m242</v>
      </c>
      <c r="AP244" s="6" t="str">
        <f>IF(S244="","",VLOOKUP(S244,List!N$2:O$8,2,FALSE)&amp;"*"&amp;T244&amp;IF(U244="","","+"&amp;VLOOKUP(U244,List!N$2:O$8,2,FALSE)&amp;"*"&amp;V244&amp;"-"&amp;VLOOKUP(S244,List!N$2:O$8,2,FALSE)&amp;"*"&amp;VLOOKUP(U244,List!N$2:O$8,2,FALSE)&amp;"*"&amp;MIN(T244,V244)))&amp;IF(X244="","",IF(S244="","","+")&amp;VLOOKUP(X244,List!P$2:Q$15,2,FALSE)&amp;"*"&amp;Y244&amp;IF(Z244="","","+"&amp;VLOOKUP(Z244,List!P$2:Q$14,2,FALSE)))</f>
        <v/>
      </c>
    </row>
    <row r="245" spans="1:42" s="3" customFormat="1" ht="27.6" customHeight="1">
      <c r="A245" s="80" t="s">
        <v>543</v>
      </c>
      <c r="B245" s="6" t="s">
        <v>545</v>
      </c>
      <c r="C245" s="3">
        <v>5</v>
      </c>
      <c r="D245" s="3" t="s">
        <v>39</v>
      </c>
      <c r="E245" s="6"/>
      <c r="F245" s="14" t="s">
        <v>36</v>
      </c>
      <c r="G245" s="8" t="s">
        <v>546</v>
      </c>
      <c r="H245" s="8"/>
      <c r="I245" s="4">
        <f t="shared" si="21"/>
        <v>80</v>
      </c>
      <c r="J245" s="2">
        <v>50</v>
      </c>
      <c r="K245" s="2">
        <v>20</v>
      </c>
      <c r="L245" s="2"/>
      <c r="M245" s="2">
        <f t="shared" si="22"/>
        <v>20</v>
      </c>
      <c r="N245" s="2">
        <v>20</v>
      </c>
      <c r="O245" s="2"/>
      <c r="P245" s="2"/>
      <c r="Q245" s="2"/>
      <c r="R245" s="7"/>
      <c r="W245" s="3">
        <f t="shared" si="18"/>
        <v>0</v>
      </c>
      <c r="Y245" s="8"/>
      <c r="AA245" s="4"/>
      <c r="AB245" s="5" t="s">
        <v>538</v>
      </c>
      <c r="AG245" s="3">
        <v>60</v>
      </c>
      <c r="AJ245" s="4">
        <f t="shared" si="23"/>
        <v>60</v>
      </c>
      <c r="AL245" s="21"/>
      <c r="AM245" s="29" t="str">
        <f>"&lt;tr class='mmt"&amp;IF(D245="活動"," ev",IF(D245="限定"," ltd",""))&amp;IF(G245=""," groupless'","'")&amp;"&gt;&lt;td headers='icon'&gt;&lt;a href='https://www.alchemistcodedb.com/jp/card/"&amp;SUBSTITUTE(SUBSTITUTE(LOWER(A245),"_","-"),".png","")&amp;"'&gt;&lt;img src='../res/mmt/"&amp;A245&amp;"' title='"&amp;B245&amp;"' /&gt;&lt;/a&gt;&lt;/td&gt;&lt;td headers='name'&gt;"&amp;B245&amp;"&lt;/td&gt;&lt;td headers='rank'&gt;"&amp;C245&amp;"&lt;/td&gt;&lt;td headers='remark'&gt;"&amp;IF(D245="活動","&lt;span class='event'&gt;活動&lt;/span&gt;",IF(D245="限定","&lt;span class='limited'&gt;限定&lt;/span&gt;",""))&amp;"&lt;/td&gt;&lt;td headers='origin'&gt;&lt;span class='originName'&gt;"&amp;SUBSTITUTE(F245,CHAR(10),"&lt;br /&gt;")&amp;"&lt;/span&gt;&lt;img class='originLogo' src='../res/mmt/ui/"&amp;VLOOKUP(F245,List!F:H,2,FALSE)&amp;"'title='"&amp;SUBSTITUTE(F245,CHAR(10)," ")&amp;"' /&gt;&lt;/td&gt;&lt;td headers='group'&gt;"&amp;IF(G245="","","&lt;span class='groupName'&gt;"&amp;SUBSTITUTE(G245,CHAR(10)," ")&amp;IF(H245="","","&lt;br /&gt;"&amp;SUBSTITUTE(H245,CHAR(10)," "))&amp;"&lt;/span&gt;&lt;img class='groupLogo' src='../res/mmt/ui/"&amp;VLOOKUP(G245,List!K:L,2,FALSE)&amp;"' title='"&amp;SUBSTITUTE(G245,CHAR(10)," ")&amp;"' /&gt;")&amp;IF(H245="","","&lt;img class='groupLogo' src='../res/mmt/ui/"&amp;VLOOKUP(H245,List!K:L,2,FALSE)&amp;"' title='"&amp;SUBSTITUTE(H245,CHAR(10)," ")&amp;"' /&gt;")&amp;"&lt;/td&gt;&lt;td headers='score' id='"&amp;AO245&amp;"'&gt;"&amp;I245&amp;"&lt;/td&gt;&lt;td headers='HP'&gt;"&amp;J245&amp;"&lt;/td&gt;&lt;td headers='patk'&gt;"&amp;K245&amp;"&lt;/td&gt;&lt;td headers='matk'&gt;"&amp;L245&amp;"&lt;/td&gt;&lt;td headers='pdef'&gt;"&amp;N245&amp;"&lt;/td&gt;&lt;td headers='mdef'&gt;"&amp;O245&amp;"&lt;/td&gt;&lt;td headers='dex'&gt;"&amp;P245&amp;"&lt;/td&gt;&lt;td headers='agi'&gt;"&amp;Q245&amp;"&lt;/td&gt;&lt;td headers='luck'&gt;"&amp;R245&amp;"&lt;/td&gt;&lt;td headers='aType'&gt;"&amp;S245&amp;IF(U245="","","&lt;br /&gt;"&amp;U245)&amp; "&lt;/td&gt;&lt;td headers='a.bonus'&gt;"&amp;T245&amp;IF(V245="","","&lt;br /&gt;"&amp;V245)&amp;"&lt;/td&gt;&lt;td headers='special'&gt;"&amp;X245&amp;IF(Z245="","","&lt;br /&gt;"&amp;Z245)&amp;"&lt;/td&gt;&lt;td headers='sp.bonus'&gt;"&amp;Y245&amp;IF(AA245="","","&lt;br /&gt;"&amp;AA245)&amp;"&lt;/td&gt;&lt;td headers='others'&gt;"&amp;AB245&amp;"&lt;/td&gt;&lt;td headers='sinA'&gt;"&amp;AC245&amp;"&lt;/td&gt;&lt;td headers='sinB'&gt;"&amp;AD245&amp;"&lt;/td&gt;&lt;td headers='sinC'&gt;"&amp;AE245&amp;"&lt;/td&gt;&lt;td headers='sinD'&gt;"&amp;AF245&amp;"&lt;/td&gt;&lt;td headers='sinE'&gt;"&amp;AG245&amp;"&lt;/td&gt;&lt;td headers='sinF'&gt;"&amp;AH245&amp;"&lt;/td&gt;&lt;td headers='sinG'&gt;"&amp;AI245&amp;"&lt;/td&gt;&lt;/tr&gt;"</f>
        <v>&lt;tr class='mmt ltd'&gt;&lt;td headers='icon'&gt;&lt;a href='https://www.alchemistcodedb.com/jp/card/ts-sb-01'&gt;&lt;img src='../res/mmt/TS_SB_01.png' title='盾の勇者に差し込む光' /&gt;&lt;/a&gt;&lt;/td&gt;&lt;td headers='name'&gt;盾の勇者に差し込む光&lt;/td&gt;&lt;td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id='m243'&gt;80&lt;/td&gt;&lt;td headers='HP'&gt;50&lt;/td&gt;&lt;td headers='patk'&gt;20&lt;/td&gt;&lt;td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245" s="29" t="str">
        <f t="shared" si="19"/>
        <v>document.getElementById('m243').innerHTML = (b0*20+b1*20) + (s0*60+s5*60);</v>
      </c>
      <c r="AO245" s="33" t="str">
        <f t="shared" si="20"/>
        <v>m243</v>
      </c>
      <c r="AP245" s="6" t="str">
        <f>IF(S245="","",VLOOKUP(S245,List!N$2:O$8,2,FALSE)&amp;"*"&amp;T245&amp;IF(U245="","","+"&amp;VLOOKUP(U245,List!N$2:O$8,2,FALSE)&amp;"*"&amp;V245&amp;"-"&amp;VLOOKUP(S245,List!N$2:O$8,2,FALSE)&amp;"*"&amp;VLOOKUP(U245,List!N$2:O$8,2,FALSE)&amp;"*"&amp;MIN(T245,V245)))&amp;IF(X245="","",IF(S245="","","+")&amp;VLOOKUP(X245,List!P$2:Q$15,2,FALSE)&amp;"*"&amp;Y245&amp;IF(Z245="","","+"&amp;VLOOKUP(Z245,List!P$2:Q$14,2,FALSE)))</f>
        <v/>
      </c>
    </row>
    <row r="246" spans="1:42" s="3" customFormat="1" ht="27.6" customHeight="1">
      <c r="A246" s="80" t="s">
        <v>544</v>
      </c>
      <c r="B246" s="6" t="s">
        <v>547</v>
      </c>
      <c r="C246" s="3">
        <v>5</v>
      </c>
      <c r="D246" s="3" t="s">
        <v>39</v>
      </c>
      <c r="E246" s="6"/>
      <c r="F246" s="14" t="s">
        <v>36</v>
      </c>
      <c r="G246" s="8" t="s">
        <v>546</v>
      </c>
      <c r="H246" s="8"/>
      <c r="I246" s="4">
        <f t="shared" si="21"/>
        <v>80</v>
      </c>
      <c r="J246" s="2">
        <v>30</v>
      </c>
      <c r="K246" s="2"/>
      <c r="L246" s="2">
        <v>30</v>
      </c>
      <c r="M246" s="2">
        <f t="shared" si="22"/>
        <v>30</v>
      </c>
      <c r="N246" s="2"/>
      <c r="O246" s="2"/>
      <c r="P246" s="2"/>
      <c r="Q246" s="2"/>
      <c r="R246" s="7"/>
      <c r="S246" s="5" t="s">
        <v>16</v>
      </c>
      <c r="T246" s="3">
        <v>20</v>
      </c>
      <c r="U246" s="5" t="s">
        <v>18</v>
      </c>
      <c r="V246" s="3">
        <v>20</v>
      </c>
      <c r="W246" s="3">
        <f t="shared" si="18"/>
        <v>20</v>
      </c>
      <c r="Y246" s="8"/>
      <c r="AA246" s="4"/>
      <c r="AB246" s="5"/>
      <c r="AF246" s="3">
        <v>30</v>
      </c>
      <c r="AG246" s="3">
        <v>30</v>
      </c>
      <c r="AJ246" s="4">
        <f t="shared" si="23"/>
        <v>30</v>
      </c>
      <c r="AL246" s="21"/>
      <c r="AM246" s="29" t="str">
        <f>"&lt;tr class='mmt"&amp;IF(D246="活動"," ev",IF(D246="限定"," ltd",""))&amp;IF(G246=""," groupless'","'")&amp;"&gt;&lt;td headers='icon'&gt;&lt;a href='https://www.alchemistcodedb.com/jp/card/"&amp;SUBSTITUTE(SUBSTITUTE(LOWER(A246),"_","-"),".png","")&amp;"'&gt;&lt;img src='../res/mmt/"&amp;A246&amp;"' title='"&amp;B246&amp;"' /&gt;&lt;/a&gt;&lt;/td&gt;&lt;td headers='name'&gt;"&amp;B246&amp;"&lt;/td&gt;&lt;td headers='rank'&gt;"&amp;C246&amp;"&lt;/td&gt;&lt;td headers='remark'&gt;"&amp;IF(D246="活動","&lt;span class='event'&gt;活動&lt;/span&gt;",IF(D246="限定","&lt;span class='limited'&gt;限定&lt;/span&gt;",""))&amp;"&lt;/td&gt;&lt;td headers='origin'&gt;&lt;span class='originName'&gt;"&amp;SUBSTITUTE(F246,CHAR(10),"&lt;br /&gt;")&amp;"&lt;/span&gt;&lt;img class='originLogo' src='../res/mmt/ui/"&amp;VLOOKUP(F246,List!F:H,2,FALSE)&amp;"'title='"&amp;SUBSTITUTE(F246,CHAR(10)," ")&amp;"' /&gt;&lt;/td&gt;&lt;td headers='group'&gt;"&amp;IF(G246="","","&lt;span class='groupName'&gt;"&amp;SUBSTITUTE(G246,CHAR(10)," ")&amp;IF(H246="","","&lt;br /&gt;"&amp;SUBSTITUTE(H246,CHAR(10)," "))&amp;"&lt;/span&gt;&lt;img class='groupLogo' src='../res/mmt/ui/"&amp;VLOOKUP(G246,List!K:L,2,FALSE)&amp;"' title='"&amp;SUBSTITUTE(G246,CHAR(10)," ")&amp;"' /&gt;")&amp;IF(H246="","","&lt;img class='groupLogo' src='../res/mmt/ui/"&amp;VLOOKUP(H246,List!K:L,2,FALSE)&amp;"' title='"&amp;SUBSTITUTE(H246,CHAR(10)," ")&amp;"' /&gt;")&amp;"&lt;/td&gt;&lt;td headers='score' id='"&amp;AO246&amp;"'&gt;"&amp;I246&amp;"&lt;/td&gt;&lt;td headers='HP'&gt;"&amp;J246&amp;"&lt;/td&gt;&lt;td headers='patk'&gt;"&amp;K246&amp;"&lt;/td&gt;&lt;td headers='matk'&gt;"&amp;L246&amp;"&lt;/td&gt;&lt;td headers='pdef'&gt;"&amp;N246&amp;"&lt;/td&gt;&lt;td headers='mdef'&gt;"&amp;O246&amp;"&lt;/td&gt;&lt;td headers='dex'&gt;"&amp;P246&amp;"&lt;/td&gt;&lt;td headers='agi'&gt;"&amp;Q246&amp;"&lt;/td&gt;&lt;td headers='luck'&gt;"&amp;R246&amp;"&lt;/td&gt;&lt;td headers='aType'&gt;"&amp;S246&amp;IF(U246="","","&lt;br /&gt;"&amp;U246)&amp; "&lt;/td&gt;&lt;td headers='a.bonus'&gt;"&amp;T246&amp;IF(V246="","","&lt;br /&gt;"&amp;V246)&amp;"&lt;/td&gt;&lt;td headers='special'&gt;"&amp;X246&amp;IF(Z246="","","&lt;br /&gt;"&amp;Z246)&amp;"&lt;/td&gt;&lt;td headers='sp.bonus'&gt;"&amp;Y246&amp;IF(AA246="","","&lt;br /&gt;"&amp;AA246)&amp;"&lt;/td&gt;&lt;td headers='others'&gt;"&amp;AB246&amp;"&lt;/td&gt;&lt;td headers='sinA'&gt;"&amp;AC246&amp;"&lt;/td&gt;&lt;td headers='sinB'&gt;"&amp;AD246&amp;"&lt;/td&gt;&lt;td headers='sinC'&gt;"&amp;AE246&amp;"&lt;/td&gt;&lt;td headers='sinD'&gt;"&amp;AF246&amp;"&lt;/td&gt;&lt;td headers='sinE'&gt;"&amp;AG246&amp;"&lt;/td&gt;&lt;td headers='sinF'&gt;"&amp;AH246&amp;"&lt;/td&gt;&lt;td headers='sinG'&gt;"&amp;AI246&amp;"&lt;/td&gt;&lt;/tr&gt;"</f>
        <v>&lt;tr class='mmt ltd'&gt;&lt;td headers='icon'&gt;&lt;a href='https://www.alchemistcodedb.com/jp/card/ts-sb-02'&gt;&lt;img src='../res/mmt/TS_SB_02.png' title='第二王女の願いごと' /&gt;&lt;/a&gt;&lt;/td&gt;&lt;td headers='name'&gt;第二王女の願いごと&lt;/td&gt;&lt;td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id='m244'&gt;80&lt;/td&gt;&lt;td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headers='aType'&gt;打撃&lt;br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46" s="29" t="str">
        <f t="shared" si="19"/>
        <v>document.getElementById('m244').innerHTML = (b0*30) + (s0*30+s4*30+s5*30)+ (ex03*20+ex05*20-ex03*ex05*20);</v>
      </c>
      <c r="AO246" s="33" t="str">
        <f t="shared" si="20"/>
        <v>m244</v>
      </c>
      <c r="AP246" s="6" t="str">
        <f>IF(S246="","",VLOOKUP(S246,List!N$2:O$8,2,FALSE)&amp;"*"&amp;T246&amp;IF(U246="","","+"&amp;VLOOKUP(U246,List!N$2:O$8,2,FALSE)&amp;"*"&amp;V246&amp;"-"&amp;VLOOKUP(S246,List!N$2:O$8,2,FALSE)&amp;"*"&amp;VLOOKUP(U246,List!N$2:O$8,2,FALSE)&amp;"*"&amp;MIN(T246,V246)))&amp;IF(X246="","",IF(S246="","","+")&amp;VLOOKUP(X246,List!P$2:Q$15,2,FALSE)&amp;"*"&amp;Y246&amp;IF(Z246="","","+"&amp;VLOOKUP(Z246,List!P$2:Q$14,2,FALSE)))</f>
        <v>ex03*20+ex05*20-ex03*ex05*20</v>
      </c>
    </row>
    <row r="247" spans="1:42" s="3" customFormat="1" ht="27.6" customHeight="1">
      <c r="A247" s="80" t="s">
        <v>894</v>
      </c>
      <c r="B247" s="6" t="s">
        <v>906</v>
      </c>
      <c r="C247" s="3">
        <v>5</v>
      </c>
      <c r="D247" s="3" t="s">
        <v>39</v>
      </c>
      <c r="E247" s="6"/>
      <c r="F247" s="14" t="s">
        <v>36</v>
      </c>
      <c r="G247" s="8" t="s">
        <v>546</v>
      </c>
      <c r="H247" s="8"/>
      <c r="I247" s="4">
        <f t="shared" si="21"/>
        <v>70</v>
      </c>
      <c r="J247" s="2">
        <v>30</v>
      </c>
      <c r="K247" s="2"/>
      <c r="L247" s="2"/>
      <c r="M247" s="2">
        <f t="shared" si="22"/>
        <v>0</v>
      </c>
      <c r="N247" s="2"/>
      <c r="O247" s="2"/>
      <c r="P247" s="2"/>
      <c r="Q247" s="2"/>
      <c r="R247" s="7"/>
      <c r="S247" s="5" t="s">
        <v>17</v>
      </c>
      <c r="T247" s="3">
        <v>30</v>
      </c>
      <c r="U247" s="5" t="s">
        <v>14</v>
      </c>
      <c r="V247" s="3">
        <v>30</v>
      </c>
      <c r="W247" s="3">
        <f t="shared" si="18"/>
        <v>30</v>
      </c>
      <c r="Y247" s="8"/>
      <c r="AA247" s="4"/>
      <c r="AB247" s="5" t="s">
        <v>537</v>
      </c>
      <c r="AE247" s="3">
        <v>20</v>
      </c>
      <c r="AG247" s="3">
        <v>40</v>
      </c>
      <c r="AJ247" s="4">
        <f t="shared" si="23"/>
        <v>40</v>
      </c>
      <c r="AL247" s="21"/>
      <c r="AM247" s="29" t="str">
        <f>"&lt;tr class='mmt"&amp;IF(D247="活動"," ev",IF(D247="限定"," ltd",""))&amp;IF(G247=""," groupless'","'")&amp;"&gt;&lt;td headers='icon'&gt;&lt;a href='https://www.alchemistcodedb.com/jp/card/"&amp;SUBSTITUTE(SUBSTITUTE(LOWER(A247),"_","-"),".png","")&amp;"'&gt;&lt;img src='../res/mmt/"&amp;A247&amp;"' title='"&amp;B247&amp;"' /&gt;&lt;/a&gt;&lt;/td&gt;&lt;td headers='name'&gt;"&amp;B247&amp;"&lt;/td&gt;&lt;td headers='rank'&gt;"&amp;C247&amp;"&lt;/td&gt;&lt;td headers='remark'&gt;"&amp;IF(D247="活動","&lt;span class='event'&gt;活動&lt;/span&gt;",IF(D247="限定","&lt;span class='limited'&gt;限定&lt;/span&gt;",""))&amp;"&lt;/td&gt;&lt;td headers='origin'&gt;&lt;span class='originName'&gt;"&amp;SUBSTITUTE(F247,CHAR(10),"&lt;br /&gt;")&amp;"&lt;/span&gt;&lt;img class='originLogo' src='../res/mmt/ui/"&amp;VLOOKUP(F247,List!F:H,2,FALSE)&amp;"'title='"&amp;SUBSTITUTE(F247,CHAR(10)," ")&amp;"' /&gt;&lt;/td&gt;&lt;td headers='group'&gt;"&amp;IF(G247="","","&lt;span class='groupName'&gt;"&amp;SUBSTITUTE(G247,CHAR(10)," ")&amp;IF(H247="","","&lt;br /&gt;"&amp;SUBSTITUTE(H247,CHAR(10)," "))&amp;"&lt;/span&gt;&lt;img class='groupLogo' src='../res/mmt/ui/"&amp;VLOOKUP(G247,List!K:L,2,FALSE)&amp;"' title='"&amp;SUBSTITUTE(G247,CHAR(10)," ")&amp;"' /&gt;")&amp;IF(H247="","","&lt;img class='groupLogo' src='../res/mmt/ui/"&amp;VLOOKUP(H247,List!K:L,2,FALSE)&amp;"' title='"&amp;SUBSTITUTE(H247,CHAR(10)," ")&amp;"' /&gt;")&amp;"&lt;/td&gt;&lt;td headers='score' id='"&amp;AO247&amp;"'&gt;"&amp;I247&amp;"&lt;/td&gt;&lt;td headers='HP'&gt;"&amp;J247&amp;"&lt;/td&gt;&lt;td headers='patk'&gt;"&amp;K247&amp;"&lt;/td&gt;&lt;td headers='matk'&gt;"&amp;L247&amp;"&lt;/td&gt;&lt;td headers='pdef'&gt;"&amp;N247&amp;"&lt;/td&gt;&lt;td headers='mdef'&gt;"&amp;O247&amp;"&lt;/td&gt;&lt;td headers='dex'&gt;"&amp;P247&amp;"&lt;/td&gt;&lt;td headers='agi'&gt;"&amp;Q247&amp;"&lt;/td&gt;&lt;td headers='luck'&gt;"&amp;R247&amp;"&lt;/td&gt;&lt;td headers='aType'&gt;"&amp;S247&amp;IF(U247="","","&lt;br /&gt;"&amp;U247)&amp; "&lt;/td&gt;&lt;td headers='a.bonus'&gt;"&amp;T247&amp;IF(V247="","","&lt;br /&gt;"&amp;V247)&amp;"&lt;/td&gt;&lt;td headers='special'&gt;"&amp;X247&amp;IF(Z247="","","&lt;br /&gt;"&amp;Z247)&amp;"&lt;/td&gt;&lt;td headers='sp.bonus'&gt;"&amp;Y247&amp;IF(AA247="","","&lt;br /&gt;"&amp;AA247)&amp;"&lt;/td&gt;&lt;td headers='others'&gt;"&amp;AB247&amp;"&lt;/td&gt;&lt;td headers='sinA'&gt;"&amp;AC247&amp;"&lt;/td&gt;&lt;td headers='sinB'&gt;"&amp;AD247&amp;"&lt;/td&gt;&lt;td headers='sinC'&gt;"&amp;AE247&amp;"&lt;/td&gt;&lt;td headers='sinD'&gt;"&amp;AF247&amp;"&lt;/td&gt;&lt;td headers='sinE'&gt;"&amp;AG247&amp;"&lt;/td&gt;&lt;td headers='sinF'&gt;"&amp;AH247&amp;"&lt;/td&gt;&lt;td headers='sinG'&gt;"&amp;AI247&amp;"&lt;/td&gt;&lt;/tr&gt;"</f>
        <v>&lt;tr class='mmt ltd'&gt;&lt;td headers='icon'&gt;&lt;a href='https://www.alchemistcodedb.com/jp/card/ts-sb-03'&gt;&lt;img src='../res/mmt/TS_SB_03.png' title='扇の勇者の輪舞' /&gt;&lt;/a&gt;&lt;/td&gt;&lt;td headers='name'&gt;扇の勇者の輪舞&lt;/td&gt;&lt;td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id='m245'&gt;70&lt;/td&gt;&lt;td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headers='aType'&gt;射撃&lt;br /&gt;斬撃&lt;/td&gt;&lt;td headers='a.bonus'&gt;30&lt;br /&gt;30&lt;/td&gt;&lt;td headers='special'&gt;&lt;/td&gt;&lt;td headers='sp.bonus'&gt;&lt;/td&gt;&lt;td headers='others'&gt;回避率+10&lt;/td&gt;&lt;td headers='sinA'&gt;&lt;/td&gt;&lt;td headers='sinB'&gt;&lt;/td&gt;&lt;td headers='sinC'&gt;20&lt;/td&gt;&lt;td headers='sinD'&gt;&lt;/td&gt;&lt;td headers='sinE'&gt;40&lt;/td&gt;&lt;td headers='sinF'&gt;&lt;/td&gt;&lt;td headers='sinG'&gt;&lt;/td&gt;&lt;/tr&gt;</v>
      </c>
      <c r="AN247" s="29" t="str">
        <f t="shared" si="19"/>
        <v>document.getElementById('m245').innerHTML = (b0*0) + (s0*40+s3*20+s5*40)+ (ex04*30+ex01*30-ex04*ex01*30);</v>
      </c>
      <c r="AO247" s="33" t="str">
        <f t="shared" si="20"/>
        <v>m245</v>
      </c>
      <c r="AP247" s="6" t="str">
        <f>IF(S247="","",VLOOKUP(S247,List!N$2:O$8,2,FALSE)&amp;"*"&amp;T247&amp;IF(U247="","","+"&amp;VLOOKUP(U247,List!N$2:O$8,2,FALSE)&amp;"*"&amp;V247&amp;"-"&amp;VLOOKUP(S247,List!N$2:O$8,2,FALSE)&amp;"*"&amp;VLOOKUP(U247,List!N$2:O$8,2,FALSE)&amp;"*"&amp;MIN(T247,V247)))&amp;IF(X247="","",IF(S247="","","+")&amp;VLOOKUP(X247,List!P$2:Q$15,2,FALSE)&amp;"*"&amp;Y247&amp;IF(Z247="","","+"&amp;VLOOKUP(Z247,List!P$2:Q$14,2,FALSE)))</f>
        <v>ex04*30+ex01*30-ex04*ex01*30</v>
      </c>
    </row>
    <row r="248" spans="1:42" s="3" customFormat="1" ht="27.6" customHeight="1">
      <c r="A248" s="80" t="s">
        <v>895</v>
      </c>
      <c r="B248" s="6" t="s">
        <v>907</v>
      </c>
      <c r="C248" s="3">
        <v>5</v>
      </c>
      <c r="D248" s="3" t="s">
        <v>39</v>
      </c>
      <c r="E248" s="6"/>
      <c r="F248" s="14" t="s">
        <v>36</v>
      </c>
      <c r="G248" s="8" t="s">
        <v>546</v>
      </c>
      <c r="H248" s="8"/>
      <c r="I248" s="4">
        <f t="shared" si="21"/>
        <v>50</v>
      </c>
      <c r="J248" s="2">
        <v>60</v>
      </c>
      <c r="K248" s="2"/>
      <c r="L248" s="2"/>
      <c r="M248" s="2">
        <f t="shared" si="22"/>
        <v>0</v>
      </c>
      <c r="N248" s="2"/>
      <c r="O248" s="2"/>
      <c r="P248" s="2"/>
      <c r="Q248" s="2"/>
      <c r="R248" s="7"/>
      <c r="S248" s="5" t="s">
        <v>16</v>
      </c>
      <c r="T248" s="3">
        <v>20</v>
      </c>
      <c r="U248" s="5" t="s">
        <v>18</v>
      </c>
      <c r="V248" s="3">
        <v>20</v>
      </c>
      <c r="W248" s="3">
        <f t="shared" si="18"/>
        <v>20</v>
      </c>
      <c r="Y248" s="8"/>
      <c r="AA248" s="4"/>
      <c r="AB248" s="5"/>
      <c r="AF248" s="3">
        <v>30</v>
      </c>
      <c r="AG248" s="3">
        <v>30</v>
      </c>
      <c r="AJ248" s="4">
        <f t="shared" si="23"/>
        <v>30</v>
      </c>
      <c r="AL248" s="21"/>
      <c r="AM248" s="29" t="str">
        <f>"&lt;tr class='mmt"&amp;IF(D248="活動"," ev",IF(D248="限定"," ltd",""))&amp;IF(G248=""," groupless'","'")&amp;"&gt;&lt;td headers='icon'&gt;&lt;a href='https://www.alchemistcodedb.com/jp/card/"&amp;SUBSTITUTE(SUBSTITUTE(LOWER(A248),"_","-"),".png","")&amp;"'&gt;&lt;img src='../res/mmt/"&amp;A248&amp;"' title='"&amp;B248&amp;"' /&gt;&lt;/a&gt;&lt;/td&gt;&lt;td headers='name'&gt;"&amp;B248&amp;"&lt;/td&gt;&lt;td headers='rank'&gt;"&amp;C248&amp;"&lt;/td&gt;&lt;td headers='remark'&gt;"&amp;IF(D248="活動","&lt;span class='event'&gt;活動&lt;/span&gt;",IF(D248="限定","&lt;span class='limited'&gt;限定&lt;/span&gt;",""))&amp;"&lt;/td&gt;&lt;td headers='origin'&gt;&lt;span class='originName'&gt;"&amp;SUBSTITUTE(F248,CHAR(10),"&lt;br /&gt;")&amp;"&lt;/span&gt;&lt;img class='originLogo' src='../res/mmt/ui/"&amp;VLOOKUP(F248,List!F:H,2,FALSE)&amp;"'title='"&amp;SUBSTITUTE(F248,CHAR(10)," ")&amp;"' /&gt;&lt;/td&gt;&lt;td headers='group'&gt;"&amp;IF(G248="","","&lt;span class='groupName'&gt;"&amp;SUBSTITUTE(G248,CHAR(10)," ")&amp;IF(H248="","","&lt;br /&gt;"&amp;SUBSTITUTE(H248,CHAR(10)," "))&amp;"&lt;/span&gt;&lt;img class='groupLogo' src='../res/mmt/ui/"&amp;VLOOKUP(G248,List!K:L,2,FALSE)&amp;"' title='"&amp;SUBSTITUTE(G248,CHAR(10)," ")&amp;"' /&gt;")&amp;IF(H248="","","&lt;img class='groupLogo' src='../res/mmt/ui/"&amp;VLOOKUP(H248,List!K:L,2,FALSE)&amp;"' title='"&amp;SUBSTITUTE(H248,CHAR(10)," ")&amp;"' /&gt;")&amp;"&lt;/td&gt;&lt;td headers='score' id='"&amp;AO248&amp;"'&gt;"&amp;I248&amp;"&lt;/td&gt;&lt;td headers='HP'&gt;"&amp;J248&amp;"&lt;/td&gt;&lt;td headers='patk'&gt;"&amp;K248&amp;"&lt;/td&gt;&lt;td headers='matk'&gt;"&amp;L248&amp;"&lt;/td&gt;&lt;td headers='pdef'&gt;"&amp;N248&amp;"&lt;/td&gt;&lt;td headers='mdef'&gt;"&amp;O248&amp;"&lt;/td&gt;&lt;td headers='dex'&gt;"&amp;P248&amp;"&lt;/td&gt;&lt;td headers='agi'&gt;"&amp;Q248&amp;"&lt;/td&gt;&lt;td headers='luck'&gt;"&amp;R248&amp;"&lt;/td&gt;&lt;td headers='aType'&gt;"&amp;S248&amp;IF(U248="","","&lt;br /&gt;"&amp;U248)&amp; "&lt;/td&gt;&lt;td headers='a.bonus'&gt;"&amp;T248&amp;IF(V248="","","&lt;br /&gt;"&amp;V248)&amp;"&lt;/td&gt;&lt;td headers='special'&gt;"&amp;X248&amp;IF(Z248="","","&lt;br /&gt;"&amp;Z248)&amp;"&lt;/td&gt;&lt;td headers='sp.bonus'&gt;"&amp;Y248&amp;IF(AA248="","","&lt;br /&gt;"&amp;AA248)&amp;"&lt;/td&gt;&lt;td headers='others'&gt;"&amp;AB248&amp;"&lt;/td&gt;&lt;td headers='sinA'&gt;"&amp;AC248&amp;"&lt;/td&gt;&lt;td headers='sinB'&gt;"&amp;AD248&amp;"&lt;/td&gt;&lt;td headers='sinC'&gt;"&amp;AE248&amp;"&lt;/td&gt;&lt;td headers='sinD'&gt;"&amp;AF248&amp;"&lt;/td&gt;&lt;td headers='sinE'&gt;"&amp;AG248&amp;"&lt;/td&gt;&lt;td headers='sinF'&gt;"&amp;AH248&amp;"&lt;/td&gt;&lt;td headers='sinG'&gt;"&amp;AI248&amp;"&lt;/td&gt;&lt;/tr&gt;"</f>
        <v>&lt;tr class='mmt ltd'&gt;&lt;td headers='icon'&gt;&lt;a href='https://www.alchemistcodedb.com/jp/card/ts-sb-04'&gt;&lt;img src='../res/mmt/TS_SB_04.png' title='幼き神鳥と勇者の約束' /&gt;&lt;/a&gt;&lt;/td&gt;&lt;td headers='name'&gt;幼き神鳥と勇者の約束&lt;/td&gt;&lt;td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id='m246'&gt;50&lt;/td&gt;&lt;td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48" s="29" t="str">
        <f t="shared" si="19"/>
        <v>document.getElementById('m246').innerHTML = (b0*0) + (s0*30+s4*30+s5*30)+ (ex03*20+ex05*20-ex03*ex05*20);</v>
      </c>
      <c r="AO248" s="33" t="str">
        <f t="shared" si="20"/>
        <v>m246</v>
      </c>
      <c r="AP248" s="6" t="str">
        <f>IF(S248="","",VLOOKUP(S248,List!N$2:O$8,2,FALSE)&amp;"*"&amp;T248&amp;IF(U248="","","+"&amp;VLOOKUP(U248,List!N$2:O$8,2,FALSE)&amp;"*"&amp;V248&amp;"-"&amp;VLOOKUP(S248,List!N$2:O$8,2,FALSE)&amp;"*"&amp;VLOOKUP(U248,List!N$2:O$8,2,FALSE)&amp;"*"&amp;MIN(T248,V248)))&amp;IF(X248="","",IF(S248="","","+")&amp;VLOOKUP(X248,List!P$2:Q$15,2,FALSE)&amp;"*"&amp;Y248&amp;IF(Z248="","","+"&amp;VLOOKUP(Z248,List!P$2:Q$14,2,FALSE)))</f>
        <v>ex03*20+ex05*20-ex03*ex05*20</v>
      </c>
    </row>
    <row r="249" spans="1:42" s="3" customFormat="1" ht="27.6" customHeight="1">
      <c r="A249" s="80" t="s">
        <v>276</v>
      </c>
      <c r="B249" s="6" t="s">
        <v>277</v>
      </c>
      <c r="C249" s="3">
        <v>5</v>
      </c>
      <c r="D249" s="3" t="s">
        <v>39</v>
      </c>
      <c r="E249" s="6"/>
      <c r="F249" s="14" t="s">
        <v>36</v>
      </c>
      <c r="G249" s="8"/>
      <c r="H249" s="8"/>
      <c r="I249" s="4">
        <f t="shared" si="21"/>
        <v>0</v>
      </c>
      <c r="J249" s="2"/>
      <c r="K249" s="2"/>
      <c r="L249" s="2"/>
      <c r="M249" s="2">
        <f t="shared" si="22"/>
        <v>0</v>
      </c>
      <c r="N249" s="2"/>
      <c r="O249" s="2"/>
      <c r="P249" s="2"/>
      <c r="Q249" s="2"/>
      <c r="R249" s="7"/>
      <c r="W249" s="3">
        <f t="shared" si="18"/>
        <v>0</v>
      </c>
      <c r="Y249" s="8"/>
      <c r="AA249" s="4"/>
      <c r="AB249" s="5"/>
      <c r="AJ249" s="4">
        <f t="shared" si="23"/>
        <v>0</v>
      </c>
      <c r="AL249" s="21"/>
      <c r="AM249" s="29" t="str">
        <f>"&lt;tr class='mmt"&amp;IF(D249="活動"," ev",IF(D249="限定"," ltd",""))&amp;IF(G249=""," groupless'","'")&amp;"&gt;&lt;td headers='icon'&gt;&lt;a href='https://www.alchemistcodedb.com/jp/card/"&amp;SUBSTITUTE(SUBSTITUTE(LOWER(A249),"_","-"),".png","")&amp;"'&gt;&lt;img src='../res/mmt/"&amp;A249&amp;"' title='"&amp;B249&amp;"' /&gt;&lt;/a&gt;&lt;/td&gt;&lt;td headers='name'&gt;"&amp;B249&amp;"&lt;/td&gt;&lt;td headers='rank'&gt;"&amp;C249&amp;"&lt;/td&gt;&lt;td headers='remark'&gt;"&amp;IF(D249="活動","&lt;span class='event'&gt;活動&lt;/span&gt;",IF(D249="限定","&lt;span class='limited'&gt;限定&lt;/span&gt;",""))&amp;"&lt;/td&gt;&lt;td headers='origin'&gt;&lt;span class='originName'&gt;"&amp;SUBSTITUTE(F249,CHAR(10),"&lt;br /&gt;")&amp;"&lt;/span&gt;&lt;img class='originLogo' src='../res/mmt/ui/"&amp;VLOOKUP(F249,List!F:H,2,FALSE)&amp;"'title='"&amp;SUBSTITUTE(F249,CHAR(10)," ")&amp;"' /&gt;&lt;/td&gt;&lt;td headers='group'&gt;"&amp;IF(G249="","","&lt;span class='groupName'&gt;"&amp;SUBSTITUTE(G249,CHAR(10)," ")&amp;IF(H249="","","&lt;br /&gt;"&amp;SUBSTITUTE(H249,CHAR(10)," "))&amp;"&lt;/span&gt;&lt;img class='groupLogo' src='../res/mmt/ui/"&amp;VLOOKUP(G249,List!K:L,2,FALSE)&amp;"' title='"&amp;SUBSTITUTE(G249,CHAR(10)," ")&amp;"' /&gt;")&amp;IF(H249="","","&lt;img class='groupLogo' src='../res/mmt/ui/"&amp;VLOOKUP(H249,List!K:L,2,FALSE)&amp;"' title='"&amp;SUBSTITUTE(H249,CHAR(10)," ")&amp;"' /&gt;")&amp;"&lt;/td&gt;&lt;td headers='score' id='"&amp;AO249&amp;"'&gt;"&amp;I249&amp;"&lt;/td&gt;&lt;td headers='HP'&gt;"&amp;J249&amp;"&lt;/td&gt;&lt;td headers='patk'&gt;"&amp;K249&amp;"&lt;/td&gt;&lt;td headers='matk'&gt;"&amp;L249&amp;"&lt;/td&gt;&lt;td headers='pdef'&gt;"&amp;N249&amp;"&lt;/td&gt;&lt;td headers='mdef'&gt;"&amp;O249&amp;"&lt;/td&gt;&lt;td headers='dex'&gt;"&amp;P249&amp;"&lt;/td&gt;&lt;td headers='agi'&gt;"&amp;Q249&amp;"&lt;/td&gt;&lt;td headers='luck'&gt;"&amp;R249&amp;"&lt;/td&gt;&lt;td headers='aType'&gt;"&amp;S249&amp;IF(U249="","","&lt;br /&gt;"&amp;U249)&amp; "&lt;/td&gt;&lt;td headers='a.bonus'&gt;"&amp;T249&amp;IF(V249="","","&lt;br /&gt;"&amp;V249)&amp;"&lt;/td&gt;&lt;td headers='special'&gt;"&amp;X249&amp;IF(Z249="","","&lt;br /&gt;"&amp;Z249)&amp;"&lt;/td&gt;&lt;td headers='sp.bonus'&gt;"&amp;Y249&amp;IF(AA249="","","&lt;br /&gt;"&amp;AA249)&amp;"&lt;/td&gt;&lt;td headers='others'&gt;"&amp;AB249&amp;"&lt;/td&gt;&lt;td headers='sinA'&gt;"&amp;AC249&amp;"&lt;/td&gt;&lt;td headers='sinB'&gt;"&amp;AD249&amp;"&lt;/td&gt;&lt;td headers='sinC'&gt;"&amp;AE249&amp;"&lt;/td&gt;&lt;td headers='sinD'&gt;"&amp;AF249&amp;"&lt;/td&gt;&lt;td headers='sinE'&gt;"&amp;AG249&amp;"&lt;/td&gt;&lt;td headers='sinF'&gt;"&amp;AH249&amp;"&lt;/td&gt;&lt;td headers='sinG'&gt;"&amp;AI249&amp;"&lt;/td&gt;&lt;/tr&gt;"</f>
        <v>&lt;tr class='mmt ltd groupless'&gt;&lt;td headers='icon'&gt;&lt;a href='https://www.alchemistcodedb.com/jp/card/ts-sekaiju-01'&gt;&lt;img src='../res/mmt/TS_SEKAIJU_01.png' title='運命の交差' /&gt;&lt;/a&gt;&lt;/td&gt;&lt;td headers='name'&gt;運命の交差&lt;/td&gt;&lt;td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id='m247'&gt;0&lt;/td&gt;&lt;td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9" s="29" t="str">
        <f t="shared" si="19"/>
        <v>document.getElementById('m247').innerHTML = (b0*0);</v>
      </c>
      <c r="AO249" s="33" t="str">
        <f t="shared" si="20"/>
        <v>m247</v>
      </c>
      <c r="AP249" s="6" t="str">
        <f>IF(S249="","",VLOOKUP(S249,List!N$2:O$8,2,FALSE)&amp;"*"&amp;T249&amp;IF(U249="","","+"&amp;VLOOKUP(U249,List!N$2:O$8,2,FALSE)&amp;"*"&amp;V249&amp;"-"&amp;VLOOKUP(S249,List!N$2:O$8,2,FALSE)&amp;"*"&amp;VLOOKUP(U249,List!N$2:O$8,2,FALSE)&amp;"*"&amp;MIN(T249,V249)))&amp;IF(X249="","",IF(S249="","","+")&amp;VLOOKUP(X249,List!P$2:Q$15,2,FALSE)&amp;"*"&amp;Y249&amp;IF(Z249="","","+"&amp;VLOOKUP(Z249,List!P$2:Q$14,2,FALSE)))</f>
        <v/>
      </c>
    </row>
    <row r="250" spans="1:42" s="3" customFormat="1" ht="27.6" customHeight="1">
      <c r="A250" s="80" t="s">
        <v>278</v>
      </c>
      <c r="B250" s="6" t="s">
        <v>279</v>
      </c>
      <c r="C250" s="3">
        <v>5</v>
      </c>
      <c r="D250" s="3" t="s">
        <v>39</v>
      </c>
      <c r="E250" s="6"/>
      <c r="F250" s="14" t="s">
        <v>280</v>
      </c>
      <c r="G250" s="8"/>
      <c r="H250" s="8"/>
      <c r="I250" s="4">
        <f t="shared" si="21"/>
        <v>0</v>
      </c>
      <c r="J250" s="2"/>
      <c r="K250" s="2"/>
      <c r="L250" s="2"/>
      <c r="M250" s="2">
        <f t="shared" si="22"/>
        <v>0</v>
      </c>
      <c r="N250" s="2"/>
      <c r="O250" s="2"/>
      <c r="P250" s="2"/>
      <c r="Q250" s="2"/>
      <c r="R250" s="7"/>
      <c r="W250" s="3">
        <f t="shared" si="18"/>
        <v>0</v>
      </c>
      <c r="Y250" s="8"/>
      <c r="AA250" s="4"/>
      <c r="AB250" s="5"/>
      <c r="AJ250" s="4">
        <f t="shared" si="23"/>
        <v>0</v>
      </c>
      <c r="AL250" s="21"/>
      <c r="AM250" s="29" t="str">
        <f>"&lt;tr class='mmt"&amp;IF(D250="活動"," ev",IF(D250="限定"," ltd",""))&amp;IF(G250=""," groupless'","'")&amp;"&gt;&lt;td headers='icon'&gt;&lt;a href='https://www.alchemistcodedb.com/jp/card/"&amp;SUBSTITUTE(SUBSTITUTE(LOWER(A250),"_","-"),".png","")&amp;"'&gt;&lt;img src='../res/mmt/"&amp;A250&amp;"' title='"&amp;B250&amp;"' /&gt;&lt;/a&gt;&lt;/td&gt;&lt;td headers='name'&gt;"&amp;B250&amp;"&lt;/td&gt;&lt;td headers='rank'&gt;"&amp;C250&amp;"&lt;/td&gt;&lt;td headers='remark'&gt;"&amp;IF(D250="活動","&lt;span class='event'&gt;活動&lt;/span&gt;",IF(D250="限定","&lt;span class='limited'&gt;限定&lt;/span&gt;",""))&amp;"&lt;/td&gt;&lt;td headers='origin'&gt;&lt;span class='originName'&gt;"&amp;SUBSTITUTE(F250,CHAR(10),"&lt;br /&gt;")&amp;"&lt;/span&gt;&lt;img class='originLogo' src='../res/mmt/ui/"&amp;VLOOKUP(F250,List!F:H,2,FALSE)&amp;"'title='"&amp;SUBSTITUTE(F250,CHAR(10)," ")&amp;"' /&gt;&lt;/td&gt;&lt;td headers='group'&gt;"&amp;IF(G250="","","&lt;span class='groupName'&gt;"&amp;SUBSTITUTE(G250,CHAR(10)," ")&amp;IF(H250="","","&lt;br /&gt;"&amp;SUBSTITUTE(H250,CHAR(10)," "))&amp;"&lt;/span&gt;&lt;img class='groupLogo' src='../res/mmt/ui/"&amp;VLOOKUP(G250,List!K:L,2,FALSE)&amp;"' title='"&amp;SUBSTITUTE(G250,CHAR(10)," ")&amp;"' /&gt;")&amp;IF(H250="","","&lt;img class='groupLogo' src='../res/mmt/ui/"&amp;VLOOKUP(H250,List!K:L,2,FALSE)&amp;"' title='"&amp;SUBSTITUTE(H250,CHAR(10)," ")&amp;"' /&gt;")&amp;"&lt;/td&gt;&lt;td headers='score' id='"&amp;AO250&amp;"'&gt;"&amp;I250&amp;"&lt;/td&gt;&lt;td headers='HP'&gt;"&amp;J250&amp;"&lt;/td&gt;&lt;td headers='patk'&gt;"&amp;K250&amp;"&lt;/td&gt;&lt;td headers='matk'&gt;"&amp;L250&amp;"&lt;/td&gt;&lt;td headers='pdef'&gt;"&amp;N250&amp;"&lt;/td&gt;&lt;td headers='mdef'&gt;"&amp;O250&amp;"&lt;/td&gt;&lt;td headers='dex'&gt;"&amp;P250&amp;"&lt;/td&gt;&lt;td headers='agi'&gt;"&amp;Q250&amp;"&lt;/td&gt;&lt;td headers='luck'&gt;"&amp;R250&amp;"&lt;/td&gt;&lt;td headers='aType'&gt;"&amp;S250&amp;IF(U250="","","&lt;br /&gt;"&amp;U250)&amp; "&lt;/td&gt;&lt;td headers='a.bonus'&gt;"&amp;T250&amp;IF(V250="","","&lt;br /&gt;"&amp;V250)&amp;"&lt;/td&gt;&lt;td headers='special'&gt;"&amp;X250&amp;IF(Z250="","","&lt;br /&gt;"&amp;Z250)&amp;"&lt;/td&gt;&lt;td headers='sp.bonus'&gt;"&amp;Y250&amp;IF(AA250="","","&lt;br /&gt;"&amp;AA250)&amp;"&lt;/td&gt;&lt;td headers='others'&gt;"&amp;AB250&amp;"&lt;/td&gt;&lt;td headers='sinA'&gt;"&amp;AC250&amp;"&lt;/td&gt;&lt;td headers='sinB'&gt;"&amp;AD250&amp;"&lt;/td&gt;&lt;td headers='sinC'&gt;"&amp;AE250&amp;"&lt;/td&gt;&lt;td headers='sinD'&gt;"&amp;AF250&amp;"&lt;/td&gt;&lt;td headers='sinE'&gt;"&amp;AG250&amp;"&lt;/td&gt;&lt;td headers='sinF'&gt;"&amp;AH250&amp;"&lt;/td&gt;&lt;td headers='sinG'&gt;"&amp;AI250&amp;"&lt;/td&gt;&lt;/tr&gt;"</f>
        <v>&lt;tr class='mmt ltd groupless'&gt;&lt;td headers='icon'&gt;&lt;a href='https://www.alchemistcodedb.com/jp/card/ts-sloth-adorei-01'&gt;&lt;img src='../res/mmt/TS_SLOTH_ADOREI_01.png' title='伸ばした指先に' /&gt;&lt;/a&gt;&lt;/td&gt;&lt;td headers='name'&gt;伸ばした指先に&lt;/td&gt;&lt;td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0" s="29" t="str">
        <f t="shared" si="19"/>
        <v>document.getElementById('m248').innerHTML = (b0*0);</v>
      </c>
      <c r="AO250" s="33" t="str">
        <f t="shared" si="20"/>
        <v>m248</v>
      </c>
      <c r="AP250" s="6" t="str">
        <f>IF(S250="","",VLOOKUP(S250,List!N$2:O$8,2,FALSE)&amp;"*"&amp;T250&amp;IF(U250="","","+"&amp;VLOOKUP(U250,List!N$2:O$8,2,FALSE)&amp;"*"&amp;V250&amp;"-"&amp;VLOOKUP(S250,List!N$2:O$8,2,FALSE)&amp;"*"&amp;VLOOKUP(U250,List!N$2:O$8,2,FALSE)&amp;"*"&amp;MIN(T250,V250)))&amp;IF(X250="","",IF(S250="","","+")&amp;VLOOKUP(X250,List!P$2:Q$15,2,FALSE)&amp;"*"&amp;Y250&amp;IF(Z250="","","+"&amp;VLOOKUP(Z250,List!P$2:Q$14,2,FALSE)))</f>
        <v/>
      </c>
    </row>
    <row r="251" spans="1:42" s="3" customFormat="1" ht="27.6" customHeight="1">
      <c r="A251" s="80" t="s">
        <v>281</v>
      </c>
      <c r="B251" s="6" t="s">
        <v>282</v>
      </c>
      <c r="C251" s="3">
        <v>5</v>
      </c>
      <c r="D251" s="3" t="s">
        <v>39</v>
      </c>
      <c r="E251" s="6" t="s">
        <v>827</v>
      </c>
      <c r="F251" s="14" t="s">
        <v>280</v>
      </c>
      <c r="G251" s="8"/>
      <c r="H251" s="8"/>
      <c r="I251" s="4">
        <f t="shared" si="21"/>
        <v>0</v>
      </c>
      <c r="J251" s="2"/>
      <c r="K251" s="2"/>
      <c r="L251" s="2"/>
      <c r="M251" s="2">
        <f t="shared" si="22"/>
        <v>0</v>
      </c>
      <c r="N251" s="2"/>
      <c r="O251" s="2"/>
      <c r="P251" s="2"/>
      <c r="Q251" s="2"/>
      <c r="R251" s="7"/>
      <c r="W251" s="3">
        <f t="shared" si="18"/>
        <v>0</v>
      </c>
      <c r="Y251" s="8"/>
      <c r="AA251" s="4"/>
      <c r="AB251" s="5"/>
      <c r="AJ251" s="4">
        <f t="shared" si="23"/>
        <v>0</v>
      </c>
      <c r="AL251" s="21"/>
      <c r="AM251" s="29" t="str">
        <f>"&lt;tr class='mmt"&amp;IF(D251="活動"," ev",IF(D251="限定"," ltd",""))&amp;IF(G251=""," groupless'","'")&amp;"&gt;&lt;td headers='icon'&gt;&lt;a href='https://www.alchemistcodedb.com/jp/card/"&amp;SUBSTITUTE(SUBSTITUTE(LOWER(A251),"_","-"),".png","")&amp;"'&gt;&lt;img src='../res/mmt/"&amp;A251&amp;"' title='"&amp;B251&amp;"' /&gt;&lt;/a&gt;&lt;/td&gt;&lt;td headers='name'&gt;"&amp;B251&amp;"&lt;/td&gt;&lt;td headers='rank'&gt;"&amp;C251&amp;"&lt;/td&gt;&lt;td headers='remark'&gt;"&amp;IF(D251="活動","&lt;span class='event'&gt;活動&lt;/span&gt;",IF(D251="限定","&lt;span class='limited'&gt;限定&lt;/span&gt;",""))&amp;"&lt;/td&gt;&lt;td headers='origin'&gt;&lt;span class='originName'&gt;"&amp;SUBSTITUTE(F251,CHAR(10),"&lt;br /&gt;")&amp;"&lt;/span&gt;&lt;img class='originLogo' src='../res/mmt/ui/"&amp;VLOOKUP(F251,List!F:H,2,FALSE)&amp;"'title='"&amp;SUBSTITUTE(F251,CHAR(10)," ")&amp;"' /&gt;&lt;/td&gt;&lt;td headers='group'&gt;"&amp;IF(G251="","","&lt;span class='groupName'&gt;"&amp;SUBSTITUTE(G251,CHAR(10)," ")&amp;IF(H251="","","&lt;br /&gt;"&amp;SUBSTITUTE(H251,CHAR(10)," "))&amp;"&lt;/span&gt;&lt;img class='groupLogo' src='../res/mmt/ui/"&amp;VLOOKUP(G251,List!K:L,2,FALSE)&amp;"' title='"&amp;SUBSTITUTE(G251,CHAR(10)," ")&amp;"' /&gt;")&amp;IF(H251="","","&lt;img class='groupLogo' src='../res/mmt/ui/"&amp;VLOOKUP(H251,List!K:L,2,FALSE)&amp;"' title='"&amp;SUBSTITUTE(H251,CHAR(10)," ")&amp;"' /&gt;")&amp;"&lt;/td&gt;&lt;td headers='score' id='"&amp;AO251&amp;"'&gt;"&amp;I251&amp;"&lt;/td&gt;&lt;td headers='HP'&gt;"&amp;J251&amp;"&lt;/td&gt;&lt;td headers='patk'&gt;"&amp;K251&amp;"&lt;/td&gt;&lt;td headers='matk'&gt;"&amp;L251&amp;"&lt;/td&gt;&lt;td headers='pdef'&gt;"&amp;N251&amp;"&lt;/td&gt;&lt;td headers='mdef'&gt;"&amp;O251&amp;"&lt;/td&gt;&lt;td headers='dex'&gt;"&amp;P251&amp;"&lt;/td&gt;&lt;td headers='agi'&gt;"&amp;Q251&amp;"&lt;/td&gt;&lt;td headers='luck'&gt;"&amp;R251&amp;"&lt;/td&gt;&lt;td headers='aType'&gt;"&amp;S251&amp;IF(U251="","","&lt;br /&gt;"&amp;U251)&amp; "&lt;/td&gt;&lt;td headers='a.bonus'&gt;"&amp;T251&amp;IF(V251="","","&lt;br /&gt;"&amp;V251)&amp;"&lt;/td&gt;&lt;td headers='special'&gt;"&amp;X251&amp;IF(Z251="","","&lt;br /&gt;"&amp;Z251)&amp;"&lt;/td&gt;&lt;td headers='sp.bonus'&gt;"&amp;Y251&amp;IF(AA251="","","&lt;br /&gt;"&amp;AA251)&amp;"&lt;/td&gt;&lt;td headers='others'&gt;"&amp;AB251&amp;"&lt;/td&gt;&lt;td headers='sinA'&gt;"&amp;AC251&amp;"&lt;/td&gt;&lt;td headers='sinB'&gt;"&amp;AD251&amp;"&lt;/td&gt;&lt;td headers='sinC'&gt;"&amp;AE251&amp;"&lt;/td&gt;&lt;td headers='sinD'&gt;"&amp;AF251&amp;"&lt;/td&gt;&lt;td headers='sinE'&gt;"&amp;AG251&amp;"&lt;/td&gt;&lt;td headers='sinF'&gt;"&amp;AH251&amp;"&lt;/td&gt;&lt;td headers='sinG'&gt;"&amp;AI251&amp;"&lt;/td&gt;&lt;/tr&gt;"</f>
        <v>&lt;tr class='mmt ltd groupless'&gt;&lt;td headers='icon'&gt;&lt;a href='https://www.alchemistcodedb.com/jp/card/ts-sloth-aisha-01'&gt;&lt;img src='../res/mmt/TS_SLOTH_AISHA_01.png' title='悩殺パフォーマンス' /&gt;&lt;/a&gt;&lt;/td&gt;&lt;td headers='name'&gt;悩殺パフォーマンス&lt;/td&gt;&lt;td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1" s="29" t="str">
        <f t="shared" si="19"/>
        <v>document.getElementById('m249').innerHTML = (b0*0);</v>
      </c>
      <c r="AO251" s="33" t="str">
        <f t="shared" si="20"/>
        <v>m249</v>
      </c>
      <c r="AP251" s="6" t="str">
        <f>IF(S251="","",VLOOKUP(S251,List!N$2:O$8,2,FALSE)&amp;"*"&amp;T251&amp;IF(U251="","","+"&amp;VLOOKUP(U251,List!N$2:O$8,2,FALSE)&amp;"*"&amp;V251&amp;"-"&amp;VLOOKUP(S251,List!N$2:O$8,2,FALSE)&amp;"*"&amp;VLOOKUP(U251,List!N$2:O$8,2,FALSE)&amp;"*"&amp;MIN(T251,V251)))&amp;IF(X251="","",IF(S251="","","+")&amp;VLOOKUP(X251,List!P$2:Q$15,2,FALSE)&amp;"*"&amp;Y251&amp;IF(Z251="","","+"&amp;VLOOKUP(Z251,List!P$2:Q$14,2,FALSE)))</f>
        <v/>
      </c>
    </row>
    <row r="252" spans="1:42" s="3" customFormat="1" ht="27.6" customHeight="1">
      <c r="A252" s="80" t="s">
        <v>283</v>
      </c>
      <c r="B252" s="6" t="s">
        <v>284</v>
      </c>
      <c r="C252" s="3">
        <v>5</v>
      </c>
      <c r="E252" s="6"/>
      <c r="F252" s="14" t="s">
        <v>280</v>
      </c>
      <c r="G252" s="8" t="s">
        <v>666</v>
      </c>
      <c r="H252" s="8"/>
      <c r="I252" s="4">
        <f t="shared" si="21"/>
        <v>70</v>
      </c>
      <c r="J252" s="2">
        <v>40</v>
      </c>
      <c r="K252" s="2"/>
      <c r="L252" s="2"/>
      <c r="M252" s="2">
        <f t="shared" si="22"/>
        <v>0</v>
      </c>
      <c r="N252" s="2"/>
      <c r="O252" s="2"/>
      <c r="P252" s="2">
        <v>30</v>
      </c>
      <c r="Q252" s="2"/>
      <c r="R252" s="7"/>
      <c r="S252" s="3" t="s">
        <v>17</v>
      </c>
      <c r="T252" s="3">
        <v>30</v>
      </c>
      <c r="W252" s="3">
        <f t="shared" si="18"/>
        <v>30</v>
      </c>
      <c r="Y252" s="8"/>
      <c r="AA252" s="4"/>
      <c r="AB252" s="5"/>
      <c r="AC252" s="3">
        <v>20</v>
      </c>
      <c r="AD252" s="3">
        <v>40</v>
      </c>
      <c r="AJ252" s="4">
        <f t="shared" si="23"/>
        <v>40</v>
      </c>
      <c r="AL252" s="21"/>
      <c r="AM252" s="29" t="str">
        <f>"&lt;tr class='mmt"&amp;IF(D252="活動"," ev",IF(D252="限定"," ltd",""))&amp;IF(G252=""," groupless'","'")&amp;"&gt;&lt;td headers='icon'&gt;&lt;a href='https://www.alchemistcodedb.com/jp/card/"&amp;SUBSTITUTE(SUBSTITUTE(LOWER(A252),"_","-"),".png","")&amp;"'&gt;&lt;img src='../res/mmt/"&amp;A252&amp;"' title='"&amp;B252&amp;"' /&gt;&lt;/a&gt;&lt;/td&gt;&lt;td headers='name'&gt;"&amp;B252&amp;"&lt;/td&gt;&lt;td headers='rank'&gt;"&amp;C252&amp;"&lt;/td&gt;&lt;td headers='remark'&gt;"&amp;IF(D252="活動","&lt;span class='event'&gt;活動&lt;/span&gt;",IF(D252="限定","&lt;span class='limited'&gt;限定&lt;/span&gt;",""))&amp;"&lt;/td&gt;&lt;td headers='origin'&gt;&lt;span class='originName'&gt;"&amp;SUBSTITUTE(F252,CHAR(10),"&lt;br /&gt;")&amp;"&lt;/span&gt;&lt;img class='originLogo' src='../res/mmt/ui/"&amp;VLOOKUP(F252,List!F:H,2,FALSE)&amp;"'title='"&amp;SUBSTITUTE(F252,CHAR(10)," ")&amp;"' /&gt;&lt;/td&gt;&lt;td headers='group'&gt;"&amp;IF(G252="","","&lt;span class='groupName'&gt;"&amp;SUBSTITUTE(G252,CHAR(10)," ")&amp;IF(H252="","","&lt;br /&gt;"&amp;SUBSTITUTE(H252,CHAR(10)," "))&amp;"&lt;/span&gt;&lt;img class='groupLogo' src='../res/mmt/ui/"&amp;VLOOKUP(G252,List!K:L,2,FALSE)&amp;"' title='"&amp;SUBSTITUTE(G252,CHAR(10)," ")&amp;"' /&gt;")&amp;IF(H252="","","&lt;img class='groupLogo' src='../res/mmt/ui/"&amp;VLOOKUP(H252,List!K:L,2,FALSE)&amp;"' title='"&amp;SUBSTITUTE(H252,CHAR(10)," ")&amp;"' /&gt;")&amp;"&lt;/td&gt;&lt;td headers='score' id='"&amp;AO252&amp;"'&gt;"&amp;I252&amp;"&lt;/td&gt;&lt;td headers='HP'&gt;"&amp;J252&amp;"&lt;/td&gt;&lt;td headers='patk'&gt;"&amp;K252&amp;"&lt;/td&gt;&lt;td headers='matk'&gt;"&amp;L252&amp;"&lt;/td&gt;&lt;td headers='pdef'&gt;"&amp;N252&amp;"&lt;/td&gt;&lt;td headers='mdef'&gt;"&amp;O252&amp;"&lt;/td&gt;&lt;td headers='dex'&gt;"&amp;P252&amp;"&lt;/td&gt;&lt;td headers='agi'&gt;"&amp;Q252&amp;"&lt;/td&gt;&lt;td headers='luck'&gt;"&amp;R252&amp;"&lt;/td&gt;&lt;td headers='aType'&gt;"&amp;S252&amp;IF(U252="","","&lt;br /&gt;"&amp;U252)&amp; "&lt;/td&gt;&lt;td headers='a.bonus'&gt;"&amp;T252&amp;IF(V252="","","&lt;br /&gt;"&amp;V252)&amp;"&lt;/td&gt;&lt;td headers='special'&gt;"&amp;X252&amp;IF(Z252="","","&lt;br /&gt;"&amp;Z252)&amp;"&lt;/td&gt;&lt;td headers='sp.bonus'&gt;"&amp;Y252&amp;IF(AA252="","","&lt;br /&gt;"&amp;AA252)&amp;"&lt;/td&gt;&lt;td headers='others'&gt;"&amp;AB252&amp;"&lt;/td&gt;&lt;td headers='sinA'&gt;"&amp;AC252&amp;"&lt;/td&gt;&lt;td headers='sinB'&gt;"&amp;AD252&amp;"&lt;/td&gt;&lt;td headers='sinC'&gt;"&amp;AE252&amp;"&lt;/td&gt;&lt;td headers='sinD'&gt;"&amp;AF252&amp;"&lt;/td&gt;&lt;td headers='sinE'&gt;"&amp;AG252&amp;"&lt;/td&gt;&lt;td headers='sinF'&gt;"&amp;AH252&amp;"&lt;/td&gt;&lt;td headers='sinG'&gt;"&amp;AI252&amp;"&lt;/td&gt;&lt;/tr&gt;"</f>
        <v>&lt;tr class='mmt'&gt;&lt;td headers='icon'&gt;&lt;a href='https://www.alchemistcodedb.com/jp/card/ts-sloth-albell-01'&gt;&lt;img src='../res/mmt/TS_SLOTH_ALBELL_01.png' title='追えない背中を抱いて' /&gt;&lt;/a&gt;&lt;/td&gt;&lt;td headers='name'&gt;追えない背中を抱いて&lt;/td&gt;&lt;td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id='m250'&gt;70&lt;/td&gt;&lt;td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headers='others'&gt;&lt;/td&gt;&lt;td headers='sinA'&gt;20&lt;/td&gt;&lt;td headers='sinB'&gt;40&lt;/td&gt;&lt;td headers='sinC'&gt;&lt;/td&gt;&lt;td headers='sinD'&gt;&lt;/td&gt;&lt;td headers='sinE'&gt;&lt;/td&gt;&lt;td headers='sinF'&gt;&lt;/td&gt;&lt;td headers='sinG'&gt;&lt;/td&gt;&lt;/tr&gt;</v>
      </c>
      <c r="AN252" s="29" t="str">
        <f t="shared" si="19"/>
        <v>document.getElementById('m250').innerHTML = (b0*0) + (s0*40+s1*20+s2*40)+ (ex04*30);</v>
      </c>
      <c r="AO252" s="33" t="str">
        <f t="shared" si="20"/>
        <v>m250</v>
      </c>
      <c r="AP252" s="6" t="str">
        <f>IF(S252="","",VLOOKUP(S252,List!N$2:O$8,2,FALSE)&amp;"*"&amp;T252&amp;IF(U252="","","+"&amp;VLOOKUP(U252,List!N$2:O$8,2,FALSE)&amp;"*"&amp;V252&amp;"-"&amp;VLOOKUP(S252,List!N$2:O$8,2,FALSE)&amp;"*"&amp;VLOOKUP(U252,List!N$2:O$8,2,FALSE)&amp;"*"&amp;MIN(T252,V252)))&amp;IF(X252="","",IF(S252="","","+")&amp;VLOOKUP(X252,List!P$2:Q$15,2,FALSE)&amp;"*"&amp;Y252&amp;IF(Z252="","","+"&amp;VLOOKUP(Z252,List!P$2:Q$14,2,FALSE)))</f>
        <v>ex04*30</v>
      </c>
    </row>
    <row r="253" spans="1:42" s="3" customFormat="1" ht="27.6" customHeight="1">
      <c r="A253" s="80" t="s">
        <v>600</v>
      </c>
      <c r="B253" s="6" t="s">
        <v>603</v>
      </c>
      <c r="C253" s="3">
        <v>5</v>
      </c>
      <c r="D253" s="3" t="s">
        <v>39</v>
      </c>
      <c r="E253" s="6" t="s">
        <v>827</v>
      </c>
      <c r="F253" s="14" t="s">
        <v>280</v>
      </c>
      <c r="G253" s="8" t="s">
        <v>666</v>
      </c>
      <c r="H253" s="8"/>
      <c r="I253" s="4">
        <f t="shared" si="21"/>
        <v>80</v>
      </c>
      <c r="J253" s="2"/>
      <c r="K253" s="2"/>
      <c r="L253" s="2"/>
      <c r="M253" s="2">
        <f t="shared" si="22"/>
        <v>0</v>
      </c>
      <c r="N253" s="2"/>
      <c r="O253" s="2"/>
      <c r="P253" s="2">
        <v>30</v>
      </c>
      <c r="Q253" s="2">
        <v>10</v>
      </c>
      <c r="R253" s="7"/>
      <c r="S253" s="3" t="s">
        <v>17</v>
      </c>
      <c r="T253" s="3">
        <v>40</v>
      </c>
      <c r="W253" s="3">
        <f t="shared" si="18"/>
        <v>40</v>
      </c>
      <c r="Y253" s="8"/>
      <c r="AA253" s="4"/>
      <c r="AB253" s="5" t="s">
        <v>478</v>
      </c>
      <c r="AC253" s="3">
        <v>20</v>
      </c>
      <c r="AD253" s="3">
        <v>40</v>
      </c>
      <c r="AJ253" s="4">
        <f t="shared" si="23"/>
        <v>40</v>
      </c>
      <c r="AL253" s="21"/>
      <c r="AM253" s="29" t="str">
        <f>"&lt;tr class='mmt"&amp;IF(D253="活動"," ev",IF(D253="限定"," ltd",""))&amp;IF(G253=""," groupless'","'")&amp;"&gt;&lt;td headers='icon'&gt;&lt;a href='https://www.alchemistcodedb.com/jp/card/"&amp;SUBSTITUTE(SUBSTITUTE(LOWER(A253),"_","-"),".png","")&amp;"'&gt;&lt;img src='../res/mmt/"&amp;A253&amp;"' title='"&amp;B253&amp;"' /&gt;&lt;/a&gt;&lt;/td&gt;&lt;td headers='name'&gt;"&amp;B253&amp;"&lt;/td&gt;&lt;td headers='rank'&gt;"&amp;C253&amp;"&lt;/td&gt;&lt;td headers='remark'&gt;"&amp;IF(D253="活動","&lt;span class='event'&gt;活動&lt;/span&gt;",IF(D253="限定","&lt;span class='limited'&gt;限定&lt;/span&gt;",""))&amp;"&lt;/td&gt;&lt;td headers='origin'&gt;&lt;span class='originName'&gt;"&amp;SUBSTITUTE(F253,CHAR(10),"&lt;br /&gt;")&amp;"&lt;/span&gt;&lt;img class='originLogo' src='../res/mmt/ui/"&amp;VLOOKUP(F253,List!F:H,2,FALSE)&amp;"'title='"&amp;SUBSTITUTE(F253,CHAR(10)," ")&amp;"' /&gt;&lt;/td&gt;&lt;td headers='group'&gt;"&amp;IF(G253="","","&lt;span class='groupName'&gt;"&amp;SUBSTITUTE(G253,CHAR(10)," ")&amp;IF(H253="","","&lt;br /&gt;"&amp;SUBSTITUTE(H253,CHAR(10)," "))&amp;"&lt;/span&gt;&lt;img class='groupLogo' src='../res/mmt/ui/"&amp;VLOOKUP(G253,List!K:L,2,FALSE)&amp;"' title='"&amp;SUBSTITUTE(G253,CHAR(10)," ")&amp;"' /&gt;")&amp;IF(H253="","","&lt;img class='groupLogo' src='../res/mmt/ui/"&amp;VLOOKUP(H253,List!K:L,2,FALSE)&amp;"' title='"&amp;SUBSTITUTE(H253,CHAR(10)," ")&amp;"' /&gt;")&amp;"&lt;/td&gt;&lt;td headers='score' id='"&amp;AO253&amp;"'&gt;"&amp;I253&amp;"&lt;/td&gt;&lt;td headers='HP'&gt;"&amp;J253&amp;"&lt;/td&gt;&lt;td headers='patk'&gt;"&amp;K253&amp;"&lt;/td&gt;&lt;td headers='matk'&gt;"&amp;L253&amp;"&lt;/td&gt;&lt;td headers='pdef'&gt;"&amp;N253&amp;"&lt;/td&gt;&lt;td headers='mdef'&gt;"&amp;O253&amp;"&lt;/td&gt;&lt;td headers='dex'&gt;"&amp;P253&amp;"&lt;/td&gt;&lt;td headers='agi'&gt;"&amp;Q253&amp;"&lt;/td&gt;&lt;td headers='luck'&gt;"&amp;R253&amp;"&lt;/td&gt;&lt;td headers='aType'&gt;"&amp;S253&amp;IF(U253="","","&lt;br /&gt;"&amp;U253)&amp; "&lt;/td&gt;&lt;td headers='a.bonus'&gt;"&amp;T253&amp;IF(V253="","","&lt;br /&gt;"&amp;V253)&amp;"&lt;/td&gt;&lt;td headers='special'&gt;"&amp;X253&amp;IF(Z253="","","&lt;br /&gt;"&amp;Z253)&amp;"&lt;/td&gt;&lt;td headers='sp.bonus'&gt;"&amp;Y253&amp;IF(AA253="","","&lt;br /&gt;"&amp;AA253)&amp;"&lt;/td&gt;&lt;td headers='others'&gt;"&amp;AB253&amp;"&lt;/td&gt;&lt;td headers='sinA'&gt;"&amp;AC253&amp;"&lt;/td&gt;&lt;td headers='sinB'&gt;"&amp;AD253&amp;"&lt;/td&gt;&lt;td headers='sinC'&gt;"&amp;AE253&amp;"&lt;/td&gt;&lt;td headers='sinD'&gt;"&amp;AF253&amp;"&lt;/td&gt;&lt;td headers='sinE'&gt;"&amp;AG253&amp;"&lt;/td&gt;&lt;td headers='sinF'&gt;"&amp;AH253&amp;"&lt;/td&gt;&lt;td headers='sinG'&gt;"&amp;AI253&amp;"&lt;/td&gt;&lt;/tr&gt;"</f>
        <v>&lt;tr class='mmt ltd'&gt;&lt;td headers='icon'&gt;&lt;a href='https://www.alchemistcodedb.com/jp/card/ts-sloth-albell-02'&gt;&lt;img src='../res/mmt/TS_SLOTH_ALBELL_02.png' title='水鉄砲で描く笑顔' /&gt;&lt;/a&gt;&lt;/td&gt;&lt;td headers='name'&gt;水鉄砲で描く笑顔&lt;/td&gt;&lt;td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id='m251'&gt;80&lt;/td&gt;&lt;td headers='HP'&gt;&lt;/td&gt;&lt;td headers='patk'&gt;&lt;/td&gt;&lt;td headers='matk'&gt;&lt;/td&gt;&lt;td headers='pdef'&gt;&lt;/td&gt;&lt;td headers='mdef'&gt;&lt;/td&gt;&lt;td headers='dex'&gt;30&lt;/td&gt;&lt;td headers='agi'&gt;10&lt;/td&gt;&lt;td headers='luck'&gt;&lt;/td&gt;&lt;td headers='aType'&gt;射撃&lt;/td&gt;&lt;td headers='a.bonus'&gt;40&lt;/td&gt;&lt;td headers='special'&gt;&lt;/td&gt;&lt;td headers='sp.bonus'&gt;&lt;/td&gt;&lt;td headers='others'&gt;命中率+10&lt;/td&gt;&lt;td headers='sinA'&gt;20&lt;/td&gt;&lt;td headers='sinB'&gt;40&lt;/td&gt;&lt;td headers='sinC'&gt;&lt;/td&gt;&lt;td headers='sinD'&gt;&lt;/td&gt;&lt;td headers='sinE'&gt;&lt;/td&gt;&lt;td headers='sinF'&gt;&lt;/td&gt;&lt;td headers='sinG'&gt;&lt;/td&gt;&lt;/tr&gt;</v>
      </c>
      <c r="AN253" s="29" t="str">
        <f t="shared" si="19"/>
        <v>document.getElementById('m251').innerHTML = (b0*0) + (s0*40+s1*20+s2*40)+ (ex04*40);</v>
      </c>
      <c r="AO253" s="33" t="str">
        <f t="shared" si="20"/>
        <v>m251</v>
      </c>
      <c r="AP253" s="6" t="str">
        <f>IF(S253="","",VLOOKUP(S253,List!N$2:O$8,2,FALSE)&amp;"*"&amp;T253&amp;IF(U253="","","+"&amp;VLOOKUP(U253,List!N$2:O$8,2,FALSE)&amp;"*"&amp;V253&amp;"-"&amp;VLOOKUP(S253,List!N$2:O$8,2,FALSE)&amp;"*"&amp;VLOOKUP(U253,List!N$2:O$8,2,FALSE)&amp;"*"&amp;MIN(T253,V253)))&amp;IF(X253="","",IF(S253="","","+")&amp;VLOOKUP(X253,List!P$2:Q$15,2,FALSE)&amp;"*"&amp;Y253&amp;IF(Z253="","","+"&amp;VLOOKUP(Z253,List!P$2:Q$14,2,FALSE)))</f>
        <v>ex04*40</v>
      </c>
    </row>
    <row r="254" spans="1:42" s="3" customFormat="1" ht="27.6" customHeight="1">
      <c r="A254" s="80" t="s">
        <v>734</v>
      </c>
      <c r="B254" s="6" t="s">
        <v>750</v>
      </c>
      <c r="C254" s="3">
        <v>5</v>
      </c>
      <c r="D254" s="3" t="s">
        <v>39</v>
      </c>
      <c r="E254" s="6"/>
      <c r="F254" s="14" t="s">
        <v>280</v>
      </c>
      <c r="G254" s="8" t="s">
        <v>666</v>
      </c>
      <c r="H254" s="8"/>
      <c r="I254" s="4">
        <f t="shared" si="21"/>
        <v>70</v>
      </c>
      <c r="J254" s="2">
        <v>40</v>
      </c>
      <c r="K254" s="2"/>
      <c r="L254" s="2"/>
      <c r="M254" s="2">
        <f t="shared" si="22"/>
        <v>0</v>
      </c>
      <c r="N254" s="2"/>
      <c r="O254" s="2"/>
      <c r="P254" s="2">
        <v>30</v>
      </c>
      <c r="Q254" s="2"/>
      <c r="R254" s="7"/>
      <c r="S254" s="3" t="s">
        <v>17</v>
      </c>
      <c r="T254" s="3">
        <v>30</v>
      </c>
      <c r="W254" s="3">
        <f t="shared" si="18"/>
        <v>30</v>
      </c>
      <c r="Y254" s="8"/>
      <c r="AA254" s="4"/>
      <c r="AB254" s="5"/>
      <c r="AD254" s="3">
        <v>40</v>
      </c>
      <c r="AE254" s="3">
        <v>20</v>
      </c>
      <c r="AJ254" s="4">
        <f t="shared" si="23"/>
        <v>40</v>
      </c>
      <c r="AL254" s="21"/>
      <c r="AM254" s="29" t="str">
        <f>"&lt;tr class='mmt"&amp;IF(D254="活動"," ev",IF(D254="限定"," ltd",""))&amp;IF(G254=""," groupless'","'")&amp;"&gt;&lt;td headers='icon'&gt;&lt;a href='https://www.alchemistcodedb.com/jp/card/"&amp;SUBSTITUTE(SUBSTITUTE(LOWER(A254),"_","-"),".png","")&amp;"'&gt;&lt;img src='../res/mmt/"&amp;A254&amp;"' title='"&amp;B254&amp;"' /&gt;&lt;/a&gt;&lt;/td&gt;&lt;td headers='name'&gt;"&amp;B254&amp;"&lt;/td&gt;&lt;td headers='rank'&gt;"&amp;C254&amp;"&lt;/td&gt;&lt;td headers='remark'&gt;"&amp;IF(D254="活動","&lt;span class='event'&gt;活動&lt;/span&gt;",IF(D254="限定","&lt;span class='limited'&gt;限定&lt;/span&gt;",""))&amp;"&lt;/td&gt;&lt;td headers='origin'&gt;&lt;span class='originName'&gt;"&amp;SUBSTITUTE(F254,CHAR(10),"&lt;br /&gt;")&amp;"&lt;/span&gt;&lt;img class='originLogo' src='../res/mmt/ui/"&amp;VLOOKUP(F254,List!F:H,2,FALSE)&amp;"'title='"&amp;SUBSTITUTE(F254,CHAR(10)," ")&amp;"' /&gt;&lt;/td&gt;&lt;td headers='group'&gt;"&amp;IF(G254="","","&lt;span class='groupName'&gt;"&amp;SUBSTITUTE(G254,CHAR(10)," ")&amp;IF(H254="","","&lt;br /&gt;"&amp;SUBSTITUTE(H254,CHAR(10)," "))&amp;"&lt;/span&gt;&lt;img class='groupLogo' src='../res/mmt/ui/"&amp;VLOOKUP(G254,List!K:L,2,FALSE)&amp;"' title='"&amp;SUBSTITUTE(G254,CHAR(10)," ")&amp;"' /&gt;")&amp;IF(H254="","","&lt;img class='groupLogo' src='../res/mmt/ui/"&amp;VLOOKUP(H254,List!K:L,2,FALSE)&amp;"' title='"&amp;SUBSTITUTE(H254,CHAR(10)," ")&amp;"' /&gt;")&amp;"&lt;/td&gt;&lt;td headers='score' id='"&amp;AO254&amp;"'&gt;"&amp;I254&amp;"&lt;/td&gt;&lt;td headers='HP'&gt;"&amp;J254&amp;"&lt;/td&gt;&lt;td headers='patk'&gt;"&amp;K254&amp;"&lt;/td&gt;&lt;td headers='matk'&gt;"&amp;L254&amp;"&lt;/td&gt;&lt;td headers='pdef'&gt;"&amp;N254&amp;"&lt;/td&gt;&lt;td headers='mdef'&gt;"&amp;O254&amp;"&lt;/td&gt;&lt;td headers='dex'&gt;"&amp;P254&amp;"&lt;/td&gt;&lt;td headers='agi'&gt;"&amp;Q254&amp;"&lt;/td&gt;&lt;td headers='luck'&gt;"&amp;R254&amp;"&lt;/td&gt;&lt;td headers='aType'&gt;"&amp;S254&amp;IF(U254="","","&lt;br /&gt;"&amp;U254)&amp; "&lt;/td&gt;&lt;td headers='a.bonus'&gt;"&amp;T254&amp;IF(V254="","","&lt;br /&gt;"&amp;V254)&amp;"&lt;/td&gt;&lt;td headers='special'&gt;"&amp;X254&amp;IF(Z254="","","&lt;br /&gt;"&amp;Z254)&amp;"&lt;/td&gt;&lt;td headers='sp.bonus'&gt;"&amp;Y254&amp;IF(AA254="","","&lt;br /&gt;"&amp;AA254)&amp;"&lt;/td&gt;&lt;td headers='others'&gt;"&amp;AB254&amp;"&lt;/td&gt;&lt;td headers='sinA'&gt;"&amp;AC254&amp;"&lt;/td&gt;&lt;td headers='sinB'&gt;"&amp;AD254&amp;"&lt;/td&gt;&lt;td headers='sinC'&gt;"&amp;AE254&amp;"&lt;/td&gt;&lt;td headers='sinD'&gt;"&amp;AF254&amp;"&lt;/td&gt;&lt;td headers='sinE'&gt;"&amp;AG254&amp;"&lt;/td&gt;&lt;td headers='sinF'&gt;"&amp;AH254&amp;"&lt;/td&gt;&lt;td headers='sinG'&gt;"&amp;AI254&amp;"&lt;/td&gt;&lt;/tr&gt;"</f>
        <v>&lt;tr class='mmt ltd'&gt;&lt;td headers='icon'&gt;&lt;a href='https://www.alchemistcodedb.com/jp/card/ts-sloth-chalice-01'&gt;&lt;img src='../res/mmt/TS_SLOTH_CHALICE_01.png' title='ノンストップバイク' /&gt;&lt;/a&gt;&lt;/td&gt;&lt;td headers='name'&gt;ノンストップバイク&lt;/td&gt;&lt;td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id='m252'&gt;70&lt;/td&gt;&lt;td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headers='others'&gt;&lt;/td&gt;&lt;td headers='sinA'&gt;&lt;/td&gt;&lt;td headers='sinB'&gt;40&lt;/td&gt;&lt;td headers='sinC'&gt;20&lt;/td&gt;&lt;td headers='sinD'&gt;&lt;/td&gt;&lt;td headers='sinE'&gt;&lt;/td&gt;&lt;td headers='sinF'&gt;&lt;/td&gt;&lt;td headers='sinG'&gt;&lt;/td&gt;&lt;/tr&gt;</v>
      </c>
      <c r="AN254" s="29" t="str">
        <f t="shared" si="19"/>
        <v>document.getElementById('m252').innerHTML = (b0*0) + (s0*40+s2*40+s3*20)+ (ex04*30);</v>
      </c>
      <c r="AO254" s="33" t="str">
        <f t="shared" si="20"/>
        <v>m252</v>
      </c>
      <c r="AP254" s="6" t="str">
        <f>IF(S254="","",VLOOKUP(S254,List!N$2:O$8,2,FALSE)&amp;"*"&amp;T254&amp;IF(U254="","","+"&amp;VLOOKUP(U254,List!N$2:O$8,2,FALSE)&amp;"*"&amp;V254&amp;"-"&amp;VLOOKUP(S254,List!N$2:O$8,2,FALSE)&amp;"*"&amp;VLOOKUP(U254,List!N$2:O$8,2,FALSE)&amp;"*"&amp;MIN(T254,V254)))&amp;IF(X254="","",IF(S254="","","+")&amp;VLOOKUP(X254,List!P$2:Q$15,2,FALSE)&amp;"*"&amp;Y254&amp;IF(Z254="","","+"&amp;VLOOKUP(Z254,List!P$2:Q$14,2,FALSE)))</f>
        <v>ex04*30</v>
      </c>
    </row>
    <row r="255" spans="1:42" s="3" customFormat="1" ht="27.6" customHeight="1">
      <c r="A255" s="80" t="s">
        <v>285</v>
      </c>
      <c r="B255" s="6" t="s">
        <v>286</v>
      </c>
      <c r="C255" s="3">
        <v>5</v>
      </c>
      <c r="D255" s="3" t="s">
        <v>39</v>
      </c>
      <c r="E255" s="6" t="s">
        <v>828</v>
      </c>
      <c r="F255" s="14" t="s">
        <v>280</v>
      </c>
      <c r="G255" s="8"/>
      <c r="H255" s="8"/>
      <c r="I255" s="4">
        <f t="shared" si="21"/>
        <v>0</v>
      </c>
      <c r="J255" s="2"/>
      <c r="K255" s="2"/>
      <c r="L255" s="2"/>
      <c r="M255" s="2">
        <f t="shared" si="22"/>
        <v>0</v>
      </c>
      <c r="N255" s="2"/>
      <c r="O255" s="2"/>
      <c r="P255" s="2"/>
      <c r="Q255" s="2"/>
      <c r="R255" s="7"/>
      <c r="W255" s="3">
        <f t="shared" si="18"/>
        <v>0</v>
      </c>
      <c r="Y255" s="8"/>
      <c r="AA255" s="4"/>
      <c r="AB255" s="5"/>
      <c r="AJ255" s="4">
        <f t="shared" si="23"/>
        <v>0</v>
      </c>
      <c r="AL255" s="21"/>
      <c r="AM255" s="29" t="str">
        <f>"&lt;tr class='mmt"&amp;IF(D255="活動"," ev",IF(D255="限定"," ltd",""))&amp;IF(G255=""," groupless'","'")&amp;"&gt;&lt;td headers='icon'&gt;&lt;a href='https://www.alchemistcodedb.com/jp/card/"&amp;SUBSTITUTE(SUBSTITUTE(LOWER(A255),"_","-"),".png","")&amp;"'&gt;&lt;img src='../res/mmt/"&amp;A255&amp;"' title='"&amp;B255&amp;"' /&gt;&lt;/a&gt;&lt;/td&gt;&lt;td headers='name'&gt;"&amp;B255&amp;"&lt;/td&gt;&lt;td headers='rank'&gt;"&amp;C255&amp;"&lt;/td&gt;&lt;td headers='remark'&gt;"&amp;IF(D255="活動","&lt;span class='event'&gt;活動&lt;/span&gt;",IF(D255="限定","&lt;span class='limited'&gt;限定&lt;/span&gt;",""))&amp;"&lt;/td&gt;&lt;td headers='origin'&gt;&lt;span class='originName'&gt;"&amp;SUBSTITUTE(F255,CHAR(10),"&lt;br /&gt;")&amp;"&lt;/span&gt;&lt;img class='originLogo' src='../res/mmt/ui/"&amp;VLOOKUP(F255,List!F:H,2,FALSE)&amp;"'title='"&amp;SUBSTITUTE(F255,CHAR(10)," ")&amp;"' /&gt;&lt;/td&gt;&lt;td headers='group'&gt;"&amp;IF(G255="","","&lt;span class='groupName'&gt;"&amp;SUBSTITUTE(G255,CHAR(10)," ")&amp;IF(H255="","","&lt;br /&gt;"&amp;SUBSTITUTE(H255,CHAR(10)," "))&amp;"&lt;/span&gt;&lt;img class='groupLogo' src='../res/mmt/ui/"&amp;VLOOKUP(G255,List!K:L,2,FALSE)&amp;"' title='"&amp;SUBSTITUTE(G255,CHAR(10)," ")&amp;"' /&gt;")&amp;IF(H255="","","&lt;img class='groupLogo' src='../res/mmt/ui/"&amp;VLOOKUP(H255,List!K:L,2,FALSE)&amp;"' title='"&amp;SUBSTITUTE(H255,CHAR(10)," ")&amp;"' /&gt;")&amp;"&lt;/td&gt;&lt;td headers='score' id='"&amp;AO255&amp;"'&gt;"&amp;I255&amp;"&lt;/td&gt;&lt;td headers='HP'&gt;"&amp;J255&amp;"&lt;/td&gt;&lt;td headers='patk'&gt;"&amp;K255&amp;"&lt;/td&gt;&lt;td headers='matk'&gt;"&amp;L255&amp;"&lt;/td&gt;&lt;td headers='pdef'&gt;"&amp;N255&amp;"&lt;/td&gt;&lt;td headers='mdef'&gt;"&amp;O255&amp;"&lt;/td&gt;&lt;td headers='dex'&gt;"&amp;P255&amp;"&lt;/td&gt;&lt;td headers='agi'&gt;"&amp;Q255&amp;"&lt;/td&gt;&lt;td headers='luck'&gt;"&amp;R255&amp;"&lt;/td&gt;&lt;td headers='aType'&gt;"&amp;S255&amp;IF(U255="","","&lt;br /&gt;"&amp;U255)&amp; "&lt;/td&gt;&lt;td headers='a.bonus'&gt;"&amp;T255&amp;IF(V255="","","&lt;br /&gt;"&amp;V255)&amp;"&lt;/td&gt;&lt;td headers='special'&gt;"&amp;X255&amp;IF(Z255="","","&lt;br /&gt;"&amp;Z255)&amp;"&lt;/td&gt;&lt;td headers='sp.bonus'&gt;"&amp;Y255&amp;IF(AA255="","","&lt;br /&gt;"&amp;AA255)&amp;"&lt;/td&gt;&lt;td headers='others'&gt;"&amp;AB255&amp;"&lt;/td&gt;&lt;td headers='sinA'&gt;"&amp;AC255&amp;"&lt;/td&gt;&lt;td headers='sinB'&gt;"&amp;AD255&amp;"&lt;/td&gt;&lt;td headers='sinC'&gt;"&amp;AE255&amp;"&lt;/td&gt;&lt;td headers='sinD'&gt;"&amp;AF255&amp;"&lt;/td&gt;&lt;td headers='sinE'&gt;"&amp;AG255&amp;"&lt;/td&gt;&lt;td headers='sinF'&gt;"&amp;AH255&amp;"&lt;/td&gt;&lt;td headers='sinG'&gt;"&amp;AI255&amp;"&lt;/td&gt;&lt;/tr&gt;"</f>
        <v>&lt;tr class='mmt ltd groupless'&gt;&lt;td headers='icon'&gt;&lt;a href='https://www.alchemistcodedb.com/jp/card/ts-sloth-cheryl-01'&gt;&lt;img src='../res/mmt/TS_SLOTH_CHERYL_01.png' title='悪戯の祭典、その裏に' /&gt;&lt;/a&gt;&lt;/td&gt;&lt;td headers='name'&gt;悪戯の祭典、その裏に&lt;/td&gt;&lt;td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5" s="29" t="str">
        <f t="shared" si="19"/>
        <v>document.getElementById('m253').innerHTML = (b0*0);</v>
      </c>
      <c r="AO255" s="33" t="str">
        <f t="shared" si="20"/>
        <v>m253</v>
      </c>
      <c r="AP255" s="6" t="str">
        <f>IF(S255="","",VLOOKUP(S255,List!N$2:O$8,2,FALSE)&amp;"*"&amp;T255&amp;IF(U255="","","+"&amp;VLOOKUP(U255,List!N$2:O$8,2,FALSE)&amp;"*"&amp;V255&amp;"-"&amp;VLOOKUP(S255,List!N$2:O$8,2,FALSE)&amp;"*"&amp;VLOOKUP(U255,List!N$2:O$8,2,FALSE)&amp;"*"&amp;MIN(T255,V255)))&amp;IF(X255="","",IF(S255="","","+")&amp;VLOOKUP(X255,List!P$2:Q$15,2,FALSE)&amp;"*"&amp;Y255&amp;IF(Z255="","","+"&amp;VLOOKUP(Z255,List!P$2:Q$14,2,FALSE)))</f>
        <v/>
      </c>
    </row>
    <row r="256" spans="1:42" s="3" customFormat="1" ht="27.6" customHeight="1">
      <c r="A256" s="80" t="s">
        <v>287</v>
      </c>
      <c r="B256" s="6" t="s">
        <v>288</v>
      </c>
      <c r="C256" s="3">
        <v>5</v>
      </c>
      <c r="E256" s="6"/>
      <c r="F256" s="14" t="s">
        <v>280</v>
      </c>
      <c r="G256" s="8" t="s">
        <v>666</v>
      </c>
      <c r="H256" s="8"/>
      <c r="I256" s="4">
        <f t="shared" si="21"/>
        <v>100</v>
      </c>
      <c r="J256" s="2">
        <v>40</v>
      </c>
      <c r="K256" s="2">
        <v>20</v>
      </c>
      <c r="L256" s="2"/>
      <c r="M256" s="2">
        <f t="shared" si="22"/>
        <v>20</v>
      </c>
      <c r="N256" s="2"/>
      <c r="O256" s="2"/>
      <c r="P256" s="2"/>
      <c r="Q256" s="2"/>
      <c r="R256" s="7"/>
      <c r="S256" s="3" t="s">
        <v>15</v>
      </c>
      <c r="T256" s="3">
        <v>20</v>
      </c>
      <c r="W256" s="3">
        <f t="shared" si="18"/>
        <v>20</v>
      </c>
      <c r="X256" s="3" t="s">
        <v>497</v>
      </c>
      <c r="Y256" s="8">
        <v>20</v>
      </c>
      <c r="AA256" s="4"/>
      <c r="AB256" s="5"/>
      <c r="AD256" s="3">
        <v>40</v>
      </c>
      <c r="AF256" s="3">
        <v>20</v>
      </c>
      <c r="AJ256" s="4">
        <f t="shared" si="23"/>
        <v>40</v>
      </c>
      <c r="AL256" s="21"/>
      <c r="AM256" s="29" t="str">
        <f>"&lt;tr class='mmt"&amp;IF(D256="活動"," ev",IF(D256="限定"," ltd",""))&amp;IF(G256=""," groupless'","'")&amp;"&gt;&lt;td headers='icon'&gt;&lt;a href='https://www.alchemistcodedb.com/jp/card/"&amp;SUBSTITUTE(SUBSTITUTE(LOWER(A256),"_","-"),".png","")&amp;"'&gt;&lt;img src='../res/mmt/"&amp;A256&amp;"' title='"&amp;B256&amp;"' /&gt;&lt;/a&gt;&lt;/td&gt;&lt;td headers='name'&gt;"&amp;B256&amp;"&lt;/td&gt;&lt;td headers='rank'&gt;"&amp;C256&amp;"&lt;/td&gt;&lt;td headers='remark'&gt;"&amp;IF(D256="活動","&lt;span class='event'&gt;活動&lt;/span&gt;",IF(D256="限定","&lt;span class='limited'&gt;限定&lt;/span&gt;",""))&amp;"&lt;/td&gt;&lt;td headers='origin'&gt;&lt;span class='originName'&gt;"&amp;SUBSTITUTE(F256,CHAR(10),"&lt;br /&gt;")&amp;"&lt;/span&gt;&lt;img class='originLogo' src='../res/mmt/ui/"&amp;VLOOKUP(F256,List!F:H,2,FALSE)&amp;"'title='"&amp;SUBSTITUTE(F256,CHAR(10)," ")&amp;"' /&gt;&lt;/td&gt;&lt;td headers='group'&gt;"&amp;IF(G256="","","&lt;span class='groupName'&gt;"&amp;SUBSTITUTE(G256,CHAR(10)," ")&amp;IF(H256="","","&lt;br /&gt;"&amp;SUBSTITUTE(H256,CHAR(10)," "))&amp;"&lt;/span&gt;&lt;img class='groupLogo' src='../res/mmt/ui/"&amp;VLOOKUP(G256,List!K:L,2,FALSE)&amp;"' title='"&amp;SUBSTITUTE(G256,CHAR(10)," ")&amp;"' /&gt;")&amp;IF(H256="","","&lt;img class='groupLogo' src='../res/mmt/ui/"&amp;VLOOKUP(H256,List!K:L,2,FALSE)&amp;"' title='"&amp;SUBSTITUTE(H256,CHAR(10)," ")&amp;"' /&gt;")&amp;"&lt;/td&gt;&lt;td headers='score' id='"&amp;AO256&amp;"'&gt;"&amp;I256&amp;"&lt;/td&gt;&lt;td headers='HP'&gt;"&amp;J256&amp;"&lt;/td&gt;&lt;td headers='patk'&gt;"&amp;K256&amp;"&lt;/td&gt;&lt;td headers='matk'&gt;"&amp;L256&amp;"&lt;/td&gt;&lt;td headers='pdef'&gt;"&amp;N256&amp;"&lt;/td&gt;&lt;td headers='mdef'&gt;"&amp;O256&amp;"&lt;/td&gt;&lt;td headers='dex'&gt;"&amp;P256&amp;"&lt;/td&gt;&lt;td headers='agi'&gt;"&amp;Q256&amp;"&lt;/td&gt;&lt;td headers='luck'&gt;"&amp;R256&amp;"&lt;/td&gt;&lt;td headers='aType'&gt;"&amp;S256&amp;IF(U256="","","&lt;br /&gt;"&amp;U256)&amp; "&lt;/td&gt;&lt;td headers='a.bonus'&gt;"&amp;T256&amp;IF(V256="","","&lt;br /&gt;"&amp;V256)&amp;"&lt;/td&gt;&lt;td headers='special'&gt;"&amp;X256&amp;IF(Z256="","","&lt;br /&gt;"&amp;Z256)&amp;"&lt;/td&gt;&lt;td headers='sp.bonus'&gt;"&amp;Y256&amp;IF(AA256="","","&lt;br /&gt;"&amp;AA256)&amp;"&lt;/td&gt;&lt;td headers='others'&gt;"&amp;AB256&amp;"&lt;/td&gt;&lt;td headers='sinA'&gt;"&amp;AC256&amp;"&lt;/td&gt;&lt;td headers='sinB'&gt;"&amp;AD256&amp;"&lt;/td&gt;&lt;td headers='sinC'&gt;"&amp;AE256&amp;"&lt;/td&gt;&lt;td headers='sinD'&gt;"&amp;AF256&amp;"&lt;/td&gt;&lt;td headers='sinE'&gt;"&amp;AG256&amp;"&lt;/td&gt;&lt;td headers='sinF'&gt;"&amp;AH256&amp;"&lt;/td&gt;&lt;td headers='sinG'&gt;"&amp;AI256&amp;"&lt;/td&gt;&lt;/tr&gt;"</f>
        <v>&lt;tr class='mmt'&gt;&lt;td headers='icon'&gt;&lt;a href='https://www.alchemistcodedb.com/jp/card/ts-sloth-daisy-01'&gt;&lt;img src='../res/mmt/TS_SLOTH_DAISY_01.png' title='期待の新星、現る！' /&gt;&lt;/a&gt;&lt;/td&gt;&lt;td headers='name'&gt;期待の新星、現る！&lt;/td&gt;&lt;td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id='m254'&gt;100&lt;/td&gt;&lt;td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headers='special'&gt;風属性&lt;/td&gt;&lt;td headers='sp.bonus'&gt;20&lt;/td&gt;&lt;td headers='others'&gt;&lt;/td&gt;&lt;td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56" s="29" t="str">
        <f t="shared" si="19"/>
        <v>document.getElementById('m254').innerHTML = (b0*20+b1*20) + (s0*40+s2*40+s4*20)+ (ex02*20+ex12*20);</v>
      </c>
      <c r="AO256" s="33" t="str">
        <f t="shared" si="20"/>
        <v>m254</v>
      </c>
      <c r="AP256" s="6" t="str">
        <f>IF(S256="","",VLOOKUP(S256,List!N$2:O$8,2,FALSE)&amp;"*"&amp;T256&amp;IF(U256="","","+"&amp;VLOOKUP(U256,List!N$2:O$8,2,FALSE)&amp;"*"&amp;V256&amp;"-"&amp;VLOOKUP(S256,List!N$2:O$8,2,FALSE)&amp;"*"&amp;VLOOKUP(U256,List!N$2:O$8,2,FALSE)&amp;"*"&amp;MIN(T256,V256)))&amp;IF(X256="","",IF(S256="","","+")&amp;VLOOKUP(X256,List!P$2:Q$15,2,FALSE)&amp;"*"&amp;Y256&amp;IF(Z256="","","+"&amp;VLOOKUP(Z256,List!P$2:Q$14,2,FALSE)))</f>
        <v>ex02*20+ex12*20</v>
      </c>
    </row>
    <row r="257" spans="1:42" s="3" customFormat="1" ht="27.6" customHeight="1">
      <c r="A257" s="80" t="s">
        <v>289</v>
      </c>
      <c r="B257" s="6" t="s">
        <v>290</v>
      </c>
      <c r="C257" s="3">
        <v>5</v>
      </c>
      <c r="E257" s="6"/>
      <c r="F257" s="14" t="s">
        <v>280</v>
      </c>
      <c r="G257" s="8" t="s">
        <v>666</v>
      </c>
      <c r="H257" s="8"/>
      <c r="I257" s="4">
        <f t="shared" si="21"/>
        <v>20</v>
      </c>
      <c r="J257" s="2">
        <v>60</v>
      </c>
      <c r="K257" s="2"/>
      <c r="L257" s="2"/>
      <c r="M257" s="2">
        <f t="shared" si="22"/>
        <v>0</v>
      </c>
      <c r="N257" s="2"/>
      <c r="O257" s="2"/>
      <c r="P257" s="2"/>
      <c r="Q257" s="2"/>
      <c r="R257" s="7"/>
      <c r="S257" s="3" t="s">
        <v>14</v>
      </c>
      <c r="T257" s="3">
        <v>20</v>
      </c>
      <c r="W257" s="3">
        <f t="shared" si="18"/>
        <v>20</v>
      </c>
      <c r="Y257" s="8"/>
      <c r="AA257" s="4"/>
      <c r="AB257" s="5" t="s">
        <v>478</v>
      </c>
      <c r="AJ257" s="4">
        <f t="shared" si="23"/>
        <v>0</v>
      </c>
      <c r="AL257" s="21"/>
      <c r="AM257" s="29" t="str">
        <f>"&lt;tr class='mmt"&amp;IF(D257="活動"," ev",IF(D257="限定"," ltd",""))&amp;IF(G257=""," groupless'","'")&amp;"&gt;&lt;td headers='icon'&gt;&lt;a href='https://www.alchemistcodedb.com/jp/card/"&amp;SUBSTITUTE(SUBSTITUTE(LOWER(A257),"_","-"),".png","")&amp;"'&gt;&lt;img src='../res/mmt/"&amp;A257&amp;"' title='"&amp;B257&amp;"' /&gt;&lt;/a&gt;&lt;/td&gt;&lt;td headers='name'&gt;"&amp;B257&amp;"&lt;/td&gt;&lt;td headers='rank'&gt;"&amp;C257&amp;"&lt;/td&gt;&lt;td headers='remark'&gt;"&amp;IF(D257="活動","&lt;span class='event'&gt;活動&lt;/span&gt;",IF(D257="限定","&lt;span class='limited'&gt;限定&lt;/span&gt;",""))&amp;"&lt;/td&gt;&lt;td headers='origin'&gt;&lt;span class='originName'&gt;"&amp;SUBSTITUTE(F257,CHAR(10),"&lt;br /&gt;")&amp;"&lt;/span&gt;&lt;img class='originLogo' src='../res/mmt/ui/"&amp;VLOOKUP(F257,List!F:H,2,FALSE)&amp;"'title='"&amp;SUBSTITUTE(F257,CHAR(10)," ")&amp;"' /&gt;&lt;/td&gt;&lt;td headers='group'&gt;"&amp;IF(G257="","","&lt;span class='groupName'&gt;"&amp;SUBSTITUTE(G257,CHAR(10)," ")&amp;IF(H257="","","&lt;br /&gt;"&amp;SUBSTITUTE(H257,CHAR(10)," "))&amp;"&lt;/span&gt;&lt;img class='groupLogo' src='../res/mmt/ui/"&amp;VLOOKUP(G257,List!K:L,2,FALSE)&amp;"' title='"&amp;SUBSTITUTE(G257,CHAR(10)," ")&amp;"' /&gt;")&amp;IF(H257="","","&lt;img class='groupLogo' src='../res/mmt/ui/"&amp;VLOOKUP(H257,List!K:L,2,FALSE)&amp;"' title='"&amp;SUBSTITUTE(H257,CHAR(10)," ")&amp;"' /&gt;")&amp;"&lt;/td&gt;&lt;td headers='score' id='"&amp;AO257&amp;"'&gt;"&amp;I257&amp;"&lt;/td&gt;&lt;td headers='HP'&gt;"&amp;J257&amp;"&lt;/td&gt;&lt;td headers='patk'&gt;"&amp;K257&amp;"&lt;/td&gt;&lt;td headers='matk'&gt;"&amp;L257&amp;"&lt;/td&gt;&lt;td headers='pdef'&gt;"&amp;N257&amp;"&lt;/td&gt;&lt;td headers='mdef'&gt;"&amp;O257&amp;"&lt;/td&gt;&lt;td headers='dex'&gt;"&amp;P257&amp;"&lt;/td&gt;&lt;td headers='agi'&gt;"&amp;Q257&amp;"&lt;/td&gt;&lt;td headers='luck'&gt;"&amp;R257&amp;"&lt;/td&gt;&lt;td headers='aType'&gt;"&amp;S257&amp;IF(U257="","","&lt;br /&gt;"&amp;U257)&amp; "&lt;/td&gt;&lt;td headers='a.bonus'&gt;"&amp;T257&amp;IF(V257="","","&lt;br /&gt;"&amp;V257)&amp;"&lt;/td&gt;&lt;td headers='special'&gt;"&amp;X257&amp;IF(Z257="","","&lt;br /&gt;"&amp;Z257)&amp;"&lt;/td&gt;&lt;td headers='sp.bonus'&gt;"&amp;Y257&amp;IF(AA257="","","&lt;br /&gt;"&amp;AA257)&amp;"&lt;/td&gt;&lt;td headers='others'&gt;"&amp;AB257&amp;"&lt;/td&gt;&lt;td headers='sinA'&gt;"&amp;AC257&amp;"&lt;/td&gt;&lt;td headers='sinB'&gt;"&amp;AD257&amp;"&lt;/td&gt;&lt;td headers='sinC'&gt;"&amp;AE257&amp;"&lt;/td&gt;&lt;td headers='sinD'&gt;"&amp;AF257&amp;"&lt;/td&gt;&lt;td headers='sinE'&gt;"&amp;AG257&amp;"&lt;/td&gt;&lt;td headers='sinF'&gt;"&amp;AH257&amp;"&lt;/td&gt;&lt;td headers='sinG'&gt;"&amp;AI257&amp;"&lt;/td&gt;&lt;/tr&gt;"</f>
        <v>&lt;tr class='mmt'&gt;&lt;td headers='icon'&gt;&lt;a href='https://www.alchemistcodedb.com/jp/card/ts-sloth-everica-01'&gt;&lt;img src='../res/mmt/TS_SLOTH_EVERICA_01.png' title='ライトトラック' /&gt;&lt;/a&gt;&lt;/td&gt;&lt;td headers='name'&gt;ライトトラック&lt;/td&gt;&lt;td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id='m255'&gt;20&lt;/td&gt;&lt;td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7" s="29" t="str">
        <f t="shared" si="19"/>
        <v>document.getElementById('m255').innerHTML = (b0*0)+ (ex01*20);</v>
      </c>
      <c r="AO257" s="33" t="str">
        <f t="shared" si="20"/>
        <v>m255</v>
      </c>
      <c r="AP257" s="6" t="str">
        <f>IF(S257="","",VLOOKUP(S257,List!N$2:O$8,2,FALSE)&amp;"*"&amp;T257&amp;IF(U257="","","+"&amp;VLOOKUP(U257,List!N$2:O$8,2,FALSE)&amp;"*"&amp;V257&amp;"-"&amp;VLOOKUP(S257,List!N$2:O$8,2,FALSE)&amp;"*"&amp;VLOOKUP(U257,List!N$2:O$8,2,FALSE)&amp;"*"&amp;MIN(T257,V257)))&amp;IF(X257="","",IF(S257="","","+")&amp;VLOOKUP(X257,List!P$2:Q$15,2,FALSE)&amp;"*"&amp;Y257&amp;IF(Z257="","","+"&amp;VLOOKUP(Z257,List!P$2:Q$14,2,FALSE)))</f>
        <v>ex01*20</v>
      </c>
    </row>
    <row r="258" spans="1:42" s="3" customFormat="1" ht="27.6" customHeight="1">
      <c r="A258" s="80" t="s">
        <v>291</v>
      </c>
      <c r="B258" s="6" t="s">
        <v>292</v>
      </c>
      <c r="C258" s="3">
        <v>5</v>
      </c>
      <c r="D258" s="3" t="s">
        <v>35</v>
      </c>
      <c r="E258" s="6"/>
      <c r="F258" s="14" t="s">
        <v>280</v>
      </c>
      <c r="G258" s="8"/>
      <c r="H258" s="8"/>
      <c r="I258" s="4">
        <f t="shared" si="21"/>
        <v>0</v>
      </c>
      <c r="J258" s="2"/>
      <c r="K258" s="2"/>
      <c r="L258" s="2"/>
      <c r="M258" s="2">
        <f t="shared" si="22"/>
        <v>0</v>
      </c>
      <c r="N258" s="2"/>
      <c r="O258" s="2"/>
      <c r="P258" s="2"/>
      <c r="Q258" s="2"/>
      <c r="R258" s="7"/>
      <c r="W258" s="3">
        <f t="shared" si="18"/>
        <v>0</v>
      </c>
      <c r="Y258" s="8"/>
      <c r="AA258" s="4"/>
      <c r="AB258" s="5"/>
      <c r="AJ258" s="4">
        <f t="shared" si="23"/>
        <v>0</v>
      </c>
      <c r="AL258" s="21"/>
      <c r="AM258" s="29" t="str">
        <f>"&lt;tr class='mmt"&amp;IF(D258="活動"," ev",IF(D258="限定"," ltd",""))&amp;IF(G258=""," groupless'","'")&amp;"&gt;&lt;td headers='icon'&gt;&lt;a href='https://www.alchemistcodedb.com/jp/card/"&amp;SUBSTITUTE(SUBSTITUTE(LOWER(A258),"_","-"),".png","")&amp;"'&gt;&lt;img src='../res/mmt/"&amp;A258&amp;"' title='"&amp;B258&amp;"' /&gt;&lt;/a&gt;&lt;/td&gt;&lt;td headers='name'&gt;"&amp;B258&amp;"&lt;/td&gt;&lt;td headers='rank'&gt;"&amp;C258&amp;"&lt;/td&gt;&lt;td headers='remark'&gt;"&amp;IF(D258="活動","&lt;span class='event'&gt;活動&lt;/span&gt;",IF(D258="限定","&lt;span class='limited'&gt;限定&lt;/span&gt;",""))&amp;"&lt;/td&gt;&lt;td headers='origin'&gt;&lt;span class='originName'&gt;"&amp;SUBSTITUTE(F258,CHAR(10),"&lt;br /&gt;")&amp;"&lt;/span&gt;&lt;img class='originLogo' src='../res/mmt/ui/"&amp;VLOOKUP(F258,List!F:H,2,FALSE)&amp;"'title='"&amp;SUBSTITUTE(F258,CHAR(10)," ")&amp;"' /&gt;&lt;/td&gt;&lt;td headers='group'&gt;"&amp;IF(G258="","","&lt;span class='groupName'&gt;"&amp;SUBSTITUTE(G258,CHAR(10)," ")&amp;IF(H258="","","&lt;br /&gt;"&amp;SUBSTITUTE(H258,CHAR(10)," "))&amp;"&lt;/span&gt;&lt;img class='groupLogo' src='../res/mmt/ui/"&amp;VLOOKUP(G258,List!K:L,2,FALSE)&amp;"' title='"&amp;SUBSTITUTE(G258,CHAR(10)," ")&amp;"' /&gt;")&amp;IF(H258="","","&lt;img class='groupLogo' src='../res/mmt/ui/"&amp;VLOOKUP(H258,List!K:L,2,FALSE)&amp;"' title='"&amp;SUBSTITUTE(H258,CHAR(10)," ")&amp;"' /&gt;")&amp;"&lt;/td&gt;&lt;td headers='score' id='"&amp;AO258&amp;"'&gt;"&amp;I258&amp;"&lt;/td&gt;&lt;td headers='HP'&gt;"&amp;J258&amp;"&lt;/td&gt;&lt;td headers='patk'&gt;"&amp;K258&amp;"&lt;/td&gt;&lt;td headers='matk'&gt;"&amp;L258&amp;"&lt;/td&gt;&lt;td headers='pdef'&gt;"&amp;N258&amp;"&lt;/td&gt;&lt;td headers='mdef'&gt;"&amp;O258&amp;"&lt;/td&gt;&lt;td headers='dex'&gt;"&amp;P258&amp;"&lt;/td&gt;&lt;td headers='agi'&gt;"&amp;Q258&amp;"&lt;/td&gt;&lt;td headers='luck'&gt;"&amp;R258&amp;"&lt;/td&gt;&lt;td headers='aType'&gt;"&amp;S258&amp;IF(U258="","","&lt;br /&gt;"&amp;U258)&amp; "&lt;/td&gt;&lt;td headers='a.bonus'&gt;"&amp;T258&amp;IF(V258="","","&lt;br /&gt;"&amp;V258)&amp;"&lt;/td&gt;&lt;td headers='special'&gt;"&amp;X258&amp;IF(Z258="","","&lt;br /&gt;"&amp;Z258)&amp;"&lt;/td&gt;&lt;td headers='sp.bonus'&gt;"&amp;Y258&amp;IF(AA258="","","&lt;br /&gt;"&amp;AA258)&amp;"&lt;/td&gt;&lt;td headers='others'&gt;"&amp;AB258&amp;"&lt;/td&gt;&lt;td headers='sinA'&gt;"&amp;AC258&amp;"&lt;/td&gt;&lt;td headers='sinB'&gt;"&amp;AD258&amp;"&lt;/td&gt;&lt;td headers='sinC'&gt;"&amp;AE258&amp;"&lt;/td&gt;&lt;td headers='sinD'&gt;"&amp;AF258&amp;"&lt;/td&gt;&lt;td headers='sinE'&gt;"&amp;AG258&amp;"&lt;/td&gt;&lt;td headers='sinF'&gt;"&amp;AH258&amp;"&lt;/td&gt;&lt;td headers='sinG'&gt;"&amp;AI258&amp;"&lt;/td&gt;&lt;/tr&gt;"</f>
        <v>&lt;tr class='mmt ev groupless'&gt;&lt;td headers='icon'&gt;&lt;a href='https://www.alchemistcodedb.com/jp/card/ts-sloth-fiona-01'&gt;&lt;img src='../res/mmt/TS_SLOTH_FIONA_01.png' title='二人の未来' /&gt;&lt;/a&gt;&lt;/td&gt;&lt;td headers='name'&gt;二人の未来&lt;/td&gt;&lt;td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8" s="29" t="str">
        <f t="shared" si="19"/>
        <v>document.getElementById('m256').innerHTML = (b0*0);</v>
      </c>
      <c r="AO258" s="33" t="str">
        <f t="shared" si="20"/>
        <v>m256</v>
      </c>
      <c r="AP258" s="6" t="str">
        <f>IF(S258="","",VLOOKUP(S258,List!N$2:O$8,2,FALSE)&amp;"*"&amp;T258&amp;IF(U258="","","+"&amp;VLOOKUP(U258,List!N$2:O$8,2,FALSE)&amp;"*"&amp;V258&amp;"-"&amp;VLOOKUP(S258,List!N$2:O$8,2,FALSE)&amp;"*"&amp;VLOOKUP(U258,List!N$2:O$8,2,FALSE)&amp;"*"&amp;MIN(T258,V258)))&amp;IF(X258="","",IF(S258="","","+")&amp;VLOOKUP(X258,List!P$2:Q$15,2,FALSE)&amp;"*"&amp;Y258&amp;IF(Z258="","","+"&amp;VLOOKUP(Z258,List!P$2:Q$14,2,FALSE)))</f>
        <v/>
      </c>
    </row>
    <row r="259" spans="1:42" s="3" customFormat="1" ht="27.6" customHeight="1">
      <c r="A259" s="80" t="s">
        <v>293</v>
      </c>
      <c r="B259" s="6" t="s">
        <v>294</v>
      </c>
      <c r="C259" s="3">
        <v>5</v>
      </c>
      <c r="D259" s="3" t="s">
        <v>35</v>
      </c>
      <c r="E259" s="6"/>
      <c r="F259" s="14" t="s">
        <v>280</v>
      </c>
      <c r="G259" s="8"/>
      <c r="H259" s="8"/>
      <c r="I259" s="4">
        <f t="shared" si="21"/>
        <v>0</v>
      </c>
      <c r="J259" s="2"/>
      <c r="K259" s="2"/>
      <c r="L259" s="2"/>
      <c r="M259" s="2">
        <f t="shared" si="22"/>
        <v>0</v>
      </c>
      <c r="N259" s="2"/>
      <c r="O259" s="2"/>
      <c r="P259" s="2"/>
      <c r="Q259" s="2"/>
      <c r="R259" s="7"/>
      <c r="W259" s="3">
        <f t="shared" si="18"/>
        <v>0</v>
      </c>
      <c r="Y259" s="8"/>
      <c r="AA259" s="4"/>
      <c r="AB259" s="5"/>
      <c r="AJ259" s="4">
        <f t="shared" si="23"/>
        <v>0</v>
      </c>
      <c r="AL259" s="21"/>
      <c r="AM259" s="29" t="str">
        <f>"&lt;tr class='mmt"&amp;IF(D259="活動"," ev",IF(D259="限定"," ltd",""))&amp;IF(G259=""," groupless'","'")&amp;"&gt;&lt;td headers='icon'&gt;&lt;a href='https://www.alchemistcodedb.com/jp/card/"&amp;SUBSTITUTE(SUBSTITUTE(LOWER(A259),"_","-"),".png","")&amp;"'&gt;&lt;img src='../res/mmt/"&amp;A259&amp;"' title='"&amp;B259&amp;"' /&gt;&lt;/a&gt;&lt;/td&gt;&lt;td headers='name'&gt;"&amp;B259&amp;"&lt;/td&gt;&lt;td headers='rank'&gt;"&amp;C259&amp;"&lt;/td&gt;&lt;td headers='remark'&gt;"&amp;IF(D259="活動","&lt;span class='event'&gt;活動&lt;/span&gt;",IF(D259="限定","&lt;span class='limited'&gt;限定&lt;/span&gt;",""))&amp;"&lt;/td&gt;&lt;td headers='origin'&gt;&lt;span class='originName'&gt;"&amp;SUBSTITUTE(F259,CHAR(10),"&lt;br /&gt;")&amp;"&lt;/span&gt;&lt;img class='originLogo' src='../res/mmt/ui/"&amp;VLOOKUP(F259,List!F:H,2,FALSE)&amp;"'title='"&amp;SUBSTITUTE(F259,CHAR(10)," ")&amp;"' /&gt;&lt;/td&gt;&lt;td headers='group'&gt;"&amp;IF(G259="","","&lt;span class='groupName'&gt;"&amp;SUBSTITUTE(G259,CHAR(10)," ")&amp;IF(H259="","","&lt;br /&gt;"&amp;SUBSTITUTE(H259,CHAR(10)," "))&amp;"&lt;/span&gt;&lt;img class='groupLogo' src='../res/mmt/ui/"&amp;VLOOKUP(G259,List!K:L,2,FALSE)&amp;"' title='"&amp;SUBSTITUTE(G259,CHAR(10)," ")&amp;"' /&gt;")&amp;IF(H259="","","&lt;img class='groupLogo' src='../res/mmt/ui/"&amp;VLOOKUP(H259,List!K:L,2,FALSE)&amp;"' title='"&amp;SUBSTITUTE(H259,CHAR(10)," ")&amp;"' /&gt;")&amp;"&lt;/td&gt;&lt;td headers='score' id='"&amp;AO259&amp;"'&gt;"&amp;I259&amp;"&lt;/td&gt;&lt;td headers='HP'&gt;"&amp;J259&amp;"&lt;/td&gt;&lt;td headers='patk'&gt;"&amp;K259&amp;"&lt;/td&gt;&lt;td headers='matk'&gt;"&amp;L259&amp;"&lt;/td&gt;&lt;td headers='pdef'&gt;"&amp;N259&amp;"&lt;/td&gt;&lt;td headers='mdef'&gt;"&amp;O259&amp;"&lt;/td&gt;&lt;td headers='dex'&gt;"&amp;P259&amp;"&lt;/td&gt;&lt;td headers='agi'&gt;"&amp;Q259&amp;"&lt;/td&gt;&lt;td headers='luck'&gt;"&amp;R259&amp;"&lt;/td&gt;&lt;td headers='aType'&gt;"&amp;S259&amp;IF(U259="","","&lt;br /&gt;"&amp;U259)&amp; "&lt;/td&gt;&lt;td headers='a.bonus'&gt;"&amp;T259&amp;IF(V259="","","&lt;br /&gt;"&amp;V259)&amp;"&lt;/td&gt;&lt;td headers='special'&gt;"&amp;X259&amp;IF(Z259="","","&lt;br /&gt;"&amp;Z259)&amp;"&lt;/td&gt;&lt;td headers='sp.bonus'&gt;"&amp;Y259&amp;IF(AA259="","","&lt;br /&gt;"&amp;AA259)&amp;"&lt;/td&gt;&lt;td headers='others'&gt;"&amp;AB259&amp;"&lt;/td&gt;&lt;td headers='sinA'&gt;"&amp;AC259&amp;"&lt;/td&gt;&lt;td headers='sinB'&gt;"&amp;AD259&amp;"&lt;/td&gt;&lt;td headers='sinC'&gt;"&amp;AE259&amp;"&lt;/td&gt;&lt;td headers='sinD'&gt;"&amp;AF259&amp;"&lt;/td&gt;&lt;td headers='sinE'&gt;"&amp;AG259&amp;"&lt;/td&gt;&lt;td headers='sinF'&gt;"&amp;AH259&amp;"&lt;/td&gt;&lt;td headers='sinG'&gt;"&amp;AI259&amp;"&lt;/td&gt;&lt;/tr&gt;"</f>
        <v>&lt;tr class='mmt ev groupless'&gt;&lt;td headers='icon'&gt;&lt;a href='https://www.alchemistcodedb.com/jp/card/ts-sloth-fiona-02'&gt;&lt;img src='../res/mmt/TS_SLOTH_FIONA_02.png' title='花嫁に涙は似合わない' /&gt;&lt;/a&gt;&lt;/td&gt;&lt;td headers='name'&gt;花嫁に涙は似合わない&lt;/td&gt;&lt;td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9" s="29" t="str">
        <f t="shared" si="19"/>
        <v>document.getElementById('m257').innerHTML = (b0*0);</v>
      </c>
      <c r="AO259" s="33" t="str">
        <f t="shared" si="20"/>
        <v>m257</v>
      </c>
      <c r="AP259" s="6" t="str">
        <f>IF(S259="","",VLOOKUP(S259,List!N$2:O$8,2,FALSE)&amp;"*"&amp;T259&amp;IF(U259="","","+"&amp;VLOOKUP(U259,List!N$2:O$8,2,FALSE)&amp;"*"&amp;V259&amp;"-"&amp;VLOOKUP(S259,List!N$2:O$8,2,FALSE)&amp;"*"&amp;VLOOKUP(U259,List!N$2:O$8,2,FALSE)&amp;"*"&amp;MIN(T259,V259)))&amp;IF(X259="","",IF(S259="","","+")&amp;VLOOKUP(X259,List!P$2:Q$15,2,FALSE)&amp;"*"&amp;Y259&amp;IF(Z259="","","+"&amp;VLOOKUP(Z259,List!P$2:Q$14,2,FALSE)))</f>
        <v/>
      </c>
    </row>
    <row r="260" spans="1:42" s="3" customFormat="1" ht="27.6" customHeight="1">
      <c r="A260" s="80" t="s">
        <v>295</v>
      </c>
      <c r="B260" s="6" t="s">
        <v>296</v>
      </c>
      <c r="C260" s="3">
        <v>5</v>
      </c>
      <c r="D260" s="3" t="s">
        <v>39</v>
      </c>
      <c r="E260" s="6"/>
      <c r="F260" s="14" t="s">
        <v>280</v>
      </c>
      <c r="G260" s="8" t="s">
        <v>666</v>
      </c>
      <c r="H260" s="8"/>
      <c r="I260" s="4">
        <f t="shared" si="21"/>
        <v>40</v>
      </c>
      <c r="J260" s="2">
        <v>50</v>
      </c>
      <c r="K260" s="2"/>
      <c r="L260" s="2"/>
      <c r="M260" s="2">
        <f t="shared" si="22"/>
        <v>0</v>
      </c>
      <c r="N260" s="2"/>
      <c r="O260" s="2"/>
      <c r="P260" s="2">
        <v>30</v>
      </c>
      <c r="Q260" s="2"/>
      <c r="R260" s="7"/>
      <c r="W260" s="3">
        <f t="shared" ref="W260:W323" si="24">MAX(T260,V260)</f>
        <v>0</v>
      </c>
      <c r="Y260" s="8"/>
      <c r="AA260" s="4"/>
      <c r="AB260" s="5" t="s">
        <v>670</v>
      </c>
      <c r="AD260" s="3">
        <v>40</v>
      </c>
      <c r="AF260" s="3">
        <v>20</v>
      </c>
      <c r="AJ260" s="4">
        <f t="shared" si="23"/>
        <v>40</v>
      </c>
      <c r="AL260" s="21"/>
      <c r="AM260" s="29" t="str">
        <f>"&lt;tr class='mmt"&amp;IF(D260="活動"," ev",IF(D260="限定"," ltd",""))&amp;IF(G260=""," groupless'","'")&amp;"&gt;&lt;td headers='icon'&gt;&lt;a href='https://www.alchemistcodedb.com/jp/card/"&amp;SUBSTITUTE(SUBSTITUTE(LOWER(A260),"_","-"),".png","")&amp;"'&gt;&lt;img src='../res/mmt/"&amp;A260&amp;"' title='"&amp;B260&amp;"' /&gt;&lt;/a&gt;&lt;/td&gt;&lt;td headers='name'&gt;"&amp;B260&amp;"&lt;/td&gt;&lt;td headers='rank'&gt;"&amp;C260&amp;"&lt;/td&gt;&lt;td headers='remark'&gt;"&amp;IF(D260="活動","&lt;span class='event'&gt;活動&lt;/span&gt;",IF(D260="限定","&lt;span class='limited'&gt;限定&lt;/span&gt;",""))&amp;"&lt;/td&gt;&lt;td headers='origin'&gt;&lt;span class='originName'&gt;"&amp;SUBSTITUTE(F260,CHAR(10),"&lt;br /&gt;")&amp;"&lt;/span&gt;&lt;img class='originLogo' src='../res/mmt/ui/"&amp;VLOOKUP(F260,List!F:H,2,FALSE)&amp;"'title='"&amp;SUBSTITUTE(F260,CHAR(10)," ")&amp;"' /&gt;&lt;/td&gt;&lt;td headers='group'&gt;"&amp;IF(G260="","","&lt;span class='groupName'&gt;"&amp;SUBSTITUTE(G260,CHAR(10)," ")&amp;IF(H260="","","&lt;br /&gt;"&amp;SUBSTITUTE(H260,CHAR(10)," "))&amp;"&lt;/span&gt;&lt;img class='groupLogo' src='../res/mmt/ui/"&amp;VLOOKUP(G260,List!K:L,2,FALSE)&amp;"' title='"&amp;SUBSTITUTE(G260,CHAR(10)," ")&amp;"' /&gt;")&amp;IF(H260="","","&lt;img class='groupLogo' src='../res/mmt/ui/"&amp;VLOOKUP(H260,List!K:L,2,FALSE)&amp;"' title='"&amp;SUBSTITUTE(H260,CHAR(10)," ")&amp;"' /&gt;")&amp;"&lt;/td&gt;&lt;td headers='score' id='"&amp;AO260&amp;"'&gt;"&amp;I260&amp;"&lt;/td&gt;&lt;td headers='HP'&gt;"&amp;J260&amp;"&lt;/td&gt;&lt;td headers='patk'&gt;"&amp;K260&amp;"&lt;/td&gt;&lt;td headers='matk'&gt;"&amp;L260&amp;"&lt;/td&gt;&lt;td headers='pdef'&gt;"&amp;N260&amp;"&lt;/td&gt;&lt;td headers='mdef'&gt;"&amp;O260&amp;"&lt;/td&gt;&lt;td headers='dex'&gt;"&amp;P260&amp;"&lt;/td&gt;&lt;td headers='agi'&gt;"&amp;Q260&amp;"&lt;/td&gt;&lt;td headers='luck'&gt;"&amp;R260&amp;"&lt;/td&gt;&lt;td headers='aType'&gt;"&amp;S260&amp;IF(U260="","","&lt;br /&gt;"&amp;U260)&amp; "&lt;/td&gt;&lt;td headers='a.bonus'&gt;"&amp;T260&amp;IF(V260="","","&lt;br /&gt;"&amp;V260)&amp;"&lt;/td&gt;&lt;td headers='special'&gt;"&amp;X260&amp;IF(Z260="","","&lt;br /&gt;"&amp;Z260)&amp;"&lt;/td&gt;&lt;td headers='sp.bonus'&gt;"&amp;Y260&amp;IF(AA260="","","&lt;br /&gt;"&amp;AA260)&amp;"&lt;/td&gt;&lt;td headers='others'&gt;"&amp;AB260&amp;"&lt;/td&gt;&lt;td headers='sinA'&gt;"&amp;AC260&amp;"&lt;/td&gt;&lt;td headers='sinB'&gt;"&amp;AD260&amp;"&lt;/td&gt;&lt;td headers='sinC'&gt;"&amp;AE260&amp;"&lt;/td&gt;&lt;td headers='sinD'&gt;"&amp;AF260&amp;"&lt;/td&gt;&lt;td headers='sinE'&gt;"&amp;AG260&amp;"&lt;/td&gt;&lt;td headers='sinF'&gt;"&amp;AH260&amp;"&lt;/td&gt;&lt;td headers='sinG'&gt;"&amp;AI260&amp;"&lt;/td&gt;&lt;/tr&gt;"</f>
        <v>&lt;tr class='mmt ltd'&gt;&lt;td headers='icon'&gt;&lt;a href='https://www.alchemistcodedb.com/jp/card/ts-sloth-hazel-01'&gt;&lt;img src='../res/mmt/TS_SLOTH_HAZEL_01.png' title='想いを映す銀の月' /&gt;&lt;/a&gt;&lt;/td&gt;&lt;td headers='name'&gt;想いを映す銀の月&lt;/td&gt;&lt;td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id='m258'&gt;40&lt;/td&gt;&lt;td headers='HP'&gt;50&lt;/td&gt;&lt;td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headers='others'&gt;範囲耐性+20&lt;/td&gt;&lt;td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60" s="29" t="str">
        <f t="shared" ref="AN260:AN323" si="25">"document.getElementById('"&amp;AO260&amp;"').innerHTML = (b0*"&amp;TEXT(M260,0)&amp;IF(K260="","","+b1*"&amp;TEXT(K260,0)&amp;IF(L260="","","+b2*"&amp;TEXT(L260,0)))&amp;")"&amp;IF(AJ260=0,""," + (s0*"&amp;TEXT(AJ260,0)&amp;IF(AC260="","","+s1*"&amp;TEXT(AC260,0))&amp;IF(AD260="","","+s2*"&amp;TEXT(AD260,0))&amp;IF(AE260="","","+s3*"&amp;TEXT(AE260,0))&amp;IF(AF260="","","+s4*"&amp;TEXT(AF260,0))&amp;IF(AG260="","","+s5*"&amp;TEXT(AG260,0))&amp;IF(AH260="","","+s6*"&amp;TEXT(AH260,0))&amp;IF(AI260="","","+s7*"&amp;TEXT(AI260,0))&amp;")")&amp;IF(AP260="","","+ ("&amp;AP260&amp;")")&amp;";"</f>
        <v>document.getElementById('m258').innerHTML = (b0*0) + (s0*40+s2*40+s4*20);</v>
      </c>
      <c r="AO260" s="33" t="str">
        <f t="shared" ref="AO260:AO323" si="26">"m"&amp;TEXT(ROW()-2,"000")</f>
        <v>m258</v>
      </c>
      <c r="AP260" s="6" t="str">
        <f>IF(S260="","",VLOOKUP(S260,List!N$2:O$8,2,FALSE)&amp;"*"&amp;T260&amp;IF(U260="","","+"&amp;VLOOKUP(U260,List!N$2:O$8,2,FALSE)&amp;"*"&amp;V260&amp;"-"&amp;VLOOKUP(S260,List!N$2:O$8,2,FALSE)&amp;"*"&amp;VLOOKUP(U260,List!N$2:O$8,2,FALSE)&amp;"*"&amp;MIN(T260,V260)))&amp;IF(X260="","",IF(S260="","","+")&amp;VLOOKUP(X260,List!P$2:Q$15,2,FALSE)&amp;"*"&amp;Y260&amp;IF(Z260="","","+"&amp;VLOOKUP(Z260,List!P$2:Q$14,2,FALSE)))</f>
        <v/>
      </c>
    </row>
    <row r="261" spans="1:42" s="3" customFormat="1" ht="27.6" customHeight="1">
      <c r="A261" s="80" t="s">
        <v>297</v>
      </c>
      <c r="B261" s="6" t="s">
        <v>298</v>
      </c>
      <c r="C261" s="3">
        <v>5</v>
      </c>
      <c r="D261" s="3" t="s">
        <v>39</v>
      </c>
      <c r="E261" s="6"/>
      <c r="F261" s="14" t="s">
        <v>280</v>
      </c>
      <c r="G261" s="8"/>
      <c r="H261" s="8"/>
      <c r="I261" s="4">
        <f t="shared" si="21"/>
        <v>0</v>
      </c>
      <c r="J261" s="2"/>
      <c r="K261" s="2"/>
      <c r="L261" s="2"/>
      <c r="M261" s="2">
        <f t="shared" si="22"/>
        <v>0</v>
      </c>
      <c r="N261" s="2"/>
      <c r="O261" s="2"/>
      <c r="P261" s="2"/>
      <c r="Q261" s="2"/>
      <c r="R261" s="7"/>
      <c r="W261" s="3">
        <f t="shared" si="24"/>
        <v>0</v>
      </c>
      <c r="Y261" s="8"/>
      <c r="AA261" s="4"/>
      <c r="AB261" s="5"/>
      <c r="AJ261" s="4">
        <f t="shared" si="23"/>
        <v>0</v>
      </c>
      <c r="AL261" s="21"/>
      <c r="AM261" s="29" t="str">
        <f>"&lt;tr class='mmt"&amp;IF(D261="活動"," ev",IF(D261="限定"," ltd",""))&amp;IF(G261=""," groupless'","'")&amp;"&gt;&lt;td headers='icon'&gt;&lt;a href='https://www.alchemistcodedb.com/jp/card/"&amp;SUBSTITUTE(SUBSTITUTE(LOWER(A261),"_","-"),".png","")&amp;"'&gt;&lt;img src='../res/mmt/"&amp;A261&amp;"' title='"&amp;B261&amp;"' /&gt;&lt;/a&gt;&lt;/td&gt;&lt;td headers='name'&gt;"&amp;B261&amp;"&lt;/td&gt;&lt;td headers='rank'&gt;"&amp;C261&amp;"&lt;/td&gt;&lt;td headers='remark'&gt;"&amp;IF(D261="活動","&lt;span class='event'&gt;活動&lt;/span&gt;",IF(D261="限定","&lt;span class='limited'&gt;限定&lt;/span&gt;",""))&amp;"&lt;/td&gt;&lt;td headers='origin'&gt;&lt;span class='originName'&gt;"&amp;SUBSTITUTE(F261,CHAR(10),"&lt;br /&gt;")&amp;"&lt;/span&gt;&lt;img class='originLogo' src='../res/mmt/ui/"&amp;VLOOKUP(F261,List!F:H,2,FALSE)&amp;"'title='"&amp;SUBSTITUTE(F261,CHAR(10)," ")&amp;"' /&gt;&lt;/td&gt;&lt;td headers='group'&gt;"&amp;IF(G261="","","&lt;span class='groupName'&gt;"&amp;SUBSTITUTE(G261,CHAR(10)," ")&amp;IF(H261="","","&lt;br /&gt;"&amp;SUBSTITUTE(H261,CHAR(10)," "))&amp;"&lt;/span&gt;&lt;img class='groupLogo' src='../res/mmt/ui/"&amp;VLOOKUP(G261,List!K:L,2,FALSE)&amp;"' title='"&amp;SUBSTITUTE(G261,CHAR(10)," ")&amp;"' /&gt;")&amp;IF(H261="","","&lt;img class='groupLogo' src='../res/mmt/ui/"&amp;VLOOKUP(H261,List!K:L,2,FALSE)&amp;"' title='"&amp;SUBSTITUTE(H261,CHAR(10)," ")&amp;"' /&gt;")&amp;"&lt;/td&gt;&lt;td headers='score' id='"&amp;AO261&amp;"'&gt;"&amp;I261&amp;"&lt;/td&gt;&lt;td headers='HP'&gt;"&amp;J261&amp;"&lt;/td&gt;&lt;td headers='patk'&gt;"&amp;K261&amp;"&lt;/td&gt;&lt;td headers='matk'&gt;"&amp;L261&amp;"&lt;/td&gt;&lt;td headers='pdef'&gt;"&amp;N261&amp;"&lt;/td&gt;&lt;td headers='mdef'&gt;"&amp;O261&amp;"&lt;/td&gt;&lt;td headers='dex'&gt;"&amp;P261&amp;"&lt;/td&gt;&lt;td headers='agi'&gt;"&amp;Q261&amp;"&lt;/td&gt;&lt;td headers='luck'&gt;"&amp;R261&amp;"&lt;/td&gt;&lt;td headers='aType'&gt;"&amp;S261&amp;IF(U261="","","&lt;br /&gt;"&amp;U261)&amp; "&lt;/td&gt;&lt;td headers='a.bonus'&gt;"&amp;T261&amp;IF(V261="","","&lt;br /&gt;"&amp;V261)&amp;"&lt;/td&gt;&lt;td headers='special'&gt;"&amp;X261&amp;IF(Z261="","","&lt;br /&gt;"&amp;Z261)&amp;"&lt;/td&gt;&lt;td headers='sp.bonus'&gt;"&amp;Y261&amp;IF(AA261="","","&lt;br /&gt;"&amp;AA261)&amp;"&lt;/td&gt;&lt;td headers='others'&gt;"&amp;AB261&amp;"&lt;/td&gt;&lt;td headers='sinA'&gt;"&amp;AC261&amp;"&lt;/td&gt;&lt;td headers='sinB'&gt;"&amp;AD261&amp;"&lt;/td&gt;&lt;td headers='sinC'&gt;"&amp;AE261&amp;"&lt;/td&gt;&lt;td headers='sinD'&gt;"&amp;AF261&amp;"&lt;/td&gt;&lt;td headers='sinE'&gt;"&amp;AG261&amp;"&lt;/td&gt;&lt;td headers='sinF'&gt;"&amp;AH261&amp;"&lt;/td&gt;&lt;td headers='sinG'&gt;"&amp;AI261&amp;"&lt;/td&gt;&lt;/tr&gt;"</f>
        <v>&lt;tr class='mmt ltd groupless'&gt;&lt;td headers='icon'&gt;&lt;a href='https://www.alchemistcodedb.com/jp/card/ts-sloth-ikona-01'&gt;&lt;img src='../res/mmt/TS_SLOTH_IKONA_01.png' title='色違いの涙' /&gt;&lt;/a&gt;&lt;/td&gt;&lt;td headers='name'&gt;色違いの涙&lt;/td&gt;&lt;td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1" s="29" t="str">
        <f t="shared" si="25"/>
        <v>document.getElementById('m259').innerHTML = (b0*0);</v>
      </c>
      <c r="AO261" s="33" t="str">
        <f t="shared" si="26"/>
        <v>m259</v>
      </c>
      <c r="AP261" s="6" t="str">
        <f>IF(S261="","",VLOOKUP(S261,List!N$2:O$8,2,FALSE)&amp;"*"&amp;T261&amp;IF(U261="","","+"&amp;VLOOKUP(U261,List!N$2:O$8,2,FALSE)&amp;"*"&amp;V261&amp;"-"&amp;VLOOKUP(S261,List!N$2:O$8,2,FALSE)&amp;"*"&amp;VLOOKUP(U261,List!N$2:O$8,2,FALSE)&amp;"*"&amp;MIN(T261,V261)))&amp;IF(X261="","",IF(S261="","","+")&amp;VLOOKUP(X261,List!P$2:Q$15,2,FALSE)&amp;"*"&amp;Y261&amp;IF(Z261="","","+"&amp;VLOOKUP(Z261,List!P$2:Q$14,2,FALSE)))</f>
        <v/>
      </c>
    </row>
    <row r="262" spans="1:42" s="3" customFormat="1" ht="27.6" customHeight="1">
      <c r="A262" s="80" t="s">
        <v>708</v>
      </c>
      <c r="B262" s="6" t="s">
        <v>716</v>
      </c>
      <c r="C262" s="3">
        <v>5</v>
      </c>
      <c r="D262" s="3" t="s">
        <v>39</v>
      </c>
      <c r="E262" s="6" t="s">
        <v>829</v>
      </c>
      <c r="F262" s="14" t="s">
        <v>280</v>
      </c>
      <c r="G262" s="8"/>
      <c r="H262" s="8"/>
      <c r="I262" s="4">
        <f t="shared" si="21"/>
        <v>0</v>
      </c>
      <c r="J262" s="2"/>
      <c r="K262" s="2"/>
      <c r="L262" s="2"/>
      <c r="M262" s="2">
        <f t="shared" si="22"/>
        <v>0</v>
      </c>
      <c r="N262" s="2"/>
      <c r="O262" s="2"/>
      <c r="P262" s="2"/>
      <c r="Q262" s="2"/>
      <c r="R262" s="7"/>
      <c r="W262" s="3">
        <f t="shared" si="24"/>
        <v>0</v>
      </c>
      <c r="Y262" s="8"/>
      <c r="AA262" s="4"/>
      <c r="AB262" s="5"/>
      <c r="AJ262" s="4">
        <f t="shared" si="23"/>
        <v>0</v>
      </c>
      <c r="AL262" s="21"/>
      <c r="AM262" s="29" t="str">
        <f>"&lt;tr class='mmt"&amp;IF(D262="活動"," ev",IF(D262="限定"," ltd",""))&amp;IF(G262=""," groupless'","'")&amp;"&gt;&lt;td headers='icon'&gt;&lt;a href='https://www.alchemistcodedb.com/jp/card/"&amp;SUBSTITUTE(SUBSTITUTE(LOWER(A262),"_","-"),".png","")&amp;"'&gt;&lt;img src='../res/mmt/"&amp;A262&amp;"' title='"&amp;B262&amp;"' /&gt;&lt;/a&gt;&lt;/td&gt;&lt;td headers='name'&gt;"&amp;B262&amp;"&lt;/td&gt;&lt;td headers='rank'&gt;"&amp;C262&amp;"&lt;/td&gt;&lt;td headers='remark'&gt;"&amp;IF(D262="活動","&lt;span class='event'&gt;活動&lt;/span&gt;",IF(D262="限定","&lt;span class='limited'&gt;限定&lt;/span&gt;",""))&amp;"&lt;/td&gt;&lt;td headers='origin'&gt;&lt;span class='originName'&gt;"&amp;SUBSTITUTE(F262,CHAR(10),"&lt;br /&gt;")&amp;"&lt;/span&gt;&lt;img class='originLogo' src='../res/mmt/ui/"&amp;VLOOKUP(F262,List!F:H,2,FALSE)&amp;"'title='"&amp;SUBSTITUTE(F262,CHAR(10)," ")&amp;"' /&gt;&lt;/td&gt;&lt;td headers='group'&gt;"&amp;IF(G262="","","&lt;span class='groupName'&gt;"&amp;SUBSTITUTE(G262,CHAR(10)," ")&amp;IF(H262="","","&lt;br /&gt;"&amp;SUBSTITUTE(H262,CHAR(10)," "))&amp;"&lt;/span&gt;&lt;img class='groupLogo' src='../res/mmt/ui/"&amp;VLOOKUP(G262,List!K:L,2,FALSE)&amp;"' title='"&amp;SUBSTITUTE(G262,CHAR(10)," ")&amp;"' /&gt;")&amp;IF(H262="","","&lt;img class='groupLogo' src='../res/mmt/ui/"&amp;VLOOKUP(H262,List!K:L,2,FALSE)&amp;"' title='"&amp;SUBSTITUTE(H262,CHAR(10)," ")&amp;"' /&gt;")&amp;"&lt;/td&gt;&lt;td headers='score' id='"&amp;AO262&amp;"'&gt;"&amp;I262&amp;"&lt;/td&gt;&lt;td headers='HP'&gt;"&amp;J262&amp;"&lt;/td&gt;&lt;td headers='patk'&gt;"&amp;K262&amp;"&lt;/td&gt;&lt;td headers='matk'&gt;"&amp;L262&amp;"&lt;/td&gt;&lt;td headers='pdef'&gt;"&amp;N262&amp;"&lt;/td&gt;&lt;td headers='mdef'&gt;"&amp;O262&amp;"&lt;/td&gt;&lt;td headers='dex'&gt;"&amp;P262&amp;"&lt;/td&gt;&lt;td headers='agi'&gt;"&amp;Q262&amp;"&lt;/td&gt;&lt;td headers='luck'&gt;"&amp;R262&amp;"&lt;/td&gt;&lt;td headers='aType'&gt;"&amp;S262&amp;IF(U262="","","&lt;br /&gt;"&amp;U262)&amp; "&lt;/td&gt;&lt;td headers='a.bonus'&gt;"&amp;T262&amp;IF(V262="","","&lt;br /&gt;"&amp;V262)&amp;"&lt;/td&gt;&lt;td headers='special'&gt;"&amp;X262&amp;IF(Z262="","","&lt;br /&gt;"&amp;Z262)&amp;"&lt;/td&gt;&lt;td headers='sp.bonus'&gt;"&amp;Y262&amp;IF(AA262="","","&lt;br /&gt;"&amp;AA262)&amp;"&lt;/td&gt;&lt;td headers='others'&gt;"&amp;AB262&amp;"&lt;/td&gt;&lt;td headers='sinA'&gt;"&amp;AC262&amp;"&lt;/td&gt;&lt;td headers='sinB'&gt;"&amp;AD262&amp;"&lt;/td&gt;&lt;td headers='sinC'&gt;"&amp;AE262&amp;"&lt;/td&gt;&lt;td headers='sinD'&gt;"&amp;AF262&amp;"&lt;/td&gt;&lt;td headers='sinE'&gt;"&amp;AG262&amp;"&lt;/td&gt;&lt;td headers='sinF'&gt;"&amp;AH262&amp;"&lt;/td&gt;&lt;td headers='sinG'&gt;"&amp;AI262&amp;"&lt;/td&gt;&lt;/tr&gt;"</f>
        <v>&lt;tr class='mmt ltd groupless'&gt;&lt;td headers='icon'&gt;&lt;a href='https://www.alchemistcodedb.com/jp/card/ts-sloth-ikona-02'&gt;&lt;img src='../res/mmt/TS_SLOTH_IKONA_02.png' title='クリスマスの発見' /&gt;&lt;/a&gt;&lt;/td&gt;&lt;td headers='name'&gt;クリスマスの発見&lt;/td&gt;&lt;td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id='m260'&gt;0&lt;/td&gt;&lt;td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2" s="29" t="str">
        <f t="shared" si="25"/>
        <v>document.getElementById('m260').innerHTML = (b0*0);</v>
      </c>
      <c r="AO262" s="33" t="str">
        <f t="shared" si="26"/>
        <v>m260</v>
      </c>
      <c r="AP262" s="6" t="str">
        <f>IF(S262="","",VLOOKUP(S262,List!N$2:O$8,2,FALSE)&amp;"*"&amp;T262&amp;IF(U262="","","+"&amp;VLOOKUP(U262,List!N$2:O$8,2,FALSE)&amp;"*"&amp;V262&amp;"-"&amp;VLOOKUP(S262,List!N$2:O$8,2,FALSE)&amp;"*"&amp;VLOOKUP(U262,List!N$2:O$8,2,FALSE)&amp;"*"&amp;MIN(T262,V262)))&amp;IF(X262="","",IF(S262="","","+")&amp;VLOOKUP(X262,List!P$2:Q$15,2,FALSE)&amp;"*"&amp;Y262&amp;IF(Z262="","","+"&amp;VLOOKUP(Z262,List!P$2:Q$14,2,FALSE)))</f>
        <v/>
      </c>
    </row>
    <row r="263" spans="1:42" s="3" customFormat="1" ht="27.6" customHeight="1">
      <c r="A263" s="80" t="s">
        <v>299</v>
      </c>
      <c r="B263" s="6" t="s">
        <v>300</v>
      </c>
      <c r="C263" s="3">
        <v>5</v>
      </c>
      <c r="D263" s="3" t="s">
        <v>39</v>
      </c>
      <c r="E263" s="6" t="s">
        <v>827</v>
      </c>
      <c r="F263" s="14" t="s">
        <v>280</v>
      </c>
      <c r="G263" s="8" t="s">
        <v>68</v>
      </c>
      <c r="H263" s="8" t="s">
        <v>666</v>
      </c>
      <c r="I263" s="4">
        <f t="shared" si="21"/>
        <v>80</v>
      </c>
      <c r="J263" s="2">
        <v>40</v>
      </c>
      <c r="K263" s="2"/>
      <c r="L263" s="2">
        <v>40</v>
      </c>
      <c r="M263" s="2">
        <f t="shared" si="22"/>
        <v>40</v>
      </c>
      <c r="N263" s="2"/>
      <c r="O263" s="2"/>
      <c r="P263" s="2"/>
      <c r="Q263" s="2"/>
      <c r="R263" s="7"/>
      <c r="W263" s="3">
        <f t="shared" si="24"/>
        <v>0</v>
      </c>
      <c r="X263" s="3" t="s">
        <v>21</v>
      </c>
      <c r="Y263" s="8">
        <v>10</v>
      </c>
      <c r="AA263" s="4"/>
      <c r="AB263" s="5"/>
      <c r="AD263" s="3">
        <v>30</v>
      </c>
      <c r="AH263" s="3">
        <v>30</v>
      </c>
      <c r="AJ263" s="4">
        <f t="shared" si="23"/>
        <v>30</v>
      </c>
      <c r="AL263" s="21"/>
      <c r="AM263" s="29" t="str">
        <f>"&lt;tr class='mmt"&amp;IF(D263="活動"," ev",IF(D263="限定"," ltd",""))&amp;IF(G263=""," groupless'","'")&amp;"&gt;&lt;td headers='icon'&gt;&lt;a href='https://www.alchemistcodedb.com/jp/card/"&amp;SUBSTITUTE(SUBSTITUTE(LOWER(A263),"_","-"),".png","")&amp;"'&gt;&lt;img src='../res/mmt/"&amp;A263&amp;"' title='"&amp;B263&amp;"' /&gt;&lt;/a&gt;&lt;/td&gt;&lt;td headers='name'&gt;"&amp;B263&amp;"&lt;/td&gt;&lt;td headers='rank'&gt;"&amp;C263&amp;"&lt;/td&gt;&lt;td headers='remark'&gt;"&amp;IF(D263="活動","&lt;span class='event'&gt;活動&lt;/span&gt;",IF(D263="限定","&lt;span class='limited'&gt;限定&lt;/span&gt;",""))&amp;"&lt;/td&gt;&lt;td headers='origin'&gt;&lt;span class='originName'&gt;"&amp;SUBSTITUTE(F263,CHAR(10),"&lt;br /&gt;")&amp;"&lt;/span&gt;&lt;img class='originLogo' src='../res/mmt/ui/"&amp;VLOOKUP(F263,List!F:H,2,FALSE)&amp;"'title='"&amp;SUBSTITUTE(F263,CHAR(10)," ")&amp;"' /&gt;&lt;/td&gt;&lt;td headers='group'&gt;"&amp;IF(G263="","","&lt;span class='groupName'&gt;"&amp;SUBSTITUTE(G263,CHAR(10)," ")&amp;IF(H263="","","&lt;br /&gt;"&amp;SUBSTITUTE(H263,CHAR(10)," "))&amp;"&lt;/span&gt;&lt;img class='groupLogo' src='../res/mmt/ui/"&amp;VLOOKUP(G263,List!K:L,2,FALSE)&amp;"' title='"&amp;SUBSTITUTE(G263,CHAR(10)," ")&amp;"' /&gt;")&amp;IF(H263="","","&lt;img class='groupLogo' src='../res/mmt/ui/"&amp;VLOOKUP(H263,List!K:L,2,FALSE)&amp;"' title='"&amp;SUBSTITUTE(H263,CHAR(10)," ")&amp;"' /&gt;")&amp;"&lt;/td&gt;&lt;td headers='score' id='"&amp;AO263&amp;"'&gt;"&amp;I263&amp;"&lt;/td&gt;&lt;td headers='HP'&gt;"&amp;J263&amp;"&lt;/td&gt;&lt;td headers='patk'&gt;"&amp;K263&amp;"&lt;/td&gt;&lt;td headers='matk'&gt;"&amp;L263&amp;"&lt;/td&gt;&lt;td headers='pdef'&gt;"&amp;N263&amp;"&lt;/td&gt;&lt;td headers='mdef'&gt;"&amp;O263&amp;"&lt;/td&gt;&lt;td headers='dex'&gt;"&amp;P263&amp;"&lt;/td&gt;&lt;td headers='agi'&gt;"&amp;Q263&amp;"&lt;/td&gt;&lt;td headers='luck'&gt;"&amp;R263&amp;"&lt;/td&gt;&lt;td headers='aType'&gt;"&amp;S263&amp;IF(U263="","","&lt;br /&gt;"&amp;U263)&amp; "&lt;/td&gt;&lt;td headers='a.bonus'&gt;"&amp;T263&amp;IF(V263="","","&lt;br /&gt;"&amp;V263)&amp;"&lt;/td&gt;&lt;td headers='special'&gt;"&amp;X263&amp;IF(Z263="","","&lt;br /&gt;"&amp;Z263)&amp;"&lt;/td&gt;&lt;td headers='sp.bonus'&gt;"&amp;Y263&amp;IF(AA263="","","&lt;br /&gt;"&amp;AA263)&amp;"&lt;/td&gt;&lt;td headers='others'&gt;"&amp;AB263&amp;"&lt;/td&gt;&lt;td headers='sinA'&gt;"&amp;AC263&amp;"&lt;/td&gt;&lt;td headers='sinB'&gt;"&amp;AD263&amp;"&lt;/td&gt;&lt;td headers='sinC'&gt;"&amp;AE263&amp;"&lt;/td&gt;&lt;td headers='sinD'&gt;"&amp;AF263&amp;"&lt;/td&gt;&lt;td headers='sinE'&gt;"&amp;AG263&amp;"&lt;/td&gt;&lt;td headers='sinF'&gt;"&amp;AH263&amp;"&lt;/td&gt;&lt;td headers='sinG'&gt;"&amp;AI263&amp;"&lt;/td&gt;&lt;/tr&gt;"</f>
        <v>&lt;tr class='mmt ltd'&gt;&lt;td headers='icon'&gt;&lt;a href='https://www.alchemistcodedb.com/jp/card/ts-sloth-kaya-01'&gt;&lt;img src='../res/mmt/TS_SLOTH_KAYA_01.png' title='シーサイドライブラリー' /&gt;&lt;/a&gt;&lt;/td&gt;&lt;td headers='name'&gt;シーサイドライブラリー&lt;/td&gt;&lt;td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class='groupName'&gt;聖教騎士団&lt;br /&gt;スロウス技師&lt;/span&gt;&lt;img class='groupLogo' src='../res/mmt/ui/subgroup_seikyoukishi.png' title='聖教騎士団' /&gt;&lt;img class='groupLogo' src='../res/mmt/ui/subgroup_sloth_mech.png' title='スロウス技師' /&gt;&lt;/td&gt;&lt;td headers='score' id='m261'&gt;80&lt;/td&gt;&lt;td headers='HP'&gt;40&lt;/td&gt;&lt;td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headers='sp.bonus'&gt;10&lt;/td&gt;&lt;td headers='others'&gt;&lt;/td&gt;&lt;td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263" s="29" t="str">
        <f t="shared" si="25"/>
        <v>document.getElementById('m261').innerHTML = (b0*40) + (s0*30+s2*30+s6*30)+ (ex15*10);</v>
      </c>
      <c r="AO263" s="33" t="str">
        <f t="shared" si="26"/>
        <v>m261</v>
      </c>
      <c r="AP263" s="6" t="str">
        <f>IF(S263="","",VLOOKUP(S263,List!N$2:O$8,2,FALSE)&amp;"*"&amp;T263&amp;IF(U263="","","+"&amp;VLOOKUP(U263,List!N$2:O$8,2,FALSE)&amp;"*"&amp;V263&amp;"-"&amp;VLOOKUP(S263,List!N$2:O$8,2,FALSE)&amp;"*"&amp;VLOOKUP(U263,List!N$2:O$8,2,FALSE)&amp;"*"&amp;MIN(T263,V263)))&amp;IF(X263="","",IF(S263="","","+")&amp;VLOOKUP(X263,List!P$2:Q$15,2,FALSE)&amp;"*"&amp;Y263&amp;IF(Z263="","","+"&amp;VLOOKUP(Z263,List!P$2:Q$14,2,FALSE)))</f>
        <v>ex15*10</v>
      </c>
    </row>
    <row r="264" spans="1:42" s="3" customFormat="1" ht="27.6" customHeight="1">
      <c r="A264" s="80" t="s">
        <v>709</v>
      </c>
      <c r="B264" s="6" t="s">
        <v>717</v>
      </c>
      <c r="C264" s="3">
        <v>5</v>
      </c>
      <c r="D264" s="3" t="s">
        <v>39</v>
      </c>
      <c r="E264" s="6"/>
      <c r="F264" s="14" t="s">
        <v>280</v>
      </c>
      <c r="G264" s="8" t="s">
        <v>68</v>
      </c>
      <c r="H264" s="8" t="s">
        <v>666</v>
      </c>
      <c r="I264" s="4">
        <f t="shared" si="21"/>
        <v>100</v>
      </c>
      <c r="J264" s="2"/>
      <c r="K264" s="2"/>
      <c r="L264" s="2">
        <v>20</v>
      </c>
      <c r="M264" s="2">
        <f t="shared" si="22"/>
        <v>20</v>
      </c>
      <c r="N264" s="2"/>
      <c r="O264" s="2"/>
      <c r="P264" s="2"/>
      <c r="Q264" s="2"/>
      <c r="R264" s="7"/>
      <c r="S264" s="3" t="s">
        <v>18</v>
      </c>
      <c r="T264" s="3">
        <v>40</v>
      </c>
      <c r="U264" s="3" t="s">
        <v>17</v>
      </c>
      <c r="V264" s="3">
        <v>40</v>
      </c>
      <c r="W264" s="3">
        <f t="shared" si="24"/>
        <v>40</v>
      </c>
      <c r="Y264" s="8"/>
      <c r="AA264" s="4"/>
      <c r="AB264" s="5"/>
      <c r="AD264" s="3">
        <v>20</v>
      </c>
      <c r="AH264" s="3">
        <v>40</v>
      </c>
      <c r="AJ264" s="4">
        <f t="shared" si="23"/>
        <v>40</v>
      </c>
      <c r="AL264" s="21"/>
      <c r="AM264" s="29" t="str">
        <f>"&lt;tr class='mmt"&amp;IF(D264="活動"," ev",IF(D264="限定"," ltd",""))&amp;IF(G264=""," groupless'","'")&amp;"&gt;&lt;td headers='icon'&gt;&lt;a href='https://www.alchemistcodedb.com/jp/card/"&amp;SUBSTITUTE(SUBSTITUTE(LOWER(A264),"_","-"),".png","")&amp;"'&gt;&lt;img src='../res/mmt/"&amp;A264&amp;"' title='"&amp;B264&amp;"' /&gt;&lt;/a&gt;&lt;/td&gt;&lt;td headers='name'&gt;"&amp;B264&amp;"&lt;/td&gt;&lt;td headers='rank'&gt;"&amp;C264&amp;"&lt;/td&gt;&lt;td headers='remark'&gt;"&amp;IF(D264="活動","&lt;span class='event'&gt;活動&lt;/span&gt;",IF(D264="限定","&lt;span class='limited'&gt;限定&lt;/span&gt;",""))&amp;"&lt;/td&gt;&lt;td headers='origin'&gt;&lt;span class='originName'&gt;"&amp;SUBSTITUTE(F264,CHAR(10),"&lt;br /&gt;")&amp;"&lt;/span&gt;&lt;img class='originLogo' src='../res/mmt/ui/"&amp;VLOOKUP(F264,List!F:H,2,FALSE)&amp;"'title='"&amp;SUBSTITUTE(F264,CHAR(10)," ")&amp;"' /&gt;&lt;/td&gt;&lt;td headers='group'&gt;"&amp;IF(G264="","","&lt;span class='groupName'&gt;"&amp;SUBSTITUTE(G264,CHAR(10)," ")&amp;IF(H264="","","&lt;br /&gt;"&amp;SUBSTITUTE(H264,CHAR(10)," "))&amp;"&lt;/span&gt;&lt;img class='groupLogo' src='../res/mmt/ui/"&amp;VLOOKUP(G264,List!K:L,2,FALSE)&amp;"' title='"&amp;SUBSTITUTE(G264,CHAR(10)," ")&amp;"' /&gt;")&amp;IF(H264="","","&lt;img class='groupLogo' src='../res/mmt/ui/"&amp;VLOOKUP(H264,List!K:L,2,FALSE)&amp;"' title='"&amp;SUBSTITUTE(H264,CHAR(10)," ")&amp;"' /&gt;")&amp;"&lt;/td&gt;&lt;td headers='score' id='"&amp;AO264&amp;"'&gt;"&amp;I264&amp;"&lt;/td&gt;&lt;td headers='HP'&gt;"&amp;J264&amp;"&lt;/td&gt;&lt;td headers='patk'&gt;"&amp;K264&amp;"&lt;/td&gt;&lt;td headers='matk'&gt;"&amp;L264&amp;"&lt;/td&gt;&lt;td headers='pdef'&gt;"&amp;N264&amp;"&lt;/td&gt;&lt;td headers='mdef'&gt;"&amp;O264&amp;"&lt;/td&gt;&lt;td headers='dex'&gt;"&amp;P264&amp;"&lt;/td&gt;&lt;td headers='agi'&gt;"&amp;Q264&amp;"&lt;/td&gt;&lt;td headers='luck'&gt;"&amp;R264&amp;"&lt;/td&gt;&lt;td headers='aType'&gt;"&amp;S264&amp;IF(U264="","","&lt;br /&gt;"&amp;U264)&amp; "&lt;/td&gt;&lt;td headers='a.bonus'&gt;"&amp;T264&amp;IF(V264="","","&lt;br /&gt;"&amp;V264)&amp;"&lt;/td&gt;&lt;td headers='special'&gt;"&amp;X264&amp;IF(Z264="","","&lt;br /&gt;"&amp;Z264)&amp;"&lt;/td&gt;&lt;td headers='sp.bonus'&gt;"&amp;Y264&amp;IF(AA264="","","&lt;br /&gt;"&amp;AA264)&amp;"&lt;/td&gt;&lt;td headers='others'&gt;"&amp;AB264&amp;"&lt;/td&gt;&lt;td headers='sinA'&gt;"&amp;AC264&amp;"&lt;/td&gt;&lt;td headers='sinB'&gt;"&amp;AD264&amp;"&lt;/td&gt;&lt;td headers='sinC'&gt;"&amp;AE264&amp;"&lt;/td&gt;&lt;td headers='sinD'&gt;"&amp;AF264&amp;"&lt;/td&gt;&lt;td headers='sinE'&gt;"&amp;AG264&amp;"&lt;/td&gt;&lt;td headers='sinF'&gt;"&amp;AH264&amp;"&lt;/td&gt;&lt;td headers='sinG'&gt;"&amp;AI264&amp;"&lt;/td&gt;&lt;/tr&gt;"</f>
        <v>&lt;tr class='mmt ltd'&gt;&lt;td headers='icon'&gt;&lt;a href='https://www.alchemistcodedb.com/jp/card/ts-sloth-kaya-02'&gt;&lt;img src='../res/mmt/TS_SLOTH_KAYA_02.png' title='紅き竜の足跡' /&gt;&lt;/a&gt;&lt;/td&gt;&lt;td headers='name'&gt;紅き竜の足跡&lt;/td&gt;&lt;td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class='groupName'&gt;聖教騎士団&lt;br /&gt;スロウス技師&lt;/span&gt;&lt;img class='groupLogo' src='../res/mmt/ui/subgroup_seikyoukishi.png' title='聖教騎士団' /&gt;&lt;img class='groupLogo' src='../res/mmt/ui/subgroup_sloth_mech.png' title='スロウス技師' /&gt;&lt;/td&gt;&lt;td headers='score' id='m262'&gt;100&lt;/td&gt;&lt;td headers='HP'&gt;&lt;/td&gt;&lt;td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headers='aType'&gt;魔法&lt;br /&gt;射撃&lt;/td&gt;&lt;td headers='a.bonus'&gt;40&lt;br /&gt;40&lt;/td&gt;&lt;td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headers='sinE'&gt;&lt;/td&gt;&lt;td headers='sinF'&gt;40&lt;/td&gt;&lt;td headers='sinG'&gt;&lt;/td&gt;&lt;/tr&gt;</v>
      </c>
      <c r="AN264" s="29" t="str">
        <f t="shared" si="25"/>
        <v>document.getElementById('m262').innerHTML = (b0*20) + (s0*40+s2*20+s6*40)+ (ex05*40+ex04*40-ex05*ex04*40);</v>
      </c>
      <c r="AO264" s="33" t="str">
        <f t="shared" si="26"/>
        <v>m262</v>
      </c>
      <c r="AP264" s="6" t="str">
        <f>IF(S264="","",VLOOKUP(S264,List!N$2:O$8,2,FALSE)&amp;"*"&amp;T264&amp;IF(U264="","","+"&amp;VLOOKUP(U264,List!N$2:O$8,2,FALSE)&amp;"*"&amp;V264&amp;"-"&amp;VLOOKUP(S264,List!N$2:O$8,2,FALSE)&amp;"*"&amp;VLOOKUP(U264,List!N$2:O$8,2,FALSE)&amp;"*"&amp;MIN(T264,V264)))&amp;IF(X264="","",IF(S264="","","+")&amp;VLOOKUP(X264,List!P$2:Q$15,2,FALSE)&amp;"*"&amp;Y264&amp;IF(Z264="","","+"&amp;VLOOKUP(Z264,List!P$2:Q$14,2,FALSE)))</f>
        <v>ex05*40+ex04*40-ex05*ex04*40</v>
      </c>
    </row>
    <row r="265" spans="1:42" s="3" customFormat="1" ht="27.6" customHeight="1">
      <c r="A265" s="80" t="s">
        <v>301</v>
      </c>
      <c r="B265" s="6" t="s">
        <v>302</v>
      </c>
      <c r="C265" s="3">
        <v>5</v>
      </c>
      <c r="E265" s="6"/>
      <c r="F265" s="14" t="s">
        <v>280</v>
      </c>
      <c r="G265" s="8" t="s">
        <v>666</v>
      </c>
      <c r="H265" s="8"/>
      <c r="I265" s="4">
        <f t="shared" si="21"/>
        <v>120</v>
      </c>
      <c r="J265" s="2"/>
      <c r="K265" s="2">
        <v>40</v>
      </c>
      <c r="L265" s="2"/>
      <c r="M265" s="2">
        <f t="shared" si="22"/>
        <v>40</v>
      </c>
      <c r="N265" s="2"/>
      <c r="O265" s="2"/>
      <c r="P265" s="2"/>
      <c r="Q265" s="2"/>
      <c r="R265" s="7"/>
      <c r="S265" s="3" t="s">
        <v>17</v>
      </c>
      <c r="T265" s="3">
        <v>20</v>
      </c>
      <c r="W265" s="3">
        <f t="shared" si="24"/>
        <v>20</v>
      </c>
      <c r="X265" s="3" t="s">
        <v>497</v>
      </c>
      <c r="Y265" s="8">
        <v>20</v>
      </c>
      <c r="AA265" s="4"/>
      <c r="AB265" s="5" t="s">
        <v>478</v>
      </c>
      <c r="AD265" s="3">
        <v>40</v>
      </c>
      <c r="AF265" s="3">
        <v>20</v>
      </c>
      <c r="AJ265" s="4">
        <f t="shared" si="23"/>
        <v>40</v>
      </c>
      <c r="AL265" s="21"/>
      <c r="AM265" s="29" t="str">
        <f>"&lt;tr class='mmt"&amp;IF(D265="活動"," ev",IF(D265="限定"," ltd",""))&amp;IF(G265=""," groupless'","'")&amp;"&gt;&lt;td headers='icon'&gt;&lt;a href='https://www.alchemistcodedb.com/jp/card/"&amp;SUBSTITUTE(SUBSTITUTE(LOWER(A265),"_","-"),".png","")&amp;"'&gt;&lt;img src='../res/mmt/"&amp;A265&amp;"' title='"&amp;B265&amp;"' /&gt;&lt;/a&gt;&lt;/td&gt;&lt;td headers='name'&gt;"&amp;B265&amp;"&lt;/td&gt;&lt;td headers='rank'&gt;"&amp;C265&amp;"&lt;/td&gt;&lt;td headers='remark'&gt;"&amp;IF(D265="活動","&lt;span class='event'&gt;活動&lt;/span&gt;",IF(D265="限定","&lt;span class='limited'&gt;限定&lt;/span&gt;",""))&amp;"&lt;/td&gt;&lt;td headers='origin'&gt;&lt;span class='originName'&gt;"&amp;SUBSTITUTE(F265,CHAR(10),"&lt;br /&gt;")&amp;"&lt;/span&gt;&lt;img class='originLogo' src='../res/mmt/ui/"&amp;VLOOKUP(F265,List!F:H,2,FALSE)&amp;"'title='"&amp;SUBSTITUTE(F265,CHAR(10)," ")&amp;"' /&gt;&lt;/td&gt;&lt;td headers='group'&gt;"&amp;IF(G265="","","&lt;span class='groupName'&gt;"&amp;SUBSTITUTE(G265,CHAR(10)," ")&amp;IF(H265="","","&lt;br /&gt;"&amp;SUBSTITUTE(H265,CHAR(10)," "))&amp;"&lt;/span&gt;&lt;img class='groupLogo' src='../res/mmt/ui/"&amp;VLOOKUP(G265,List!K:L,2,FALSE)&amp;"' title='"&amp;SUBSTITUTE(G265,CHAR(10)," ")&amp;"' /&gt;")&amp;IF(H265="","","&lt;img class='groupLogo' src='../res/mmt/ui/"&amp;VLOOKUP(H265,List!K:L,2,FALSE)&amp;"' title='"&amp;SUBSTITUTE(H265,CHAR(10)," ")&amp;"' /&gt;")&amp;"&lt;/td&gt;&lt;td headers='score' id='"&amp;AO265&amp;"'&gt;"&amp;I265&amp;"&lt;/td&gt;&lt;td headers='HP'&gt;"&amp;J265&amp;"&lt;/td&gt;&lt;td headers='patk'&gt;"&amp;K265&amp;"&lt;/td&gt;&lt;td headers='matk'&gt;"&amp;L265&amp;"&lt;/td&gt;&lt;td headers='pdef'&gt;"&amp;N265&amp;"&lt;/td&gt;&lt;td headers='mdef'&gt;"&amp;O265&amp;"&lt;/td&gt;&lt;td headers='dex'&gt;"&amp;P265&amp;"&lt;/td&gt;&lt;td headers='agi'&gt;"&amp;Q265&amp;"&lt;/td&gt;&lt;td headers='luck'&gt;"&amp;R265&amp;"&lt;/td&gt;&lt;td headers='aType'&gt;"&amp;S265&amp;IF(U265="","","&lt;br /&gt;"&amp;U265)&amp; "&lt;/td&gt;&lt;td headers='a.bonus'&gt;"&amp;T265&amp;IF(V265="","","&lt;br /&gt;"&amp;V265)&amp;"&lt;/td&gt;&lt;td headers='special'&gt;"&amp;X265&amp;IF(Z265="","","&lt;br /&gt;"&amp;Z265)&amp;"&lt;/td&gt;&lt;td headers='sp.bonus'&gt;"&amp;Y265&amp;IF(AA265="","","&lt;br /&gt;"&amp;AA265)&amp;"&lt;/td&gt;&lt;td headers='others'&gt;"&amp;AB265&amp;"&lt;/td&gt;&lt;td headers='sinA'&gt;"&amp;AC265&amp;"&lt;/td&gt;&lt;td headers='sinB'&gt;"&amp;AD265&amp;"&lt;/td&gt;&lt;td headers='sinC'&gt;"&amp;AE265&amp;"&lt;/td&gt;&lt;td headers='sinD'&gt;"&amp;AF265&amp;"&lt;/td&gt;&lt;td headers='sinE'&gt;"&amp;AG265&amp;"&lt;/td&gt;&lt;td headers='sinF'&gt;"&amp;AH265&amp;"&lt;/td&gt;&lt;td headers='sinG'&gt;"&amp;AI265&amp;"&lt;/td&gt;&lt;/tr&gt;"</f>
        <v>&lt;tr class='mmt'&gt;&lt;td headers='icon'&gt;&lt;a href='https://www.alchemistcodedb.com/jp/card/ts-sloth-kuraju-01'&gt;&lt;img src='../res/mmt/TS_SLOTH_KURAJU_01.png' title='憧れの射撃手' /&gt;&lt;/a&gt;&lt;/td&gt;&lt;td headers='name'&gt;憧れの射撃手&lt;/td&gt;&lt;td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id='m263'&gt;120&lt;/td&gt;&lt;td headers='HP'&gt;&lt;/td&gt;&lt;td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headers='special'&gt;風属性&lt;/td&gt;&lt;td headers='sp.bonus'&gt;20&lt;/td&gt;&lt;td headers='others'&gt;命中率+10&lt;/td&gt;&lt;td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65" s="29" t="str">
        <f t="shared" si="25"/>
        <v>document.getElementById('m263').innerHTML = (b0*40+b1*40) + (s0*40+s2*40+s4*20)+ (ex04*20+ex12*20);</v>
      </c>
      <c r="AO265" s="33" t="str">
        <f t="shared" si="26"/>
        <v>m263</v>
      </c>
      <c r="AP265" s="6" t="str">
        <f>IF(S265="","",VLOOKUP(S265,List!N$2:O$8,2,FALSE)&amp;"*"&amp;T265&amp;IF(U265="","","+"&amp;VLOOKUP(U265,List!N$2:O$8,2,FALSE)&amp;"*"&amp;V265&amp;"-"&amp;VLOOKUP(S265,List!N$2:O$8,2,FALSE)&amp;"*"&amp;VLOOKUP(U265,List!N$2:O$8,2,FALSE)&amp;"*"&amp;MIN(T265,V265)))&amp;IF(X265="","",IF(S265="","","+")&amp;VLOOKUP(X265,List!P$2:Q$15,2,FALSE)&amp;"*"&amp;Y265&amp;IF(Z265="","","+"&amp;VLOOKUP(Z265,List!P$2:Q$14,2,FALSE)))</f>
        <v>ex04*20+ex12*20</v>
      </c>
    </row>
    <row r="266" spans="1:42" s="3" customFormat="1" ht="27.6" customHeight="1">
      <c r="A266" s="80" t="s">
        <v>303</v>
      </c>
      <c r="B266" s="6" t="s">
        <v>304</v>
      </c>
      <c r="C266" s="3">
        <v>5</v>
      </c>
      <c r="D266" s="3" t="s">
        <v>39</v>
      </c>
      <c r="E266" s="6"/>
      <c r="F266" s="14" t="s">
        <v>280</v>
      </c>
      <c r="G266" s="8"/>
      <c r="H266" s="8"/>
      <c r="I266" s="4">
        <f t="shared" si="21"/>
        <v>0</v>
      </c>
      <c r="J266" s="2"/>
      <c r="K266" s="2"/>
      <c r="L266" s="2"/>
      <c r="M266" s="2">
        <f t="shared" si="22"/>
        <v>0</v>
      </c>
      <c r="N266" s="2"/>
      <c r="O266" s="2"/>
      <c r="P266" s="2"/>
      <c r="Q266" s="2"/>
      <c r="R266" s="7"/>
      <c r="W266" s="3">
        <f t="shared" si="24"/>
        <v>0</v>
      </c>
      <c r="Y266" s="8"/>
      <c r="AA266" s="4"/>
      <c r="AB266" s="5"/>
      <c r="AJ266" s="4">
        <f t="shared" si="23"/>
        <v>0</v>
      </c>
      <c r="AL266" s="21"/>
      <c r="AM266" s="29" t="str">
        <f>"&lt;tr class='mmt"&amp;IF(D266="活動"," ev",IF(D266="限定"," ltd",""))&amp;IF(G266=""," groupless'","'")&amp;"&gt;&lt;td headers='icon'&gt;&lt;a href='https://www.alchemistcodedb.com/jp/card/"&amp;SUBSTITUTE(SUBSTITUTE(LOWER(A266),"_","-"),".png","")&amp;"'&gt;&lt;img src='../res/mmt/"&amp;A266&amp;"' title='"&amp;B266&amp;"' /&gt;&lt;/a&gt;&lt;/td&gt;&lt;td headers='name'&gt;"&amp;B266&amp;"&lt;/td&gt;&lt;td headers='rank'&gt;"&amp;C266&amp;"&lt;/td&gt;&lt;td headers='remark'&gt;"&amp;IF(D266="活動","&lt;span class='event'&gt;活動&lt;/span&gt;",IF(D266="限定","&lt;span class='limited'&gt;限定&lt;/span&gt;",""))&amp;"&lt;/td&gt;&lt;td headers='origin'&gt;&lt;span class='originName'&gt;"&amp;SUBSTITUTE(F266,CHAR(10),"&lt;br /&gt;")&amp;"&lt;/span&gt;&lt;img class='originLogo' src='../res/mmt/ui/"&amp;VLOOKUP(F266,List!F:H,2,FALSE)&amp;"'title='"&amp;SUBSTITUTE(F266,CHAR(10)," ")&amp;"' /&gt;&lt;/td&gt;&lt;td headers='group'&gt;"&amp;IF(G266="","","&lt;span class='groupName'&gt;"&amp;SUBSTITUTE(G266,CHAR(10)," ")&amp;IF(H266="","","&lt;br /&gt;"&amp;SUBSTITUTE(H266,CHAR(10)," "))&amp;"&lt;/span&gt;&lt;img class='groupLogo' src='../res/mmt/ui/"&amp;VLOOKUP(G266,List!K:L,2,FALSE)&amp;"' title='"&amp;SUBSTITUTE(G266,CHAR(10)," ")&amp;"' /&gt;")&amp;IF(H266="","","&lt;img class='groupLogo' src='../res/mmt/ui/"&amp;VLOOKUP(H266,List!K:L,2,FALSE)&amp;"' title='"&amp;SUBSTITUTE(H266,CHAR(10)," ")&amp;"' /&gt;")&amp;"&lt;/td&gt;&lt;td headers='score' id='"&amp;AO266&amp;"'&gt;"&amp;I266&amp;"&lt;/td&gt;&lt;td headers='HP'&gt;"&amp;J266&amp;"&lt;/td&gt;&lt;td headers='patk'&gt;"&amp;K266&amp;"&lt;/td&gt;&lt;td headers='matk'&gt;"&amp;L266&amp;"&lt;/td&gt;&lt;td headers='pdef'&gt;"&amp;N266&amp;"&lt;/td&gt;&lt;td headers='mdef'&gt;"&amp;O266&amp;"&lt;/td&gt;&lt;td headers='dex'&gt;"&amp;P266&amp;"&lt;/td&gt;&lt;td headers='agi'&gt;"&amp;Q266&amp;"&lt;/td&gt;&lt;td headers='luck'&gt;"&amp;R266&amp;"&lt;/td&gt;&lt;td headers='aType'&gt;"&amp;S266&amp;IF(U266="","","&lt;br /&gt;"&amp;U266)&amp; "&lt;/td&gt;&lt;td headers='a.bonus'&gt;"&amp;T266&amp;IF(V266="","","&lt;br /&gt;"&amp;V266)&amp;"&lt;/td&gt;&lt;td headers='special'&gt;"&amp;X266&amp;IF(Z266="","","&lt;br /&gt;"&amp;Z266)&amp;"&lt;/td&gt;&lt;td headers='sp.bonus'&gt;"&amp;Y266&amp;IF(AA266="","","&lt;br /&gt;"&amp;AA266)&amp;"&lt;/td&gt;&lt;td headers='others'&gt;"&amp;AB266&amp;"&lt;/td&gt;&lt;td headers='sinA'&gt;"&amp;AC266&amp;"&lt;/td&gt;&lt;td headers='sinB'&gt;"&amp;AD266&amp;"&lt;/td&gt;&lt;td headers='sinC'&gt;"&amp;AE266&amp;"&lt;/td&gt;&lt;td headers='sinD'&gt;"&amp;AF266&amp;"&lt;/td&gt;&lt;td headers='sinE'&gt;"&amp;AG266&amp;"&lt;/td&gt;&lt;td headers='sinF'&gt;"&amp;AH266&amp;"&lt;/td&gt;&lt;td headers='sinG'&gt;"&amp;AI266&amp;"&lt;/td&gt;&lt;/tr&gt;"</f>
        <v>&lt;tr class='mmt ltd groupless'&gt;&lt;td headers='icon'&gt;&lt;a href='https://www.alchemistcodedb.com/jp/card/ts-sloth-minario-01'&gt;&lt;img src='../res/mmt/TS_SLOTH_MINARIO_01.png' title='交差する覚悟の銃身' /&gt;&lt;/a&gt;&lt;/td&gt;&lt;td headers='name'&gt;交差する覚悟の銃身&lt;/td&gt;&lt;td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id='m264'&gt;0&lt;/td&gt;&lt;td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6" s="29" t="str">
        <f t="shared" si="25"/>
        <v>document.getElementById('m264').innerHTML = (b0*0);</v>
      </c>
      <c r="AO266" s="33" t="str">
        <f t="shared" si="26"/>
        <v>m264</v>
      </c>
      <c r="AP266" s="6" t="str">
        <f>IF(S266="","",VLOOKUP(S266,List!N$2:O$8,2,FALSE)&amp;"*"&amp;T266&amp;IF(U266="","","+"&amp;VLOOKUP(U266,List!N$2:O$8,2,FALSE)&amp;"*"&amp;V266&amp;"-"&amp;VLOOKUP(S266,List!N$2:O$8,2,FALSE)&amp;"*"&amp;VLOOKUP(U266,List!N$2:O$8,2,FALSE)&amp;"*"&amp;MIN(T266,V266)))&amp;IF(X266="","",IF(S266="","","+")&amp;VLOOKUP(X266,List!P$2:Q$15,2,FALSE)&amp;"*"&amp;Y266&amp;IF(Z266="","","+"&amp;VLOOKUP(Z266,List!P$2:Q$14,2,FALSE)))</f>
        <v/>
      </c>
    </row>
    <row r="267" spans="1:42" s="3" customFormat="1" ht="27.6" customHeight="1">
      <c r="A267" s="80" t="s">
        <v>532</v>
      </c>
      <c r="B267" s="6" t="s">
        <v>535</v>
      </c>
      <c r="C267" s="3">
        <v>5</v>
      </c>
      <c r="D267" s="3" t="s">
        <v>35</v>
      </c>
      <c r="E267" s="6"/>
      <c r="F267" s="14" t="s">
        <v>280</v>
      </c>
      <c r="G267" s="8" t="s">
        <v>91</v>
      </c>
      <c r="H267" s="8"/>
      <c r="I267" s="4">
        <f t="shared" si="21"/>
        <v>70</v>
      </c>
      <c r="J267" s="2"/>
      <c r="K267" s="2"/>
      <c r="L267" s="2"/>
      <c r="M267" s="2">
        <f t="shared" si="22"/>
        <v>0</v>
      </c>
      <c r="N267" s="2"/>
      <c r="O267" s="2"/>
      <c r="P267" s="2"/>
      <c r="Q267" s="2"/>
      <c r="R267" s="7"/>
      <c r="S267" s="3" t="s">
        <v>14</v>
      </c>
      <c r="T267" s="3">
        <v>40</v>
      </c>
      <c r="W267" s="3">
        <f t="shared" si="24"/>
        <v>40</v>
      </c>
      <c r="Y267" s="8"/>
      <c r="AA267" s="4"/>
      <c r="AB267" s="5" t="s">
        <v>536</v>
      </c>
      <c r="AD267" s="3">
        <v>30</v>
      </c>
      <c r="AJ267" s="4">
        <f t="shared" si="23"/>
        <v>30</v>
      </c>
      <c r="AL267" s="21"/>
      <c r="AM267" s="29" t="str">
        <f>"&lt;tr class='mmt"&amp;IF(D267="活動"," ev",IF(D267="限定"," ltd",""))&amp;IF(G267=""," groupless'","'")&amp;"&gt;&lt;td headers='icon'&gt;&lt;a href='https://www.alchemistcodedb.com/jp/card/"&amp;SUBSTITUTE(SUBSTITUTE(LOWER(A267),"_","-"),".png","")&amp;"'&gt;&lt;img src='../res/mmt/"&amp;A267&amp;"' title='"&amp;B267&amp;"' /&gt;&lt;/a&gt;&lt;/td&gt;&lt;td headers='name'&gt;"&amp;B267&amp;"&lt;/td&gt;&lt;td headers='rank'&gt;"&amp;C267&amp;"&lt;/td&gt;&lt;td headers='remark'&gt;"&amp;IF(D267="活動","&lt;span class='event'&gt;活動&lt;/span&gt;",IF(D267="限定","&lt;span class='limited'&gt;限定&lt;/span&gt;",""))&amp;"&lt;/td&gt;&lt;td headers='origin'&gt;&lt;span class='originName'&gt;"&amp;SUBSTITUTE(F267,CHAR(10),"&lt;br /&gt;")&amp;"&lt;/span&gt;&lt;img class='originLogo' src='../res/mmt/ui/"&amp;VLOOKUP(F267,List!F:H,2,FALSE)&amp;"'title='"&amp;SUBSTITUTE(F267,CHAR(10)," ")&amp;"' /&gt;&lt;/td&gt;&lt;td headers='group'&gt;"&amp;IF(G267="","","&lt;span class='groupName'&gt;"&amp;SUBSTITUTE(G267,CHAR(10)," ")&amp;IF(H267="","","&lt;br /&gt;"&amp;SUBSTITUTE(H267,CHAR(10)," "))&amp;"&lt;/span&gt;&lt;img class='groupLogo' src='../res/mmt/ui/"&amp;VLOOKUP(G267,List!K:L,2,FALSE)&amp;"' title='"&amp;SUBSTITUTE(G267,CHAR(10)," ")&amp;"' /&gt;")&amp;IF(H267="","","&lt;img class='groupLogo' src='../res/mmt/ui/"&amp;VLOOKUP(H267,List!K:L,2,FALSE)&amp;"' title='"&amp;SUBSTITUTE(H267,CHAR(10)," ")&amp;"' /&gt;")&amp;"&lt;/td&gt;&lt;td headers='score' id='"&amp;AO267&amp;"'&gt;"&amp;I267&amp;"&lt;/td&gt;&lt;td headers='HP'&gt;"&amp;J267&amp;"&lt;/td&gt;&lt;td headers='patk'&gt;"&amp;K267&amp;"&lt;/td&gt;&lt;td headers='matk'&gt;"&amp;L267&amp;"&lt;/td&gt;&lt;td headers='pdef'&gt;"&amp;N267&amp;"&lt;/td&gt;&lt;td headers='mdef'&gt;"&amp;O267&amp;"&lt;/td&gt;&lt;td headers='dex'&gt;"&amp;P267&amp;"&lt;/td&gt;&lt;td headers='agi'&gt;"&amp;Q267&amp;"&lt;/td&gt;&lt;td headers='luck'&gt;"&amp;R267&amp;"&lt;/td&gt;&lt;td headers='aType'&gt;"&amp;S267&amp;IF(U267="","","&lt;br /&gt;"&amp;U267)&amp; "&lt;/td&gt;&lt;td headers='a.bonus'&gt;"&amp;T267&amp;IF(V267="","","&lt;br /&gt;"&amp;V267)&amp;"&lt;/td&gt;&lt;td headers='special'&gt;"&amp;X267&amp;IF(Z267="","","&lt;br /&gt;"&amp;Z267)&amp;"&lt;/td&gt;&lt;td headers='sp.bonus'&gt;"&amp;Y267&amp;IF(AA267="","","&lt;br /&gt;"&amp;AA267)&amp;"&lt;/td&gt;&lt;td headers='others'&gt;"&amp;AB267&amp;"&lt;/td&gt;&lt;td headers='sinA'&gt;"&amp;AC267&amp;"&lt;/td&gt;&lt;td headers='sinB'&gt;"&amp;AD267&amp;"&lt;/td&gt;&lt;td headers='sinC'&gt;"&amp;AE267&amp;"&lt;/td&gt;&lt;td headers='sinD'&gt;"&amp;AF267&amp;"&lt;/td&gt;&lt;td headers='sinE'&gt;"&amp;AG267&amp;"&lt;/td&gt;&lt;td headers='sinF'&gt;"&amp;AH267&amp;"&lt;/td&gt;&lt;td headers='sinG'&gt;"&amp;AI267&amp;"&lt;/td&gt;&lt;/tr&gt;"</f>
        <v>&lt;tr class='mmt ev'&gt;&lt;td headers='icon'&gt;&lt;a href='https://www.alchemistcodedb.com/jp/card/ts-sloth-niguru-01'&gt;&lt;img src='../res/mmt/TS_SLOTH_NIGURU_01.png' title='完全なる闇の遊戯' /&gt;&lt;/a&gt;&lt;/td&gt;&lt;td headers='name'&gt;完全なる闇の遊戯&lt;/td&gt;&lt;td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class='groupName'&gt;シャドウメサイヤ&lt;/span&gt;&lt;img class='groupLogo' src='../res/mmt/ui/group_messiah.png' title='シャドウメサイヤ' /&gt;&lt;/td&gt;&lt;td headers='score' id='m265'&gt;70&lt;/td&gt;&lt;td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headers='others'&gt;魔法回避率+20&lt;/td&gt;&lt;td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267" s="29" t="str">
        <f t="shared" si="25"/>
        <v>document.getElementById('m265').innerHTML = (b0*0) + (s0*30+s2*30)+ (ex01*40);</v>
      </c>
      <c r="AO267" s="33" t="str">
        <f t="shared" si="26"/>
        <v>m265</v>
      </c>
      <c r="AP267" s="6" t="str">
        <f>IF(S267="","",VLOOKUP(S267,List!N$2:O$8,2,FALSE)&amp;"*"&amp;T267&amp;IF(U267="","","+"&amp;VLOOKUP(U267,List!N$2:O$8,2,FALSE)&amp;"*"&amp;V267&amp;"-"&amp;VLOOKUP(S267,List!N$2:O$8,2,FALSE)&amp;"*"&amp;VLOOKUP(U267,List!N$2:O$8,2,FALSE)&amp;"*"&amp;MIN(T267,V267)))&amp;IF(X267="","",IF(S267="","","+")&amp;VLOOKUP(X267,List!P$2:Q$15,2,FALSE)&amp;"*"&amp;Y267&amp;IF(Z267="","","+"&amp;VLOOKUP(Z267,List!P$2:Q$14,2,FALSE)))</f>
        <v>ex01*40</v>
      </c>
    </row>
    <row r="268" spans="1:42" s="3" customFormat="1" ht="27.6" customHeight="1">
      <c r="A268" s="80" t="s">
        <v>652</v>
      </c>
      <c r="B268" s="6" t="s">
        <v>665</v>
      </c>
      <c r="C268" s="3">
        <v>5</v>
      </c>
      <c r="E268" s="6"/>
      <c r="F268" s="14" t="s">
        <v>280</v>
      </c>
      <c r="G268" s="8" t="s">
        <v>666</v>
      </c>
      <c r="H268" s="8" t="s">
        <v>655</v>
      </c>
      <c r="I268" s="4">
        <f t="shared" ref="I268:I331" si="27">SUMPRODUCT(J$1:AJ$1,J268:AJ268)</f>
        <v>60</v>
      </c>
      <c r="J268" s="2">
        <v>50</v>
      </c>
      <c r="K268" s="2"/>
      <c r="L268" s="2"/>
      <c r="M268" s="2">
        <f t="shared" ref="M268:M331" si="28">MAX(K268:L268)</f>
        <v>0</v>
      </c>
      <c r="N268" s="2"/>
      <c r="O268" s="2"/>
      <c r="P268" s="2"/>
      <c r="Q268" s="2"/>
      <c r="R268" s="7"/>
      <c r="S268" s="3" t="s">
        <v>17</v>
      </c>
      <c r="T268" s="3">
        <v>20</v>
      </c>
      <c r="W268" s="3">
        <f t="shared" si="24"/>
        <v>20</v>
      </c>
      <c r="Y268" s="8"/>
      <c r="AA268" s="4"/>
      <c r="AB268" s="5" t="s">
        <v>667</v>
      </c>
      <c r="AD268" s="3">
        <v>40</v>
      </c>
      <c r="AH268" s="3">
        <v>20</v>
      </c>
      <c r="AJ268" s="4">
        <f t="shared" ref="AJ268:AJ331" si="29">MAX(AC268:AI268)</f>
        <v>40</v>
      </c>
      <c r="AL268" s="21"/>
      <c r="AM268" s="29" t="str">
        <f>"&lt;tr class='mmt"&amp;IF(D268="活動"," ev",IF(D268="限定"," ltd",""))&amp;IF(G268=""," groupless'","'")&amp;"&gt;&lt;td headers='icon'&gt;&lt;a href='https://www.alchemistcodedb.com/jp/card/"&amp;SUBSTITUTE(SUBSTITUTE(LOWER(A268),"_","-"),".png","")&amp;"'&gt;&lt;img src='../res/mmt/"&amp;A268&amp;"' title='"&amp;B268&amp;"' /&gt;&lt;/a&gt;&lt;/td&gt;&lt;td headers='name'&gt;"&amp;B268&amp;"&lt;/td&gt;&lt;td headers='rank'&gt;"&amp;C268&amp;"&lt;/td&gt;&lt;td headers='remark'&gt;"&amp;IF(D268="活動","&lt;span class='event'&gt;活動&lt;/span&gt;",IF(D268="限定","&lt;span class='limited'&gt;限定&lt;/span&gt;",""))&amp;"&lt;/td&gt;&lt;td headers='origin'&gt;&lt;span class='originName'&gt;"&amp;SUBSTITUTE(F268,CHAR(10),"&lt;br /&gt;")&amp;"&lt;/span&gt;&lt;img class='originLogo' src='../res/mmt/ui/"&amp;VLOOKUP(F268,List!F:H,2,FALSE)&amp;"'title='"&amp;SUBSTITUTE(F268,CHAR(10)," ")&amp;"' /&gt;&lt;/td&gt;&lt;td headers='group'&gt;"&amp;IF(G268="","","&lt;span class='groupName'&gt;"&amp;SUBSTITUTE(G268,CHAR(10)," ")&amp;IF(H268="","","&lt;br /&gt;"&amp;SUBSTITUTE(H268,CHAR(10)," "))&amp;"&lt;/span&gt;&lt;img class='groupLogo' src='../res/mmt/ui/"&amp;VLOOKUP(G268,List!K:L,2,FALSE)&amp;"' title='"&amp;SUBSTITUTE(G268,CHAR(10)," ")&amp;"' /&gt;")&amp;IF(H268="","","&lt;img class='groupLogo' src='../res/mmt/ui/"&amp;VLOOKUP(H268,List!K:L,2,FALSE)&amp;"' title='"&amp;SUBSTITUTE(H268,CHAR(10)," ")&amp;"' /&gt;")&amp;"&lt;/td&gt;&lt;td headers='score' id='"&amp;AO268&amp;"'&gt;"&amp;I268&amp;"&lt;/td&gt;&lt;td headers='HP'&gt;"&amp;J268&amp;"&lt;/td&gt;&lt;td headers='patk'&gt;"&amp;K268&amp;"&lt;/td&gt;&lt;td headers='matk'&gt;"&amp;L268&amp;"&lt;/td&gt;&lt;td headers='pdef'&gt;"&amp;N268&amp;"&lt;/td&gt;&lt;td headers='mdef'&gt;"&amp;O268&amp;"&lt;/td&gt;&lt;td headers='dex'&gt;"&amp;P268&amp;"&lt;/td&gt;&lt;td headers='agi'&gt;"&amp;Q268&amp;"&lt;/td&gt;&lt;td headers='luck'&gt;"&amp;R268&amp;"&lt;/td&gt;&lt;td headers='aType'&gt;"&amp;S268&amp;IF(U268="","","&lt;br /&gt;"&amp;U268)&amp; "&lt;/td&gt;&lt;td headers='a.bonus'&gt;"&amp;T268&amp;IF(V268="","","&lt;br /&gt;"&amp;V268)&amp;"&lt;/td&gt;&lt;td headers='special'&gt;"&amp;X268&amp;IF(Z268="","","&lt;br /&gt;"&amp;Z268)&amp;"&lt;/td&gt;&lt;td headers='sp.bonus'&gt;"&amp;Y268&amp;IF(AA268="","","&lt;br /&gt;"&amp;AA268)&amp;"&lt;/td&gt;&lt;td headers='others'&gt;"&amp;AB268&amp;"&lt;/td&gt;&lt;td headers='sinA'&gt;"&amp;AC268&amp;"&lt;/td&gt;&lt;td headers='sinB'&gt;"&amp;AD268&amp;"&lt;/td&gt;&lt;td headers='sinC'&gt;"&amp;AE268&amp;"&lt;/td&gt;&lt;td headers='sinD'&gt;"&amp;AF268&amp;"&lt;/td&gt;&lt;td headers='sinE'&gt;"&amp;AG268&amp;"&lt;/td&gt;&lt;td headers='sinF'&gt;"&amp;AH268&amp;"&lt;/td&gt;&lt;td headers='sinG'&gt;"&amp;AI268&amp;"&lt;/td&gt;&lt;/tr&gt;"</f>
        <v>&lt;tr class='mmt'&gt;&lt;td headers='icon'&gt;&lt;a href='https://www.alchemistcodedb.com/jp/card/ts-sloth-ryui-01'&gt;&lt;img src='../res/mmt/TS_SLOTH_RYUI_01.png' title='血税の正しい使い方' /&gt;&lt;/a&gt;&lt;/td&gt;&lt;td headers='name'&gt;血税の正しい使い方&lt;/td&gt;&lt;td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class='groupName'&gt;スロウス技師&lt;br /&gt;トラブルメーカーズ&lt;/span&gt;&lt;img class='groupLogo' src='../res/mmt/ui/subgroup_sloth_mech.png' title='スロウス技師' /&gt;&lt;img class='groupLogo' src='../res/mmt/ui/subgroup_seikyou_magnus.png' title='トラブルメーカーズ' /&gt;&lt;/td&gt;&lt;td headers='score' id='m266'&gt;60&lt;/td&gt;&lt;td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headers='others'&gt;治癒力+20, 光属性耐性+20&lt;/td&gt;&lt;td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268" s="29" t="str">
        <f t="shared" si="25"/>
        <v>document.getElementById('m266').innerHTML = (b0*0) + (s0*40+s2*40+s6*20)+ (ex04*20);</v>
      </c>
      <c r="AO268" s="33" t="str">
        <f t="shared" si="26"/>
        <v>m266</v>
      </c>
      <c r="AP268" s="6" t="str">
        <f>IF(S268="","",VLOOKUP(S268,List!N$2:O$8,2,FALSE)&amp;"*"&amp;T268&amp;IF(U268="","","+"&amp;VLOOKUP(U268,List!N$2:O$8,2,FALSE)&amp;"*"&amp;V268&amp;"-"&amp;VLOOKUP(S268,List!N$2:O$8,2,FALSE)&amp;"*"&amp;VLOOKUP(U268,List!N$2:O$8,2,FALSE)&amp;"*"&amp;MIN(T268,V268)))&amp;IF(X268="","",IF(S268="","","+")&amp;VLOOKUP(X268,List!P$2:Q$15,2,FALSE)&amp;"*"&amp;Y268&amp;IF(Z268="","","+"&amp;VLOOKUP(Z268,List!P$2:Q$14,2,FALSE)))</f>
        <v>ex04*20</v>
      </c>
    </row>
    <row r="269" spans="1:42" s="3" customFormat="1" ht="27.6" customHeight="1">
      <c r="A269" s="80" t="s">
        <v>305</v>
      </c>
      <c r="B269" s="6" t="s">
        <v>306</v>
      </c>
      <c r="C269" s="3">
        <v>5</v>
      </c>
      <c r="D269" s="3" t="s">
        <v>39</v>
      </c>
      <c r="E269" s="6"/>
      <c r="F269" s="14" t="s">
        <v>280</v>
      </c>
      <c r="G269" s="8"/>
      <c r="H269" s="8"/>
      <c r="I269" s="4">
        <f t="shared" si="27"/>
        <v>0</v>
      </c>
      <c r="J269" s="2"/>
      <c r="K269" s="2"/>
      <c r="L269" s="2"/>
      <c r="M269" s="2">
        <f t="shared" si="28"/>
        <v>0</v>
      </c>
      <c r="N269" s="2"/>
      <c r="O269" s="2"/>
      <c r="P269" s="2"/>
      <c r="Q269" s="2"/>
      <c r="R269" s="7"/>
      <c r="W269" s="3">
        <f t="shared" si="24"/>
        <v>0</v>
      </c>
      <c r="Y269" s="8"/>
      <c r="AA269" s="4"/>
      <c r="AB269" s="5"/>
      <c r="AJ269" s="4">
        <f t="shared" si="29"/>
        <v>0</v>
      </c>
      <c r="AL269" s="21"/>
      <c r="AM269" s="29" t="str">
        <f>"&lt;tr class='mmt"&amp;IF(D269="活動"," ev",IF(D269="限定"," ltd",""))&amp;IF(G269=""," groupless'","'")&amp;"&gt;&lt;td headers='icon'&gt;&lt;a href='https://www.alchemistcodedb.com/jp/card/"&amp;SUBSTITUTE(SUBSTITUTE(LOWER(A269),"_","-"),".png","")&amp;"'&gt;&lt;img src='../res/mmt/"&amp;A269&amp;"' title='"&amp;B269&amp;"' /&gt;&lt;/a&gt;&lt;/td&gt;&lt;td headers='name'&gt;"&amp;B269&amp;"&lt;/td&gt;&lt;td headers='rank'&gt;"&amp;C269&amp;"&lt;/td&gt;&lt;td headers='remark'&gt;"&amp;IF(D269="活動","&lt;span class='event'&gt;活動&lt;/span&gt;",IF(D269="限定","&lt;span class='limited'&gt;限定&lt;/span&gt;",""))&amp;"&lt;/td&gt;&lt;td headers='origin'&gt;&lt;span class='originName'&gt;"&amp;SUBSTITUTE(F269,CHAR(10),"&lt;br /&gt;")&amp;"&lt;/span&gt;&lt;img class='originLogo' src='../res/mmt/ui/"&amp;VLOOKUP(F269,List!F:H,2,FALSE)&amp;"'title='"&amp;SUBSTITUTE(F269,CHAR(10)," ")&amp;"' /&gt;&lt;/td&gt;&lt;td headers='group'&gt;"&amp;IF(G269="","","&lt;span class='groupName'&gt;"&amp;SUBSTITUTE(G269,CHAR(10)," ")&amp;IF(H269="","","&lt;br /&gt;"&amp;SUBSTITUTE(H269,CHAR(10)," "))&amp;"&lt;/span&gt;&lt;img class='groupLogo' src='../res/mmt/ui/"&amp;VLOOKUP(G269,List!K:L,2,FALSE)&amp;"' title='"&amp;SUBSTITUTE(G269,CHAR(10)," ")&amp;"' /&gt;")&amp;IF(H269="","","&lt;img class='groupLogo' src='../res/mmt/ui/"&amp;VLOOKUP(H269,List!K:L,2,FALSE)&amp;"' title='"&amp;SUBSTITUTE(H269,CHAR(10)," ")&amp;"' /&gt;")&amp;"&lt;/td&gt;&lt;td headers='score' id='"&amp;AO269&amp;"'&gt;"&amp;I269&amp;"&lt;/td&gt;&lt;td headers='HP'&gt;"&amp;J269&amp;"&lt;/td&gt;&lt;td headers='patk'&gt;"&amp;K269&amp;"&lt;/td&gt;&lt;td headers='matk'&gt;"&amp;L269&amp;"&lt;/td&gt;&lt;td headers='pdef'&gt;"&amp;N269&amp;"&lt;/td&gt;&lt;td headers='mdef'&gt;"&amp;O269&amp;"&lt;/td&gt;&lt;td headers='dex'&gt;"&amp;P269&amp;"&lt;/td&gt;&lt;td headers='agi'&gt;"&amp;Q269&amp;"&lt;/td&gt;&lt;td headers='luck'&gt;"&amp;R269&amp;"&lt;/td&gt;&lt;td headers='aType'&gt;"&amp;S269&amp;IF(U269="","","&lt;br /&gt;"&amp;U269)&amp; "&lt;/td&gt;&lt;td headers='a.bonus'&gt;"&amp;T269&amp;IF(V269="","","&lt;br /&gt;"&amp;V269)&amp;"&lt;/td&gt;&lt;td headers='special'&gt;"&amp;X269&amp;IF(Z269="","","&lt;br /&gt;"&amp;Z269)&amp;"&lt;/td&gt;&lt;td headers='sp.bonus'&gt;"&amp;Y269&amp;IF(AA269="","","&lt;br /&gt;"&amp;AA269)&amp;"&lt;/td&gt;&lt;td headers='others'&gt;"&amp;AB269&amp;"&lt;/td&gt;&lt;td headers='sinA'&gt;"&amp;AC269&amp;"&lt;/td&gt;&lt;td headers='sinB'&gt;"&amp;AD269&amp;"&lt;/td&gt;&lt;td headers='sinC'&gt;"&amp;AE269&amp;"&lt;/td&gt;&lt;td headers='sinD'&gt;"&amp;AF269&amp;"&lt;/td&gt;&lt;td headers='sinE'&gt;"&amp;AG269&amp;"&lt;/td&gt;&lt;td headers='sinF'&gt;"&amp;AH269&amp;"&lt;/td&gt;&lt;td headers='sinG'&gt;"&amp;AI269&amp;"&lt;/td&gt;&lt;/tr&gt;"</f>
        <v>&lt;tr class='mmt ltd groupless'&gt;&lt;td headers='icon'&gt;&lt;a href='https://www.alchemistcodedb.com/jp/card/ts-sloth-taras-01'&gt;&lt;img src='../res/mmt/TS_SLOTH_TARAS_01.png' title='スモーキングブルース' /&gt;&lt;/a&gt;&lt;/td&gt;&lt;td headers='name'&gt;スモーキングブルース&lt;/td&gt;&lt;td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id='m267'&gt;0&lt;/td&gt;&lt;td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9" s="29" t="str">
        <f t="shared" si="25"/>
        <v>document.getElementById('m267').innerHTML = (b0*0);</v>
      </c>
      <c r="AO269" s="33" t="str">
        <f t="shared" si="26"/>
        <v>m267</v>
      </c>
      <c r="AP269" s="6" t="str">
        <f>IF(S269="","",VLOOKUP(S269,List!N$2:O$8,2,FALSE)&amp;"*"&amp;T269&amp;IF(U269="","","+"&amp;VLOOKUP(U269,List!N$2:O$8,2,FALSE)&amp;"*"&amp;V269&amp;"-"&amp;VLOOKUP(S269,List!N$2:O$8,2,FALSE)&amp;"*"&amp;VLOOKUP(U269,List!N$2:O$8,2,FALSE)&amp;"*"&amp;MIN(T269,V269)))&amp;IF(X269="","",IF(S269="","","+")&amp;VLOOKUP(X269,List!P$2:Q$15,2,FALSE)&amp;"*"&amp;Y269&amp;IF(Z269="","","+"&amp;VLOOKUP(Z269,List!P$2:Q$14,2,FALSE)))</f>
        <v/>
      </c>
    </row>
    <row r="270" spans="1:42" s="3" customFormat="1" ht="27.6" customHeight="1">
      <c r="A270" s="80" t="s">
        <v>625</v>
      </c>
      <c r="B270" s="6" t="s">
        <v>627</v>
      </c>
      <c r="C270" s="3">
        <v>5</v>
      </c>
      <c r="E270" s="6"/>
      <c r="F270" s="14" t="s">
        <v>280</v>
      </c>
      <c r="G270" s="8" t="s">
        <v>666</v>
      </c>
      <c r="H270" s="8"/>
      <c r="I270" s="4">
        <f t="shared" si="27"/>
        <v>100</v>
      </c>
      <c r="J270" s="2"/>
      <c r="K270" s="2">
        <v>20</v>
      </c>
      <c r="L270" s="2">
        <v>20</v>
      </c>
      <c r="M270" s="2">
        <f t="shared" si="28"/>
        <v>20</v>
      </c>
      <c r="N270" s="2"/>
      <c r="O270" s="2"/>
      <c r="P270" s="2"/>
      <c r="Q270" s="2"/>
      <c r="R270" s="7"/>
      <c r="W270" s="3">
        <f t="shared" si="24"/>
        <v>0</v>
      </c>
      <c r="X270" s="3" t="s">
        <v>621</v>
      </c>
      <c r="Y270" s="8">
        <v>40</v>
      </c>
      <c r="AA270" s="4"/>
      <c r="AB270" s="5" t="s">
        <v>613</v>
      </c>
      <c r="AD270" s="3">
        <v>40</v>
      </c>
      <c r="AH270" s="3">
        <v>20</v>
      </c>
      <c r="AJ270" s="4">
        <f t="shared" si="29"/>
        <v>40</v>
      </c>
      <c r="AL270" s="21"/>
      <c r="AM270" s="29" t="str">
        <f>"&lt;tr class='mmt"&amp;IF(D270="活動"," ev",IF(D270="限定"," ltd",""))&amp;IF(G270=""," groupless'","'")&amp;"&gt;&lt;td headers='icon'&gt;&lt;a href='https://www.alchemistcodedb.com/jp/card/"&amp;SUBSTITUTE(SUBSTITUTE(LOWER(A270),"_","-"),".png","")&amp;"'&gt;&lt;img src='../res/mmt/"&amp;A270&amp;"' title='"&amp;B270&amp;"' /&gt;&lt;/a&gt;&lt;/td&gt;&lt;td headers='name'&gt;"&amp;B270&amp;"&lt;/td&gt;&lt;td headers='rank'&gt;"&amp;C270&amp;"&lt;/td&gt;&lt;td headers='remark'&gt;"&amp;IF(D270="活動","&lt;span class='event'&gt;活動&lt;/span&gt;",IF(D270="限定","&lt;span class='limited'&gt;限定&lt;/span&gt;",""))&amp;"&lt;/td&gt;&lt;td headers='origin'&gt;&lt;span class='originName'&gt;"&amp;SUBSTITUTE(F270,CHAR(10),"&lt;br /&gt;")&amp;"&lt;/span&gt;&lt;img class='originLogo' src='../res/mmt/ui/"&amp;VLOOKUP(F270,List!F:H,2,FALSE)&amp;"'title='"&amp;SUBSTITUTE(F270,CHAR(10)," ")&amp;"' /&gt;&lt;/td&gt;&lt;td headers='group'&gt;"&amp;IF(G270="","","&lt;span class='groupName'&gt;"&amp;SUBSTITUTE(G270,CHAR(10)," ")&amp;IF(H270="","","&lt;br /&gt;"&amp;SUBSTITUTE(H270,CHAR(10)," "))&amp;"&lt;/span&gt;&lt;img class='groupLogo' src='../res/mmt/ui/"&amp;VLOOKUP(G270,List!K:L,2,FALSE)&amp;"' title='"&amp;SUBSTITUTE(G270,CHAR(10)," ")&amp;"' /&gt;")&amp;IF(H270="","","&lt;img class='groupLogo' src='../res/mmt/ui/"&amp;VLOOKUP(H270,List!K:L,2,FALSE)&amp;"' title='"&amp;SUBSTITUTE(H270,CHAR(10)," ")&amp;"' /&gt;")&amp;"&lt;/td&gt;&lt;td headers='score' id='"&amp;AO270&amp;"'&gt;"&amp;I270&amp;"&lt;/td&gt;&lt;td headers='HP'&gt;"&amp;J270&amp;"&lt;/td&gt;&lt;td headers='patk'&gt;"&amp;K270&amp;"&lt;/td&gt;&lt;td headers='matk'&gt;"&amp;L270&amp;"&lt;/td&gt;&lt;td headers='pdef'&gt;"&amp;N270&amp;"&lt;/td&gt;&lt;td headers='mdef'&gt;"&amp;O270&amp;"&lt;/td&gt;&lt;td headers='dex'&gt;"&amp;P270&amp;"&lt;/td&gt;&lt;td headers='agi'&gt;"&amp;Q270&amp;"&lt;/td&gt;&lt;td headers='luck'&gt;"&amp;R270&amp;"&lt;/td&gt;&lt;td headers='aType'&gt;"&amp;S270&amp;IF(U270="","","&lt;br /&gt;"&amp;U270)&amp; "&lt;/td&gt;&lt;td headers='a.bonus'&gt;"&amp;T270&amp;IF(V270="","","&lt;br /&gt;"&amp;V270)&amp;"&lt;/td&gt;&lt;td headers='special'&gt;"&amp;X270&amp;IF(Z270="","","&lt;br /&gt;"&amp;Z270)&amp;"&lt;/td&gt;&lt;td headers='sp.bonus'&gt;"&amp;Y270&amp;IF(AA270="","","&lt;br /&gt;"&amp;AA270)&amp;"&lt;/td&gt;&lt;td headers='others'&gt;"&amp;AB270&amp;"&lt;/td&gt;&lt;td headers='sinA'&gt;"&amp;AC270&amp;"&lt;/td&gt;&lt;td headers='sinB'&gt;"&amp;AD270&amp;"&lt;/td&gt;&lt;td headers='sinC'&gt;"&amp;AE270&amp;"&lt;/td&gt;&lt;td headers='sinD'&gt;"&amp;AF270&amp;"&lt;/td&gt;&lt;td headers='sinE'&gt;"&amp;AG270&amp;"&lt;/td&gt;&lt;td headers='sinF'&gt;"&amp;AH270&amp;"&lt;/td&gt;&lt;td headers='sinG'&gt;"&amp;AI270&amp;"&lt;/td&gt;&lt;/tr&gt;"</f>
        <v>&lt;tr class='mmt'&gt;&lt;td headers='icon'&gt;&lt;a href='https://www.alchemistcodedb.com/jp/card/ts-sloth-yudit-01'&gt;&lt;img src='../res/mmt/TS_SLOTH_YUDIT_01.png' title='初めての機械工作' /&gt;&lt;/a&gt;&lt;/td&gt;&lt;td headers='name'&gt;初めての機械工作&lt;/td&gt;&lt;td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id='m268'&gt;100&lt;/td&gt;&lt;td headers='HP'&gt;&lt;/td&gt;&lt;td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headers='special'&gt;巨体&lt;/td&gt;&lt;td headers='sp.bonus'&gt;40&lt;/td&gt;&lt;td headers='others'&gt;MP上限+20%&lt;/td&gt;&lt;td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270" s="29" t="str">
        <f t="shared" si="25"/>
        <v>document.getElementById('m268').innerHTML = (b0*20+b1*20+b2*20) + (s0*40+s2*40+s6*20)+ (ex21*40);</v>
      </c>
      <c r="AO270" s="33" t="str">
        <f t="shared" si="26"/>
        <v>m268</v>
      </c>
      <c r="AP270" s="6" t="str">
        <f>IF(S270="","",VLOOKUP(S270,List!N$2:O$8,2,FALSE)&amp;"*"&amp;T270&amp;IF(U270="","","+"&amp;VLOOKUP(U270,List!N$2:O$8,2,FALSE)&amp;"*"&amp;V270&amp;"-"&amp;VLOOKUP(S270,List!N$2:O$8,2,FALSE)&amp;"*"&amp;VLOOKUP(U270,List!N$2:O$8,2,FALSE)&amp;"*"&amp;MIN(T270,V270)))&amp;IF(X270="","",IF(S270="","","+")&amp;VLOOKUP(X270,List!P$2:Q$15,2,FALSE)&amp;"*"&amp;Y270&amp;IF(Z270="","","+"&amp;VLOOKUP(Z270,List!P$2:Q$14,2,FALSE)))</f>
        <v>ex21*40</v>
      </c>
    </row>
    <row r="271" spans="1:42" s="3" customFormat="1" ht="27.6" customHeight="1">
      <c r="A271" s="80" t="s">
        <v>307</v>
      </c>
      <c r="B271" s="6" t="s">
        <v>308</v>
      </c>
      <c r="C271" s="3">
        <v>5</v>
      </c>
      <c r="D271" s="3" t="s">
        <v>35</v>
      </c>
      <c r="E271" s="6"/>
      <c r="F271" s="14" t="s">
        <v>36</v>
      </c>
      <c r="G271" s="8"/>
      <c r="H271" s="8"/>
      <c r="I271" s="4">
        <f t="shared" si="27"/>
        <v>0</v>
      </c>
      <c r="J271" s="2"/>
      <c r="K271" s="2"/>
      <c r="L271" s="2"/>
      <c r="M271" s="2">
        <f t="shared" si="28"/>
        <v>0</v>
      </c>
      <c r="N271" s="2"/>
      <c r="O271" s="2"/>
      <c r="P271" s="2"/>
      <c r="Q271" s="2"/>
      <c r="R271" s="7"/>
      <c r="W271" s="3">
        <f t="shared" si="24"/>
        <v>0</v>
      </c>
      <c r="Y271" s="8"/>
      <c r="AA271" s="4"/>
      <c r="AB271" s="5"/>
      <c r="AJ271" s="4">
        <f t="shared" si="29"/>
        <v>0</v>
      </c>
      <c r="AL271" s="21"/>
      <c r="AM271" s="29" t="str">
        <f>"&lt;tr class='mmt"&amp;IF(D271="活動"," ev",IF(D271="限定"," ltd",""))&amp;IF(G271=""," groupless'","'")&amp;"&gt;&lt;td headers='icon'&gt;&lt;a href='https://www.alchemistcodedb.com/jp/card/"&amp;SUBSTITUTE(SUBSTITUTE(LOWER(A271),"_","-"),".png","")&amp;"'&gt;&lt;img src='../res/mmt/"&amp;A271&amp;"' title='"&amp;B271&amp;"' /&gt;&lt;/a&gt;&lt;/td&gt;&lt;td headers='name'&gt;"&amp;B271&amp;"&lt;/td&gt;&lt;td headers='rank'&gt;"&amp;C271&amp;"&lt;/td&gt;&lt;td headers='remark'&gt;"&amp;IF(D271="活動","&lt;span class='event'&gt;活動&lt;/span&gt;",IF(D271="限定","&lt;span class='limited'&gt;限定&lt;/span&gt;",""))&amp;"&lt;/td&gt;&lt;td headers='origin'&gt;&lt;span class='originName'&gt;"&amp;SUBSTITUTE(F271,CHAR(10),"&lt;br /&gt;")&amp;"&lt;/span&gt;&lt;img class='originLogo' src='../res/mmt/ui/"&amp;VLOOKUP(F271,List!F:H,2,FALSE)&amp;"'title='"&amp;SUBSTITUTE(F271,CHAR(10)," ")&amp;"' /&gt;&lt;/td&gt;&lt;td headers='group'&gt;"&amp;IF(G271="","","&lt;span class='groupName'&gt;"&amp;SUBSTITUTE(G271,CHAR(10)," ")&amp;IF(H271="","","&lt;br /&gt;"&amp;SUBSTITUTE(H271,CHAR(10)," "))&amp;"&lt;/span&gt;&lt;img class='groupLogo' src='../res/mmt/ui/"&amp;VLOOKUP(G271,List!K:L,2,FALSE)&amp;"' title='"&amp;SUBSTITUTE(G271,CHAR(10)," ")&amp;"' /&gt;")&amp;IF(H271="","","&lt;img class='groupLogo' src='../res/mmt/ui/"&amp;VLOOKUP(H271,List!K:L,2,FALSE)&amp;"' title='"&amp;SUBSTITUTE(H271,CHAR(10)," ")&amp;"' /&gt;")&amp;"&lt;/td&gt;&lt;td headers='score' id='"&amp;AO271&amp;"'&gt;"&amp;I271&amp;"&lt;/td&gt;&lt;td headers='HP'&gt;"&amp;J271&amp;"&lt;/td&gt;&lt;td headers='patk'&gt;"&amp;K271&amp;"&lt;/td&gt;&lt;td headers='matk'&gt;"&amp;L271&amp;"&lt;/td&gt;&lt;td headers='pdef'&gt;"&amp;N271&amp;"&lt;/td&gt;&lt;td headers='mdef'&gt;"&amp;O271&amp;"&lt;/td&gt;&lt;td headers='dex'&gt;"&amp;P271&amp;"&lt;/td&gt;&lt;td headers='agi'&gt;"&amp;Q271&amp;"&lt;/td&gt;&lt;td headers='luck'&gt;"&amp;R271&amp;"&lt;/td&gt;&lt;td headers='aType'&gt;"&amp;S271&amp;IF(U271="","","&lt;br /&gt;"&amp;U271)&amp; "&lt;/td&gt;&lt;td headers='a.bonus'&gt;"&amp;T271&amp;IF(V271="","","&lt;br /&gt;"&amp;V271)&amp;"&lt;/td&gt;&lt;td headers='special'&gt;"&amp;X271&amp;IF(Z271="","","&lt;br /&gt;"&amp;Z271)&amp;"&lt;/td&gt;&lt;td headers='sp.bonus'&gt;"&amp;Y271&amp;IF(AA271="","","&lt;br /&gt;"&amp;AA271)&amp;"&lt;/td&gt;&lt;td headers='others'&gt;"&amp;AB271&amp;"&lt;/td&gt;&lt;td headers='sinA'&gt;"&amp;AC271&amp;"&lt;/td&gt;&lt;td headers='sinB'&gt;"&amp;AD271&amp;"&lt;/td&gt;&lt;td headers='sinC'&gt;"&amp;AE271&amp;"&lt;/td&gt;&lt;td headers='sinD'&gt;"&amp;AF271&amp;"&lt;/td&gt;&lt;td headers='sinE'&gt;"&amp;AG271&amp;"&lt;/td&gt;&lt;td headers='sinF'&gt;"&amp;AH271&amp;"&lt;/td&gt;&lt;td headers='sinG'&gt;"&amp;AI271&amp;"&lt;/td&gt;&lt;/tr&gt;"</f>
        <v>&lt;tr class='mmt ev groupless'&gt;&lt;td headers='icon'&gt;&lt;a href='https://www.alchemistcodedb.com/jp/card/ts-st-kasumi-01'&gt;&lt;img src='../res/mmt/TS_ST_KASUMI_01.png' title='弱さもみんな抱きしめて' /&gt;&lt;/a&gt;&lt;/td&gt;&lt;td headers='name'&gt;弱さもみんな抱きしめて&lt;/td&gt;&lt;td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id='m269'&gt;0&lt;/td&gt;&lt;td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71" s="29" t="str">
        <f t="shared" si="25"/>
        <v>document.getElementById('m269').innerHTML = (b0*0);</v>
      </c>
      <c r="AO271" s="33" t="str">
        <f t="shared" si="26"/>
        <v>m269</v>
      </c>
      <c r="AP271" s="6" t="str">
        <f>IF(S271="","",VLOOKUP(S271,List!N$2:O$8,2,FALSE)&amp;"*"&amp;T271&amp;IF(U271="","","+"&amp;VLOOKUP(U271,List!N$2:O$8,2,FALSE)&amp;"*"&amp;V271&amp;"-"&amp;VLOOKUP(S271,List!N$2:O$8,2,FALSE)&amp;"*"&amp;VLOOKUP(U271,List!N$2:O$8,2,FALSE)&amp;"*"&amp;MIN(T271,V271)))&amp;IF(X271="","",IF(S271="","","+")&amp;VLOOKUP(X271,List!P$2:Q$15,2,FALSE)&amp;"*"&amp;Y271&amp;IF(Z271="","","+"&amp;VLOOKUP(Z271,List!P$2:Q$14,2,FALSE)))</f>
        <v/>
      </c>
    </row>
    <row r="272" spans="1:42" s="3" customFormat="1" ht="27.6" customHeight="1">
      <c r="A272" s="80" t="s">
        <v>860</v>
      </c>
      <c r="B272" s="6" t="s">
        <v>861</v>
      </c>
      <c r="C272" s="3">
        <v>5</v>
      </c>
      <c r="D272" s="3" t="s">
        <v>35</v>
      </c>
      <c r="E272" s="6"/>
      <c r="F272" s="14" t="s">
        <v>42</v>
      </c>
      <c r="G272" s="8" t="s">
        <v>43</v>
      </c>
      <c r="H272" s="8"/>
      <c r="I272" s="4">
        <f t="shared" si="27"/>
        <v>70</v>
      </c>
      <c r="J272" s="2"/>
      <c r="K272" s="2"/>
      <c r="L272" s="2"/>
      <c r="M272" s="2">
        <f t="shared" si="28"/>
        <v>0</v>
      </c>
      <c r="N272" s="2">
        <v>10</v>
      </c>
      <c r="O272" s="2"/>
      <c r="P272" s="2"/>
      <c r="Q272" s="2"/>
      <c r="R272" s="7"/>
      <c r="S272" s="3" t="s">
        <v>14</v>
      </c>
      <c r="T272" s="3">
        <v>40</v>
      </c>
      <c r="W272" s="3">
        <f t="shared" si="24"/>
        <v>40</v>
      </c>
      <c r="Y272" s="8"/>
      <c r="AA272" s="4"/>
      <c r="AB272" s="5" t="s">
        <v>476</v>
      </c>
      <c r="AC272" s="3">
        <v>30</v>
      </c>
      <c r="AJ272" s="4">
        <f t="shared" si="29"/>
        <v>30</v>
      </c>
      <c r="AL272" s="21"/>
      <c r="AM272" s="29" t="str">
        <f>"&lt;tr class='mmt"&amp;IF(D272="活動"," ev",IF(D272="限定"," ltd",""))&amp;IF(G272=""," groupless'","'")&amp;"&gt;&lt;td headers='icon'&gt;&lt;a href='https://www.alchemistcodedb.com/jp/card/"&amp;SUBSTITUTE(SUBSTITUTE(LOWER(A272),"_","-"),".png","")&amp;"'&gt;&lt;img src='../res/mmt/"&amp;A272&amp;"' title='"&amp;B272&amp;"' /&gt;&lt;/a&gt;&lt;/td&gt;&lt;td headers='name'&gt;"&amp;B272&amp;"&lt;/td&gt;&lt;td headers='rank'&gt;"&amp;C272&amp;"&lt;/td&gt;&lt;td headers='remark'&gt;"&amp;IF(D272="活動","&lt;span class='event'&gt;活動&lt;/span&gt;",IF(D272="限定","&lt;span class='limited'&gt;限定&lt;/span&gt;",""))&amp;"&lt;/td&gt;&lt;td headers='origin'&gt;&lt;span class='originName'&gt;"&amp;SUBSTITUTE(F272,CHAR(10),"&lt;br /&gt;")&amp;"&lt;/span&gt;&lt;img class='originLogo' src='../res/mmt/ui/"&amp;VLOOKUP(F272,List!F:H,2,FALSE)&amp;"'title='"&amp;SUBSTITUTE(F272,CHAR(10)," ")&amp;"' /&gt;&lt;/td&gt;&lt;td headers='group'&gt;"&amp;IF(G272="","","&lt;span class='groupName'&gt;"&amp;SUBSTITUTE(G272,CHAR(10)," ")&amp;IF(H272="","","&lt;br /&gt;"&amp;SUBSTITUTE(H272,CHAR(10)," "))&amp;"&lt;/span&gt;&lt;img class='groupLogo' src='../res/mmt/ui/"&amp;VLOOKUP(G272,List!K:L,2,FALSE)&amp;"' title='"&amp;SUBSTITUTE(G272,CHAR(10)," ")&amp;"' /&gt;")&amp;IF(H272="","","&lt;img class='groupLogo' src='../res/mmt/ui/"&amp;VLOOKUP(H272,List!K:L,2,FALSE)&amp;"' title='"&amp;SUBSTITUTE(H272,CHAR(10)," ")&amp;"' /&gt;")&amp;"&lt;/td&gt;&lt;td headers='score' id='"&amp;AO272&amp;"'&gt;"&amp;I272&amp;"&lt;/td&gt;&lt;td headers='HP'&gt;"&amp;J272&amp;"&lt;/td&gt;&lt;td headers='patk'&gt;"&amp;K272&amp;"&lt;/td&gt;&lt;td headers='matk'&gt;"&amp;L272&amp;"&lt;/td&gt;&lt;td headers='pdef'&gt;"&amp;N272&amp;"&lt;/td&gt;&lt;td headers='mdef'&gt;"&amp;O272&amp;"&lt;/td&gt;&lt;td headers='dex'&gt;"&amp;P272&amp;"&lt;/td&gt;&lt;td headers='agi'&gt;"&amp;Q272&amp;"&lt;/td&gt;&lt;td headers='luck'&gt;"&amp;R272&amp;"&lt;/td&gt;&lt;td headers='aType'&gt;"&amp;S272&amp;IF(U272="","","&lt;br /&gt;"&amp;U272)&amp; "&lt;/td&gt;&lt;td headers='a.bonus'&gt;"&amp;T272&amp;IF(V272="","","&lt;br /&gt;"&amp;V272)&amp;"&lt;/td&gt;&lt;td headers='special'&gt;"&amp;X272&amp;IF(Z272="","","&lt;br /&gt;"&amp;Z272)&amp;"&lt;/td&gt;&lt;td headers='sp.bonus'&gt;"&amp;Y272&amp;IF(AA272="","","&lt;br /&gt;"&amp;AA272)&amp;"&lt;/td&gt;&lt;td headers='others'&gt;"&amp;AB272&amp;"&lt;/td&gt;&lt;td headers='sinA'&gt;"&amp;AC272&amp;"&lt;/td&gt;&lt;td headers='sinB'&gt;"&amp;AD272&amp;"&lt;/td&gt;&lt;td headers='sinC'&gt;"&amp;AE272&amp;"&lt;/td&gt;&lt;td headers='sinD'&gt;"&amp;AF272&amp;"&lt;/td&gt;&lt;td headers='sinE'&gt;"&amp;AG272&amp;"&lt;/td&gt;&lt;td headers='sinF'&gt;"&amp;AH272&amp;"&lt;/td&gt;&lt;td headers='sinG'&gt;"&amp;AI272&amp;"&lt;/td&gt;&lt;/tr&gt;"</f>
        <v>&lt;tr class='mmt ev'&gt;&lt;td headers='icon'&gt;&lt;a href='https://www.alchemistcodedb.com/jp/card/ts-tagatame-senryu-01'&gt;&lt;img src='../res/mmt/TS_TAGATAME_SENRYU_01.png' title='泣き声で　我を見返す　焼け野原' /&gt;&lt;/a&gt;&lt;/td&gt;&lt;td headers='name'&gt;泣き声で　我を見返す　焼け野原&lt;/td&gt;&lt;td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id='m270'&gt;70&lt;/td&gt;&lt;td headers='HP'&gt;&lt;/td&gt;&lt;td headers='patk'&gt;&lt;/td&gt;&lt;td headers='matk'&gt;&lt;/td&gt;&lt;td headers='pdef'&gt;10&lt;/td&gt;&lt;td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headers='others'&gt;範囲耐性+10&lt;/td&gt;&lt;td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272" s="29" t="str">
        <f t="shared" si="25"/>
        <v>document.getElementById('m270').innerHTML = (b0*0) + (s0*30+s1*30)+ (ex01*40);</v>
      </c>
      <c r="AO272" s="33" t="str">
        <f t="shared" si="26"/>
        <v>m270</v>
      </c>
      <c r="AP272" s="6" t="str">
        <f>IF(S272="","",VLOOKUP(S272,List!N$2:O$8,2,FALSE)&amp;"*"&amp;T272&amp;IF(U272="","","+"&amp;VLOOKUP(U272,List!N$2:O$8,2,FALSE)&amp;"*"&amp;V272&amp;"-"&amp;VLOOKUP(S272,List!N$2:O$8,2,FALSE)&amp;"*"&amp;VLOOKUP(U272,List!N$2:O$8,2,FALSE)&amp;"*"&amp;MIN(T272,V272)))&amp;IF(X272="","",IF(S272="","","+")&amp;VLOOKUP(X272,List!P$2:Q$15,2,FALSE)&amp;"*"&amp;Y272&amp;IF(Z272="","","+"&amp;VLOOKUP(Z272,List!P$2:Q$14,2,FALSE)))</f>
        <v>ex01*40</v>
      </c>
    </row>
    <row r="273" spans="1:42" s="3" customFormat="1" ht="27.6" customHeight="1">
      <c r="A273" s="80" t="s">
        <v>631</v>
      </c>
      <c r="B273" s="6" t="s">
        <v>632</v>
      </c>
      <c r="C273" s="3">
        <v>5</v>
      </c>
      <c r="D273" s="3" t="s">
        <v>35</v>
      </c>
      <c r="E273" s="6"/>
      <c r="F273" s="14" t="s">
        <v>36</v>
      </c>
      <c r="G273" s="8"/>
      <c r="H273" s="8"/>
      <c r="I273" s="4">
        <f t="shared" si="27"/>
        <v>0</v>
      </c>
      <c r="J273" s="2"/>
      <c r="K273" s="2"/>
      <c r="L273" s="2"/>
      <c r="M273" s="2">
        <f t="shared" si="28"/>
        <v>0</v>
      </c>
      <c r="N273" s="2"/>
      <c r="O273" s="2"/>
      <c r="P273" s="2"/>
      <c r="Q273" s="2"/>
      <c r="R273" s="7"/>
      <c r="W273" s="3">
        <f t="shared" si="24"/>
        <v>0</v>
      </c>
      <c r="Y273" s="8"/>
      <c r="AA273" s="4"/>
      <c r="AB273" s="5"/>
      <c r="AJ273" s="4">
        <f t="shared" si="29"/>
        <v>0</v>
      </c>
      <c r="AL273" s="21"/>
      <c r="AM273" s="29" t="str">
        <f>"&lt;tr class='mmt"&amp;IF(D273="活動"," ev",IF(D273="限定"," ltd",""))&amp;IF(G273=""," groupless'","'")&amp;"&gt;&lt;td headers='icon'&gt;&lt;a href='https://www.alchemistcodedb.com/jp/card/"&amp;SUBSTITUTE(SUBSTITUTE(LOWER(A273),"_","-"),".png","")&amp;"'&gt;&lt;img src='../res/mmt/"&amp;A273&amp;"' title='"&amp;B273&amp;"' /&gt;&lt;/a&gt;&lt;/td&gt;&lt;td headers='name'&gt;"&amp;B273&amp;"&lt;/td&gt;&lt;td headers='rank'&gt;"&amp;C273&amp;"&lt;/td&gt;&lt;td headers='remark'&gt;"&amp;IF(D273="活動","&lt;span class='event'&gt;活動&lt;/span&gt;",IF(D273="限定","&lt;span class='limited'&gt;限定&lt;/span&gt;",""))&amp;"&lt;/td&gt;&lt;td headers='origin'&gt;&lt;span class='originName'&gt;"&amp;SUBSTITUTE(F273,CHAR(10),"&lt;br /&gt;")&amp;"&lt;/span&gt;&lt;img class='originLogo' src='../res/mmt/ui/"&amp;VLOOKUP(F273,List!F:H,2,FALSE)&amp;"'title='"&amp;SUBSTITUTE(F273,CHAR(10)," ")&amp;"' /&gt;&lt;/td&gt;&lt;td headers='group'&gt;"&amp;IF(G273="","","&lt;span class='groupName'&gt;"&amp;SUBSTITUTE(G273,CHAR(10)," ")&amp;IF(H273="","","&lt;br /&gt;"&amp;SUBSTITUTE(H273,CHAR(10)," "))&amp;"&lt;/span&gt;&lt;img class='groupLogo' src='../res/mmt/ui/"&amp;VLOOKUP(G273,List!K:L,2,FALSE)&amp;"' title='"&amp;SUBSTITUTE(G273,CHAR(10)," ")&amp;"' /&gt;")&amp;IF(H273="","","&lt;img class='groupLogo' src='../res/mmt/ui/"&amp;VLOOKUP(H273,List!K:L,2,FALSE)&amp;"' title='"&amp;SUBSTITUTE(H273,CHAR(10)," ")&amp;"' /&gt;")&amp;"&lt;/td&gt;&lt;td headers='score' id='"&amp;AO273&amp;"'&gt;"&amp;I273&amp;"&lt;/td&gt;&lt;td headers='HP'&gt;"&amp;J273&amp;"&lt;/td&gt;&lt;td headers='patk'&gt;"&amp;K273&amp;"&lt;/td&gt;&lt;td headers='matk'&gt;"&amp;L273&amp;"&lt;/td&gt;&lt;td headers='pdef'&gt;"&amp;N273&amp;"&lt;/td&gt;&lt;td headers='mdef'&gt;"&amp;O273&amp;"&lt;/td&gt;&lt;td headers='dex'&gt;"&amp;P273&amp;"&lt;/td&gt;&lt;td headers='agi'&gt;"&amp;Q273&amp;"&lt;/td&gt;&lt;td headers='luck'&gt;"&amp;R273&amp;"&lt;/td&gt;&lt;td headers='aType'&gt;"&amp;S273&amp;IF(U273="","","&lt;br /&gt;"&amp;U273)&amp; "&lt;/td&gt;&lt;td headers='a.bonus'&gt;"&amp;T273&amp;IF(V273="","","&lt;br /&gt;"&amp;V273)&amp;"&lt;/td&gt;&lt;td headers='special'&gt;"&amp;X273&amp;IF(Z273="","","&lt;br /&gt;"&amp;Z273)&amp;"&lt;/td&gt;&lt;td headers='sp.bonus'&gt;"&amp;Y273&amp;IF(AA273="","","&lt;br /&gt;"&amp;AA273)&amp;"&lt;/td&gt;&lt;td headers='others'&gt;"&amp;AB273&amp;"&lt;/td&gt;&lt;td headers='sinA'&gt;"&amp;AC273&amp;"&lt;/td&gt;&lt;td headers='sinB'&gt;"&amp;AD273&amp;"&lt;/td&gt;&lt;td headers='sinC'&gt;"&amp;AE273&amp;"&lt;/td&gt;&lt;td headers='sinD'&gt;"&amp;AF273&amp;"&lt;/td&gt;&lt;td headers='sinE'&gt;"&amp;AG273&amp;"&lt;/td&gt;&lt;td headers='sinF'&gt;"&amp;AH273&amp;"&lt;/td&gt;&lt;td headers='sinG'&gt;"&amp;AI273&amp;"&lt;/td&gt;&lt;/tr&gt;"</f>
        <v>&lt;tr class='mmt ev groupless'&gt;&lt;td headers='icon'&gt;&lt;a href='https://www.alchemistcodedb.com/jp/card/ts-tagatamemovie-dvd-01'&gt;&lt;img src='../res/mmt/TS_TAGATAMEMOVIE_DVD_01.png' title='寄り添い、一緒に' /&gt;&lt;/a&gt;&lt;/td&gt;&lt;td headers='name'&gt;寄り添い、一緒に&lt;/td&gt;&lt;td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id='m271'&gt;0&lt;/td&gt;&lt;td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73" s="29" t="str">
        <f t="shared" si="25"/>
        <v>document.getElementById('m271').innerHTML = (b0*0);</v>
      </c>
      <c r="AO273" s="33" t="str">
        <f t="shared" si="26"/>
        <v>m271</v>
      </c>
      <c r="AP273" s="6" t="str">
        <f>IF(S273="","",VLOOKUP(S273,List!N$2:O$8,2,FALSE)&amp;"*"&amp;T273&amp;IF(U273="","","+"&amp;VLOOKUP(U273,List!N$2:O$8,2,FALSE)&amp;"*"&amp;V273&amp;"-"&amp;VLOOKUP(S273,List!N$2:O$8,2,FALSE)&amp;"*"&amp;VLOOKUP(U273,List!N$2:O$8,2,FALSE)&amp;"*"&amp;MIN(T273,V273)))&amp;IF(X273="","",IF(S273="","","+")&amp;VLOOKUP(X273,List!P$2:Q$15,2,FALSE)&amp;"*"&amp;Y273&amp;IF(Z273="","","+"&amp;VLOOKUP(Z273,List!P$2:Q$14,2,FALSE)))</f>
        <v/>
      </c>
    </row>
    <row r="274" spans="1:42" s="3" customFormat="1" ht="27.6" customHeight="1">
      <c r="A274" s="80" t="s">
        <v>314</v>
      </c>
      <c r="B274" s="6" t="s">
        <v>310</v>
      </c>
      <c r="C274" s="3">
        <v>5</v>
      </c>
      <c r="D274" s="3" t="s">
        <v>35</v>
      </c>
      <c r="E274" s="6"/>
      <c r="F274" s="14" t="s">
        <v>36</v>
      </c>
      <c r="G274" s="8" t="s">
        <v>311</v>
      </c>
      <c r="H274" s="8"/>
      <c r="I274" s="4">
        <f t="shared" si="27"/>
        <v>30</v>
      </c>
      <c r="J274" s="2">
        <v>30</v>
      </c>
      <c r="K274" s="2"/>
      <c r="L274" s="2"/>
      <c r="M274" s="2">
        <f t="shared" si="28"/>
        <v>0</v>
      </c>
      <c r="N274" s="2"/>
      <c r="O274" s="2"/>
      <c r="P274" s="2"/>
      <c r="Q274" s="2">
        <v>10</v>
      </c>
      <c r="R274" s="7"/>
      <c r="W274" s="3">
        <f t="shared" si="24"/>
        <v>0</v>
      </c>
      <c r="Y274" s="8"/>
      <c r="AA274" s="4"/>
      <c r="AB274" s="5" t="s">
        <v>614</v>
      </c>
      <c r="AE274" s="3">
        <v>30</v>
      </c>
      <c r="AJ274" s="4">
        <f t="shared" si="29"/>
        <v>30</v>
      </c>
      <c r="AL274" s="21"/>
      <c r="AM274" s="29" t="str">
        <f>"&lt;tr class='mmt"&amp;IF(D274="活動"," ev",IF(D274="限定"," ltd",""))&amp;IF(G274=""," groupless'","'")&amp;"&gt;&lt;td headers='icon'&gt;&lt;a href='https://www.alchemistcodedb.com/jp/card/"&amp;SUBSTITUTE(SUBSTITUTE(LOWER(A274),"_","-"),".png","")&amp;"'&gt;&lt;img src='../res/mmt/"&amp;A274&amp;"' title='"&amp;B274&amp;"' /&gt;&lt;/a&gt;&lt;/td&gt;&lt;td headers='name'&gt;"&amp;B274&amp;"&lt;/td&gt;&lt;td headers='rank'&gt;"&amp;C274&amp;"&lt;/td&gt;&lt;td headers='remark'&gt;"&amp;IF(D274="活動","&lt;span class='event'&gt;活動&lt;/span&gt;",IF(D274="限定","&lt;span class='limited'&gt;限定&lt;/span&gt;",""))&amp;"&lt;/td&gt;&lt;td headers='origin'&gt;&lt;span class='originName'&gt;"&amp;SUBSTITUTE(F274,CHAR(10),"&lt;br /&gt;")&amp;"&lt;/span&gt;&lt;img class='originLogo' src='../res/mmt/ui/"&amp;VLOOKUP(F274,List!F:H,2,FALSE)&amp;"'title='"&amp;SUBSTITUTE(F274,CHAR(10)," ")&amp;"' /&gt;&lt;/td&gt;&lt;td headers='group'&gt;"&amp;IF(G274="","","&lt;span class='groupName'&gt;"&amp;SUBSTITUTE(G274,CHAR(10)," ")&amp;IF(H274="","","&lt;br /&gt;"&amp;SUBSTITUTE(H274,CHAR(10)," "))&amp;"&lt;/span&gt;&lt;img class='groupLogo' src='../res/mmt/ui/"&amp;VLOOKUP(G274,List!K:L,2,FALSE)&amp;"' title='"&amp;SUBSTITUTE(G274,CHAR(10)," ")&amp;"' /&gt;")&amp;IF(H274="","","&lt;img class='groupLogo' src='../res/mmt/ui/"&amp;VLOOKUP(H274,List!K:L,2,FALSE)&amp;"' title='"&amp;SUBSTITUTE(H274,CHAR(10)," ")&amp;"' /&gt;")&amp;"&lt;/td&gt;&lt;td headers='score' id='"&amp;AO274&amp;"'&gt;"&amp;I274&amp;"&lt;/td&gt;&lt;td headers='HP'&gt;"&amp;J274&amp;"&lt;/td&gt;&lt;td headers='patk'&gt;"&amp;K274&amp;"&lt;/td&gt;&lt;td headers='matk'&gt;"&amp;L274&amp;"&lt;/td&gt;&lt;td headers='pdef'&gt;"&amp;N274&amp;"&lt;/td&gt;&lt;td headers='mdef'&gt;"&amp;O274&amp;"&lt;/td&gt;&lt;td headers='dex'&gt;"&amp;P274&amp;"&lt;/td&gt;&lt;td headers='agi'&gt;"&amp;Q274&amp;"&lt;/td&gt;&lt;td headers='luck'&gt;"&amp;R274&amp;"&lt;/td&gt;&lt;td headers='aType'&gt;"&amp;S274&amp;IF(U274="","","&lt;br /&gt;"&amp;U274)&amp; "&lt;/td&gt;&lt;td headers='a.bonus'&gt;"&amp;T274&amp;IF(V274="","","&lt;br /&gt;"&amp;V274)&amp;"&lt;/td&gt;&lt;td headers='special'&gt;"&amp;X274&amp;IF(Z274="","","&lt;br /&gt;"&amp;Z274)&amp;"&lt;/td&gt;&lt;td headers='sp.bonus'&gt;"&amp;Y274&amp;IF(AA274="","","&lt;br /&gt;"&amp;AA274)&amp;"&lt;/td&gt;&lt;td headers='others'&gt;"&amp;AB274&amp;"&lt;/td&gt;&lt;td headers='sinA'&gt;"&amp;AC274&amp;"&lt;/td&gt;&lt;td headers='sinB'&gt;"&amp;AD274&amp;"&lt;/td&gt;&lt;td headers='sinC'&gt;"&amp;AE274&amp;"&lt;/td&gt;&lt;td headers='sinD'&gt;"&amp;AF274&amp;"&lt;/td&gt;&lt;td headers='sinE'&gt;"&amp;AG274&amp;"&lt;/td&gt;&lt;td headers='sinF'&gt;"&amp;AH274&amp;"&lt;/td&gt;&lt;td headers='sinG'&gt;"&amp;AI274&amp;"&lt;/td&gt;&lt;/tr&gt;"</f>
        <v>&lt;tr class='mmt ev'&gt;&lt;td headers='icon'&gt;&lt;a href='https://www.alchemistcodedb.com/jp/card/ts-ts-01'&gt;&lt;img src='../res/mmt/TS_TS_01.png' title='伝説の騎士団' /&gt;&lt;/a&gt;&lt;/td&gt;&lt;td headers='name'&gt;伝説の騎士団&lt;/td&gt;&lt;td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id='m272'&gt;30&lt;/td&gt;&lt;td headers='HP'&gt;30&lt;/td&gt;&lt;td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headers='others'&gt;MP上限+10%&lt;/td&gt;&lt;td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274" s="29" t="str">
        <f t="shared" si="25"/>
        <v>document.getElementById('m272').innerHTML = (b0*0) + (s0*30+s3*30);</v>
      </c>
      <c r="AO274" s="33" t="str">
        <f t="shared" si="26"/>
        <v>m272</v>
      </c>
      <c r="AP274" s="6" t="str">
        <f>IF(S274="","",VLOOKUP(S274,List!N$2:O$8,2,FALSE)&amp;"*"&amp;T274&amp;IF(U274="","","+"&amp;VLOOKUP(U274,List!N$2:O$8,2,FALSE)&amp;"*"&amp;V274&amp;"-"&amp;VLOOKUP(S274,List!N$2:O$8,2,FALSE)&amp;"*"&amp;VLOOKUP(U274,List!N$2:O$8,2,FALSE)&amp;"*"&amp;MIN(T274,V274)))&amp;IF(X274="","",IF(S274="","","+")&amp;VLOOKUP(X274,List!P$2:Q$15,2,FALSE)&amp;"*"&amp;Y274&amp;IF(Z274="","","+"&amp;VLOOKUP(Z274,List!P$2:Q$14,2,FALSE)))</f>
        <v/>
      </c>
    </row>
    <row r="275" spans="1:42" s="3" customFormat="1" ht="27.6" customHeight="1">
      <c r="A275" s="80" t="s">
        <v>316</v>
      </c>
      <c r="B275" s="6" t="s">
        <v>313</v>
      </c>
      <c r="C275" s="3">
        <v>5</v>
      </c>
      <c r="D275" s="3" t="s">
        <v>39</v>
      </c>
      <c r="E275" s="6"/>
      <c r="F275" s="14" t="s">
        <v>36</v>
      </c>
      <c r="G275" s="8" t="s">
        <v>311</v>
      </c>
      <c r="H275" s="8"/>
      <c r="I275" s="4">
        <f t="shared" si="27"/>
        <v>50</v>
      </c>
      <c r="J275" s="2">
        <v>50</v>
      </c>
      <c r="K275" s="2">
        <v>20</v>
      </c>
      <c r="L275" s="2">
        <v>20</v>
      </c>
      <c r="M275" s="2">
        <f t="shared" si="28"/>
        <v>20</v>
      </c>
      <c r="N275" s="2"/>
      <c r="O275" s="2"/>
      <c r="P275" s="2"/>
      <c r="Q275" s="2"/>
      <c r="R275" s="7"/>
      <c r="W275" s="3">
        <f t="shared" si="24"/>
        <v>0</v>
      </c>
      <c r="Y275" s="8"/>
      <c r="AA275" s="4"/>
      <c r="AB275" s="5" t="s">
        <v>538</v>
      </c>
      <c r="AC275" s="3">
        <v>30</v>
      </c>
      <c r="AG275" s="3">
        <v>30</v>
      </c>
      <c r="AJ275" s="4">
        <f t="shared" si="29"/>
        <v>30</v>
      </c>
      <c r="AL275" s="21"/>
      <c r="AM275" s="29" t="str">
        <f>"&lt;tr class='mmt"&amp;IF(D275="活動"," ev",IF(D275="限定"," ltd",""))&amp;IF(G275=""," groupless'","'")&amp;"&gt;&lt;td headers='icon'&gt;&lt;a href='https://www.alchemistcodedb.com/jp/card/"&amp;SUBSTITUTE(SUBSTITUTE(LOWER(A275),"_","-"),".png","")&amp;"'&gt;&lt;img src='../res/mmt/"&amp;A275&amp;"' title='"&amp;B275&amp;"' /&gt;&lt;/a&gt;&lt;/td&gt;&lt;td headers='name'&gt;"&amp;B275&amp;"&lt;/td&gt;&lt;td headers='rank'&gt;"&amp;C275&amp;"&lt;/td&gt;&lt;td headers='remark'&gt;"&amp;IF(D275="活動","&lt;span class='event'&gt;活動&lt;/span&gt;",IF(D275="限定","&lt;span class='limited'&gt;限定&lt;/span&gt;",""))&amp;"&lt;/td&gt;&lt;td headers='origin'&gt;&lt;span class='originName'&gt;"&amp;SUBSTITUTE(F275,CHAR(10),"&lt;br /&gt;")&amp;"&lt;/span&gt;&lt;img class='originLogo' src='../res/mmt/ui/"&amp;VLOOKUP(F275,List!F:H,2,FALSE)&amp;"'title='"&amp;SUBSTITUTE(F275,CHAR(10)," ")&amp;"' /&gt;&lt;/td&gt;&lt;td headers='group'&gt;"&amp;IF(G275="","","&lt;span class='groupName'&gt;"&amp;SUBSTITUTE(G275,CHAR(10)," ")&amp;IF(H275="","","&lt;br /&gt;"&amp;SUBSTITUTE(H275,CHAR(10)," "))&amp;"&lt;/span&gt;&lt;img class='groupLogo' src='../res/mmt/ui/"&amp;VLOOKUP(G275,List!K:L,2,FALSE)&amp;"' title='"&amp;SUBSTITUTE(G275,CHAR(10)," ")&amp;"' /&gt;")&amp;IF(H275="","","&lt;img class='groupLogo' src='../res/mmt/ui/"&amp;VLOOKUP(H275,List!K:L,2,FALSE)&amp;"' title='"&amp;SUBSTITUTE(H275,CHAR(10)," ")&amp;"' /&gt;")&amp;"&lt;/td&gt;&lt;td headers='score' id='"&amp;AO275&amp;"'&gt;"&amp;I275&amp;"&lt;/td&gt;&lt;td headers='HP'&gt;"&amp;J275&amp;"&lt;/td&gt;&lt;td headers='patk'&gt;"&amp;K275&amp;"&lt;/td&gt;&lt;td headers='matk'&gt;"&amp;L275&amp;"&lt;/td&gt;&lt;td headers='pdef'&gt;"&amp;N275&amp;"&lt;/td&gt;&lt;td headers='mdef'&gt;"&amp;O275&amp;"&lt;/td&gt;&lt;td headers='dex'&gt;"&amp;P275&amp;"&lt;/td&gt;&lt;td headers='agi'&gt;"&amp;Q275&amp;"&lt;/td&gt;&lt;td headers='luck'&gt;"&amp;R275&amp;"&lt;/td&gt;&lt;td headers='aType'&gt;"&amp;S275&amp;IF(U275="","","&lt;br /&gt;"&amp;U275)&amp; "&lt;/td&gt;&lt;td headers='a.bonus'&gt;"&amp;T275&amp;IF(V275="","","&lt;br /&gt;"&amp;V275)&amp;"&lt;/td&gt;&lt;td headers='special'&gt;"&amp;X275&amp;IF(Z275="","","&lt;br /&gt;"&amp;Z275)&amp;"&lt;/td&gt;&lt;td headers='sp.bonus'&gt;"&amp;Y275&amp;IF(AA275="","","&lt;br /&gt;"&amp;AA275)&amp;"&lt;/td&gt;&lt;td headers='others'&gt;"&amp;AB275&amp;"&lt;/td&gt;&lt;td headers='sinA'&gt;"&amp;AC275&amp;"&lt;/td&gt;&lt;td headers='sinB'&gt;"&amp;AD275&amp;"&lt;/td&gt;&lt;td headers='sinC'&gt;"&amp;AE275&amp;"&lt;/td&gt;&lt;td headers='sinD'&gt;"&amp;AF275&amp;"&lt;/td&gt;&lt;td headers='sinE'&gt;"&amp;AG275&amp;"&lt;/td&gt;&lt;td headers='sinF'&gt;"&amp;AH275&amp;"&lt;/td&gt;&lt;td headers='sinG'&gt;"&amp;AI275&amp;"&lt;/td&gt;&lt;/tr&gt;"</f>
        <v>&lt;tr class='mmt ltd'&gt;&lt;td headers='icon'&gt;&lt;a href='https://www.alchemistcodedb.com/jp/card/ts-ts-02'&gt;&lt;img src='../res/mmt/TS_TS_02.png' title='大罪人の聖戦' /&gt;&lt;/a&gt;&lt;/td&gt;&lt;td headers='name'&gt;大罪人の聖戦&lt;/td&gt;&lt;td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id='m273'&gt;50&lt;/td&gt;&lt;td headers='HP'&gt;50&lt;/td&gt;&lt;td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275" s="29" t="str">
        <f t="shared" si="25"/>
        <v>document.getElementById('m273').innerHTML = (b0*20+b1*20+b2*20) + (s0*30+s1*30+s5*30);</v>
      </c>
      <c r="AO275" s="33" t="str">
        <f t="shared" si="26"/>
        <v>m273</v>
      </c>
      <c r="AP275" s="6" t="str">
        <f>IF(S275="","",VLOOKUP(S275,List!N$2:O$8,2,FALSE)&amp;"*"&amp;T275&amp;IF(U275="","","+"&amp;VLOOKUP(U275,List!N$2:O$8,2,FALSE)&amp;"*"&amp;V275&amp;"-"&amp;VLOOKUP(S275,List!N$2:O$8,2,FALSE)&amp;"*"&amp;VLOOKUP(U275,List!N$2:O$8,2,FALSE)&amp;"*"&amp;MIN(T275,V275)))&amp;IF(X275="","",IF(S275="","","+")&amp;VLOOKUP(X275,List!P$2:Q$15,2,FALSE)&amp;"*"&amp;Y275&amp;IF(Z275="","","+"&amp;VLOOKUP(Z275,List!P$2:Q$14,2,FALSE)))</f>
        <v/>
      </c>
    </row>
    <row r="276" spans="1:42" s="3" customFormat="1" ht="27.6" customHeight="1">
      <c r="A276" s="80" t="s">
        <v>319</v>
      </c>
      <c r="B276" s="6" t="s">
        <v>315</v>
      </c>
      <c r="C276" s="3">
        <v>5</v>
      </c>
      <c r="D276" s="3" t="s">
        <v>39</v>
      </c>
      <c r="E276" s="6"/>
      <c r="F276" s="14" t="s">
        <v>36</v>
      </c>
      <c r="G276" s="8" t="s">
        <v>311</v>
      </c>
      <c r="H276" s="8"/>
      <c r="I276" s="4">
        <f t="shared" si="27"/>
        <v>100</v>
      </c>
      <c r="J276" s="2"/>
      <c r="K276" s="2">
        <v>30</v>
      </c>
      <c r="L276" s="2">
        <v>30</v>
      </c>
      <c r="M276" s="2">
        <f t="shared" si="28"/>
        <v>30</v>
      </c>
      <c r="N276" s="2"/>
      <c r="O276" s="2"/>
      <c r="P276" s="2"/>
      <c r="Q276" s="2"/>
      <c r="R276" s="7"/>
      <c r="W276" s="3">
        <f t="shared" si="24"/>
        <v>0</v>
      </c>
      <c r="X276" s="5" t="s">
        <v>488</v>
      </c>
      <c r="Y276" s="8">
        <v>40</v>
      </c>
      <c r="Z276" s="5"/>
      <c r="AA276" s="4"/>
      <c r="AB276" s="5"/>
      <c r="AF276" s="3">
        <v>30</v>
      </c>
      <c r="AI276" s="3">
        <v>30</v>
      </c>
      <c r="AJ276" s="4">
        <f t="shared" si="29"/>
        <v>30</v>
      </c>
      <c r="AL276" s="21"/>
      <c r="AM276" s="29" t="str">
        <f>"&lt;tr class='mmt"&amp;IF(D276="活動"," ev",IF(D276="限定"," ltd",""))&amp;IF(G276=""," groupless'","'")&amp;"&gt;&lt;td headers='icon'&gt;&lt;a href='https://www.alchemistcodedb.com/jp/card/"&amp;SUBSTITUTE(SUBSTITUTE(LOWER(A276),"_","-"),".png","")&amp;"'&gt;&lt;img src='../res/mmt/"&amp;A276&amp;"' title='"&amp;B276&amp;"' /&gt;&lt;/a&gt;&lt;/td&gt;&lt;td headers='name'&gt;"&amp;B276&amp;"&lt;/td&gt;&lt;td headers='rank'&gt;"&amp;C276&amp;"&lt;/td&gt;&lt;td headers='remark'&gt;"&amp;IF(D276="活動","&lt;span class='event'&gt;活動&lt;/span&gt;",IF(D276="限定","&lt;span class='limited'&gt;限定&lt;/span&gt;",""))&amp;"&lt;/td&gt;&lt;td headers='origin'&gt;&lt;span class='originName'&gt;"&amp;SUBSTITUTE(F276,CHAR(10),"&lt;br /&gt;")&amp;"&lt;/span&gt;&lt;img class='originLogo' src='../res/mmt/ui/"&amp;VLOOKUP(F276,List!F:H,2,FALSE)&amp;"'title='"&amp;SUBSTITUTE(F276,CHAR(10)," ")&amp;"' /&gt;&lt;/td&gt;&lt;td headers='group'&gt;"&amp;IF(G276="","","&lt;span class='groupName'&gt;"&amp;SUBSTITUTE(G276,CHAR(10)," ")&amp;IF(H276="","","&lt;br /&gt;"&amp;SUBSTITUTE(H276,CHAR(10)," "))&amp;"&lt;/span&gt;&lt;img class='groupLogo' src='../res/mmt/ui/"&amp;VLOOKUP(G276,List!K:L,2,FALSE)&amp;"' title='"&amp;SUBSTITUTE(G276,CHAR(10)," ")&amp;"' /&gt;")&amp;IF(H276="","","&lt;img class='groupLogo' src='../res/mmt/ui/"&amp;VLOOKUP(H276,List!K:L,2,FALSE)&amp;"' title='"&amp;SUBSTITUTE(H276,CHAR(10)," ")&amp;"' /&gt;")&amp;"&lt;/td&gt;&lt;td headers='score' id='"&amp;AO276&amp;"'&gt;"&amp;I276&amp;"&lt;/td&gt;&lt;td headers='HP'&gt;"&amp;J276&amp;"&lt;/td&gt;&lt;td headers='patk'&gt;"&amp;K276&amp;"&lt;/td&gt;&lt;td headers='matk'&gt;"&amp;L276&amp;"&lt;/td&gt;&lt;td headers='pdef'&gt;"&amp;N276&amp;"&lt;/td&gt;&lt;td headers='mdef'&gt;"&amp;O276&amp;"&lt;/td&gt;&lt;td headers='dex'&gt;"&amp;P276&amp;"&lt;/td&gt;&lt;td headers='agi'&gt;"&amp;Q276&amp;"&lt;/td&gt;&lt;td headers='luck'&gt;"&amp;R276&amp;"&lt;/td&gt;&lt;td headers='aType'&gt;"&amp;S276&amp;IF(U276="","","&lt;br /&gt;"&amp;U276)&amp; "&lt;/td&gt;&lt;td headers='a.bonus'&gt;"&amp;T276&amp;IF(V276="","","&lt;br /&gt;"&amp;V276)&amp;"&lt;/td&gt;&lt;td headers='special'&gt;"&amp;X276&amp;IF(Z276="","","&lt;br /&gt;"&amp;Z276)&amp;"&lt;/td&gt;&lt;td headers='sp.bonus'&gt;"&amp;Y276&amp;IF(AA276="","","&lt;br /&gt;"&amp;AA276)&amp;"&lt;/td&gt;&lt;td headers='others'&gt;"&amp;AB276&amp;"&lt;/td&gt;&lt;td headers='sinA'&gt;"&amp;AC276&amp;"&lt;/td&gt;&lt;td headers='sinB'&gt;"&amp;AD276&amp;"&lt;/td&gt;&lt;td headers='sinC'&gt;"&amp;AE276&amp;"&lt;/td&gt;&lt;td headers='sinD'&gt;"&amp;AF276&amp;"&lt;/td&gt;&lt;td headers='sinE'&gt;"&amp;AG276&amp;"&lt;/td&gt;&lt;td headers='sinF'&gt;"&amp;AH276&amp;"&lt;/td&gt;&lt;td headers='sinG'&gt;"&amp;AI276&amp;"&lt;/td&gt;&lt;/tr&gt;"</f>
        <v>&lt;tr class='mmt ltd'&gt;&lt;td headers='icon'&gt;&lt;a href='https://www.alchemistcodedb.com/jp/card/ts-ts-03'&gt;&lt;img src='../res/mmt/TS_TS_03.png' title='リオネスの英雄、久遠に' /&gt;&lt;/a&gt;&lt;/td&gt;&lt;td headers='name'&gt;リオネスの英雄、久遠に&lt;/td&gt;&lt;td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id='m274'&gt;100&lt;/td&gt;&lt;td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headers='special'&gt;魔動人形&lt;/td&gt;&lt;td headers='sp.bonus'&gt;40&lt;/td&gt;&lt;td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headers='sinG'&gt;30&lt;/td&gt;&lt;/tr&gt;</v>
      </c>
      <c r="AN276" s="29" t="str">
        <f t="shared" si="25"/>
        <v>document.getElementById('m274').innerHTML = (b0*30+b1*30+b2*30) + (s0*30+s4*30+s7*30)+ (ex19*40);</v>
      </c>
      <c r="AO276" s="33" t="str">
        <f t="shared" si="26"/>
        <v>m274</v>
      </c>
      <c r="AP276" s="6" t="str">
        <f>IF(S276="","",VLOOKUP(S276,List!N$2:O$8,2,FALSE)&amp;"*"&amp;T276&amp;IF(U276="","","+"&amp;VLOOKUP(U276,List!N$2:O$8,2,FALSE)&amp;"*"&amp;V276&amp;"-"&amp;VLOOKUP(S276,List!N$2:O$8,2,FALSE)&amp;"*"&amp;VLOOKUP(U276,List!N$2:O$8,2,FALSE)&amp;"*"&amp;MIN(T276,V276)))&amp;IF(X276="","",IF(S276="","","+")&amp;VLOOKUP(X276,List!P$2:Q$15,2,FALSE)&amp;"*"&amp;Y276&amp;IF(Z276="","","+"&amp;VLOOKUP(Z276,List!P$2:Q$14,2,FALSE)))</f>
        <v>ex19*40</v>
      </c>
    </row>
    <row r="277" spans="1:42" s="3" customFormat="1" ht="27.6" customHeight="1">
      <c r="A277" s="80" t="s">
        <v>530</v>
      </c>
      <c r="B277" s="6" t="s">
        <v>675</v>
      </c>
      <c r="C277" s="3">
        <v>5</v>
      </c>
      <c r="D277" s="3" t="s">
        <v>39</v>
      </c>
      <c r="E277" s="6"/>
      <c r="F277" s="14" t="s">
        <v>36</v>
      </c>
      <c r="G277" s="8" t="s">
        <v>311</v>
      </c>
      <c r="H277" s="8"/>
      <c r="I277" s="4">
        <f t="shared" si="27"/>
        <v>140</v>
      </c>
      <c r="J277" s="2">
        <v>20</v>
      </c>
      <c r="K277" s="2"/>
      <c r="L277" s="2"/>
      <c r="M277" s="2">
        <f t="shared" si="28"/>
        <v>0</v>
      </c>
      <c r="N277" s="2"/>
      <c r="O277" s="2"/>
      <c r="P277" s="2"/>
      <c r="Q277" s="2"/>
      <c r="R277" s="7"/>
      <c r="W277" s="3">
        <f t="shared" si="24"/>
        <v>0</v>
      </c>
      <c r="X277" s="5" t="s">
        <v>531</v>
      </c>
      <c r="Y277" s="8">
        <v>80</v>
      </c>
      <c r="Z277" s="5"/>
      <c r="AA277" s="4"/>
      <c r="AB277" s="5"/>
      <c r="AI277" s="3">
        <v>60</v>
      </c>
      <c r="AJ277" s="4">
        <f t="shared" si="29"/>
        <v>60</v>
      </c>
      <c r="AL277" s="21"/>
      <c r="AM277" s="29" t="str">
        <f>"&lt;tr class='mmt"&amp;IF(D277="活動"," ev",IF(D277="限定"," ltd",""))&amp;IF(G277=""," groupless'","'")&amp;"&gt;&lt;td headers='icon'&gt;&lt;a href='https://www.alchemistcodedb.com/jp/card/"&amp;SUBSTITUTE(SUBSTITUTE(LOWER(A277),"_","-"),".png","")&amp;"'&gt;&lt;img src='../res/mmt/"&amp;A277&amp;"' title='"&amp;B277&amp;"' /&gt;&lt;/a&gt;&lt;/td&gt;&lt;td headers='name'&gt;"&amp;B277&amp;"&lt;/td&gt;&lt;td headers='rank'&gt;"&amp;C277&amp;"&lt;/td&gt;&lt;td headers='remark'&gt;"&amp;IF(D277="活動","&lt;span class='event'&gt;活動&lt;/span&gt;",IF(D277="限定","&lt;span class='limited'&gt;限定&lt;/span&gt;",""))&amp;"&lt;/td&gt;&lt;td headers='origin'&gt;&lt;span class='originName'&gt;"&amp;SUBSTITUTE(F277,CHAR(10),"&lt;br /&gt;")&amp;"&lt;/span&gt;&lt;img class='originLogo' src='../res/mmt/ui/"&amp;VLOOKUP(F277,List!F:H,2,FALSE)&amp;"'title='"&amp;SUBSTITUTE(F277,CHAR(10)," ")&amp;"' /&gt;&lt;/td&gt;&lt;td headers='group'&gt;"&amp;IF(G277="","","&lt;span class='groupName'&gt;"&amp;SUBSTITUTE(G277,CHAR(10)," ")&amp;IF(H277="","","&lt;br /&gt;"&amp;SUBSTITUTE(H277,CHAR(10)," "))&amp;"&lt;/span&gt;&lt;img class='groupLogo' src='../res/mmt/ui/"&amp;VLOOKUP(G277,List!K:L,2,FALSE)&amp;"' title='"&amp;SUBSTITUTE(G277,CHAR(10)," ")&amp;"' /&gt;")&amp;IF(H277="","","&lt;img class='groupLogo' src='../res/mmt/ui/"&amp;VLOOKUP(H277,List!K:L,2,FALSE)&amp;"' title='"&amp;SUBSTITUTE(H277,CHAR(10)," ")&amp;"' /&gt;")&amp;"&lt;/td&gt;&lt;td headers='score' id='"&amp;AO277&amp;"'&gt;"&amp;I277&amp;"&lt;/td&gt;&lt;td headers='HP'&gt;"&amp;J277&amp;"&lt;/td&gt;&lt;td headers='patk'&gt;"&amp;K277&amp;"&lt;/td&gt;&lt;td headers='matk'&gt;"&amp;L277&amp;"&lt;/td&gt;&lt;td headers='pdef'&gt;"&amp;N277&amp;"&lt;/td&gt;&lt;td headers='mdef'&gt;"&amp;O277&amp;"&lt;/td&gt;&lt;td headers='dex'&gt;"&amp;P277&amp;"&lt;/td&gt;&lt;td headers='agi'&gt;"&amp;Q277&amp;"&lt;/td&gt;&lt;td headers='luck'&gt;"&amp;R277&amp;"&lt;/td&gt;&lt;td headers='aType'&gt;"&amp;S277&amp;IF(U277="","","&lt;br /&gt;"&amp;U277)&amp; "&lt;/td&gt;&lt;td headers='a.bonus'&gt;"&amp;T277&amp;IF(V277="","","&lt;br /&gt;"&amp;V277)&amp;"&lt;/td&gt;&lt;td headers='special'&gt;"&amp;X277&amp;IF(Z277="","","&lt;br /&gt;"&amp;Z277)&amp;"&lt;/td&gt;&lt;td headers='sp.bonus'&gt;"&amp;Y277&amp;IF(AA277="","","&lt;br /&gt;"&amp;AA277)&amp;"&lt;/td&gt;&lt;td headers='others'&gt;"&amp;AB277&amp;"&lt;/td&gt;&lt;td headers='sinA'&gt;"&amp;AC277&amp;"&lt;/td&gt;&lt;td headers='sinB'&gt;"&amp;AD277&amp;"&lt;/td&gt;&lt;td headers='sinC'&gt;"&amp;AE277&amp;"&lt;/td&gt;&lt;td headers='sinD'&gt;"&amp;AF277&amp;"&lt;/td&gt;&lt;td headers='sinE'&gt;"&amp;AG277&amp;"&lt;/td&gt;&lt;td headers='sinF'&gt;"&amp;AH277&amp;"&lt;/td&gt;&lt;td headers='sinG'&gt;"&amp;AI277&amp;"&lt;/td&gt;&lt;/tr&gt;"</f>
        <v>&lt;tr class='mmt ltd'&gt;&lt;td headers='icon'&gt;&lt;a href='https://www.alchemistcodedb.com/jp/card/ts-ts-04'&gt;&lt;img src='../res/mmt/TS_TS_04.png' title='＜十戒＞に抗いし王女' /&gt;&lt;/a&gt;&lt;/td&gt;&lt;td headers='name'&gt;＜十戒＞に抗いし王女&lt;/td&gt;&lt;td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id='m275'&gt;140&lt;/td&gt;&lt;td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headers='special'&gt;下位魔神&lt;/td&gt;&lt;td headers='sp.bonus'&gt;80&lt;/td&gt;&lt;td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277" s="29" t="str">
        <f t="shared" si="25"/>
        <v>document.getElementById('m275').innerHTML = (b0*0) + (s0*60+s7*60)+ (ex20*80);</v>
      </c>
      <c r="AO277" s="33" t="str">
        <f t="shared" si="26"/>
        <v>m275</v>
      </c>
      <c r="AP277" s="6" t="str">
        <f>IF(S277="","",VLOOKUP(S277,List!N$2:O$8,2,FALSE)&amp;"*"&amp;T277&amp;IF(U277="","","+"&amp;VLOOKUP(U277,List!N$2:O$8,2,FALSE)&amp;"*"&amp;V277&amp;"-"&amp;VLOOKUP(S277,List!N$2:O$8,2,FALSE)&amp;"*"&amp;VLOOKUP(U277,List!N$2:O$8,2,FALSE)&amp;"*"&amp;MIN(T277,V277)))&amp;IF(X277="","",IF(S277="","","+")&amp;VLOOKUP(X277,List!P$2:Q$15,2,FALSE)&amp;"*"&amp;Y277&amp;IF(Z277="","","+"&amp;VLOOKUP(Z277,List!P$2:Q$14,2,FALSE)))</f>
        <v>ex20*80</v>
      </c>
    </row>
    <row r="278" spans="1:42" s="3" customFormat="1" ht="27.6" customHeight="1">
      <c r="A278" s="80" t="s">
        <v>309</v>
      </c>
      <c r="B278" s="6" t="s">
        <v>317</v>
      </c>
      <c r="C278" s="3">
        <v>5</v>
      </c>
      <c r="D278" s="3" t="s">
        <v>39</v>
      </c>
      <c r="E278" s="6"/>
      <c r="F278" s="14" t="s">
        <v>36</v>
      </c>
      <c r="G278" s="8" t="s">
        <v>318</v>
      </c>
      <c r="H278" s="8"/>
      <c r="I278" s="4">
        <f t="shared" si="27"/>
        <v>60</v>
      </c>
      <c r="J278" s="2">
        <v>60</v>
      </c>
      <c r="K278" s="2">
        <v>20</v>
      </c>
      <c r="L278" s="2"/>
      <c r="M278" s="2">
        <f t="shared" si="28"/>
        <v>20</v>
      </c>
      <c r="N278" s="2"/>
      <c r="O278" s="2"/>
      <c r="P278" s="2"/>
      <c r="Q278" s="2"/>
      <c r="R278" s="7"/>
      <c r="W278" s="3">
        <f t="shared" si="24"/>
        <v>0</v>
      </c>
      <c r="Y278" s="8"/>
      <c r="AA278" s="4"/>
      <c r="AB278" s="5" t="s">
        <v>940</v>
      </c>
      <c r="AF278" s="3">
        <v>40</v>
      </c>
      <c r="AG278" s="3">
        <v>20</v>
      </c>
      <c r="AJ278" s="4">
        <f t="shared" si="29"/>
        <v>40</v>
      </c>
      <c r="AL278" s="21"/>
      <c r="AM278" s="29" t="str">
        <f>"&lt;tr class='mmt"&amp;IF(D278="活動"," ev",IF(D278="限定"," ltd",""))&amp;IF(G278=""," groupless'","'")&amp;"&gt;&lt;td headers='icon'&gt;&lt;a href='https://www.alchemistcodedb.com/jp/card/"&amp;SUBSTITUTE(SUBSTITUTE(LOWER(A278),"_","-"),".png","")&amp;"'&gt;&lt;img src='../res/mmt/"&amp;A278&amp;"' title='"&amp;B278&amp;"' /&gt;&lt;/a&gt;&lt;/td&gt;&lt;td headers='name'&gt;"&amp;B278&amp;"&lt;/td&gt;&lt;td headers='rank'&gt;"&amp;C278&amp;"&lt;/td&gt;&lt;td headers='remark'&gt;"&amp;IF(D278="活動","&lt;span class='event'&gt;活動&lt;/span&gt;",IF(D278="限定","&lt;span class='limited'&gt;限定&lt;/span&gt;",""))&amp;"&lt;/td&gt;&lt;td headers='origin'&gt;&lt;span class='originName'&gt;"&amp;SUBSTITUTE(F278,CHAR(10),"&lt;br /&gt;")&amp;"&lt;/span&gt;&lt;img class='originLogo' src='../res/mmt/ui/"&amp;VLOOKUP(F278,List!F:H,2,FALSE)&amp;"'title='"&amp;SUBSTITUTE(F278,CHAR(10)," ")&amp;"' /&gt;&lt;/td&gt;&lt;td headers='group'&gt;"&amp;IF(G278="","","&lt;span class='groupName'&gt;"&amp;SUBSTITUTE(G278,CHAR(10)," ")&amp;IF(H278="","","&lt;br /&gt;"&amp;SUBSTITUTE(H278,CHAR(10)," "))&amp;"&lt;/span&gt;&lt;img class='groupLogo' src='../res/mmt/ui/"&amp;VLOOKUP(G278,List!K:L,2,FALSE)&amp;"' title='"&amp;SUBSTITUTE(G278,CHAR(10)," ")&amp;"' /&gt;")&amp;IF(H278="","","&lt;img class='groupLogo' src='../res/mmt/ui/"&amp;VLOOKUP(H278,List!K:L,2,FALSE)&amp;"' title='"&amp;SUBSTITUTE(H278,CHAR(10)," ")&amp;"' /&gt;")&amp;"&lt;/td&gt;&lt;td headers='score' id='"&amp;AO278&amp;"'&gt;"&amp;I278&amp;"&lt;/td&gt;&lt;td headers='HP'&gt;"&amp;J278&amp;"&lt;/td&gt;&lt;td headers='patk'&gt;"&amp;K278&amp;"&lt;/td&gt;&lt;td headers='matk'&gt;"&amp;L278&amp;"&lt;/td&gt;&lt;td headers='pdef'&gt;"&amp;N278&amp;"&lt;/td&gt;&lt;td headers='mdef'&gt;"&amp;O278&amp;"&lt;/td&gt;&lt;td headers='dex'&gt;"&amp;P278&amp;"&lt;/td&gt;&lt;td headers='agi'&gt;"&amp;Q278&amp;"&lt;/td&gt;&lt;td headers='luck'&gt;"&amp;R278&amp;"&lt;/td&gt;&lt;td headers='aType'&gt;"&amp;S278&amp;IF(U278="","","&lt;br /&gt;"&amp;U278)&amp; "&lt;/td&gt;&lt;td headers='a.bonus'&gt;"&amp;T278&amp;IF(V278="","","&lt;br /&gt;"&amp;V278)&amp;"&lt;/td&gt;&lt;td headers='special'&gt;"&amp;X278&amp;IF(Z278="","","&lt;br /&gt;"&amp;Z278)&amp;"&lt;/td&gt;&lt;td headers='sp.bonus'&gt;"&amp;Y278&amp;IF(AA278="","","&lt;br /&gt;"&amp;AA278)&amp;"&lt;/td&gt;&lt;td headers='others'&gt;"&amp;AB278&amp;"&lt;/td&gt;&lt;td headers='sinA'&gt;"&amp;AC278&amp;"&lt;/td&gt;&lt;td headers='sinB'&gt;"&amp;AD278&amp;"&lt;/td&gt;&lt;td headers='sinC'&gt;"&amp;AE278&amp;"&lt;/td&gt;&lt;td headers='sinD'&gt;"&amp;AF278&amp;"&lt;/td&gt;&lt;td headers='sinE'&gt;"&amp;AG278&amp;"&lt;/td&gt;&lt;td headers='sinF'&gt;"&amp;AH278&amp;"&lt;/td&gt;&lt;td headers='sinG'&gt;"&amp;AI278&amp;"&lt;/td&gt;&lt;/tr&gt;"</f>
        <v>&lt;tr class='mmt ltd'&gt;&lt;td headers='icon'&gt;&lt;a href='https://www.alchemistcodedb.com/jp/card/ts-tsp-01'&gt;&lt;img src='../res/mmt/TS_TSP_01.png' title='異世界ピクニックの衝撃' /&gt;&lt;/a&gt;&lt;/td&gt;&lt;td headers='name'&gt;異世界ピクニックの衝撃&lt;/td&gt;&lt;td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id='m276'&gt;60&lt;/td&gt;&lt;td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headers='others'&gt;MP獲得量+10&lt;/td&gt;&lt;td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78" s="29" t="str">
        <f t="shared" si="25"/>
        <v>document.getElementById('m276').innerHTML = (b0*20+b1*20) + (s0*40+s4*40+s5*20);</v>
      </c>
      <c r="AO278" s="33" t="str">
        <f t="shared" si="26"/>
        <v>m276</v>
      </c>
      <c r="AP278" s="6" t="str">
        <f>IF(S278="","",VLOOKUP(S278,List!N$2:O$8,2,FALSE)&amp;"*"&amp;T278&amp;IF(U278="","","+"&amp;VLOOKUP(U278,List!N$2:O$8,2,FALSE)&amp;"*"&amp;V278&amp;"-"&amp;VLOOKUP(S278,List!N$2:O$8,2,FALSE)&amp;"*"&amp;VLOOKUP(U278,List!N$2:O$8,2,FALSE)&amp;"*"&amp;MIN(T278,V278)))&amp;IF(X278="","",IF(S278="","","+")&amp;VLOOKUP(X278,List!P$2:Q$15,2,FALSE)&amp;"*"&amp;Y278&amp;IF(Z278="","","+"&amp;VLOOKUP(Z278,List!P$2:Q$14,2,FALSE)))</f>
        <v/>
      </c>
    </row>
    <row r="279" spans="1:42" s="3" customFormat="1" ht="27.6" customHeight="1">
      <c r="A279" s="80" t="s">
        <v>312</v>
      </c>
      <c r="B279" s="6" t="s">
        <v>320</v>
      </c>
      <c r="C279" s="3">
        <v>5</v>
      </c>
      <c r="D279" s="3" t="s">
        <v>39</v>
      </c>
      <c r="E279" s="6"/>
      <c r="F279" s="14" t="s">
        <v>36</v>
      </c>
      <c r="G279" s="8" t="s">
        <v>318</v>
      </c>
      <c r="H279" s="8"/>
      <c r="I279" s="4">
        <f t="shared" si="27"/>
        <v>70</v>
      </c>
      <c r="J279" s="2">
        <v>40</v>
      </c>
      <c r="K279" s="2">
        <v>30</v>
      </c>
      <c r="L279" s="2"/>
      <c r="M279" s="2">
        <f t="shared" si="28"/>
        <v>30</v>
      </c>
      <c r="N279" s="2"/>
      <c r="O279" s="2"/>
      <c r="P279" s="2">
        <v>30</v>
      </c>
      <c r="Q279" s="2"/>
      <c r="R279" s="7"/>
      <c r="W279" s="3">
        <f t="shared" si="24"/>
        <v>0</v>
      </c>
      <c r="Y279" s="8"/>
      <c r="AA279" s="4"/>
      <c r="AB279" s="5"/>
      <c r="AD279" s="3">
        <v>20</v>
      </c>
      <c r="AG279" s="3">
        <v>40</v>
      </c>
      <c r="AJ279" s="4">
        <f t="shared" si="29"/>
        <v>40</v>
      </c>
      <c r="AL279" s="21"/>
      <c r="AM279" s="29" t="str">
        <f>"&lt;tr class='mmt"&amp;IF(D279="活動"," ev",IF(D279="限定"," ltd",""))&amp;IF(G279=""," groupless'","'")&amp;"&gt;&lt;td headers='icon'&gt;&lt;a href='https://www.alchemistcodedb.com/jp/card/"&amp;SUBSTITUTE(SUBSTITUTE(LOWER(A279),"_","-"),".png","")&amp;"'&gt;&lt;img src='../res/mmt/"&amp;A279&amp;"' title='"&amp;B279&amp;"' /&gt;&lt;/a&gt;&lt;/td&gt;&lt;td headers='name'&gt;"&amp;B279&amp;"&lt;/td&gt;&lt;td headers='rank'&gt;"&amp;C279&amp;"&lt;/td&gt;&lt;td headers='remark'&gt;"&amp;IF(D279="活動","&lt;span class='event'&gt;活動&lt;/span&gt;",IF(D279="限定","&lt;span class='limited'&gt;限定&lt;/span&gt;",""))&amp;"&lt;/td&gt;&lt;td headers='origin'&gt;&lt;span class='originName'&gt;"&amp;SUBSTITUTE(F279,CHAR(10),"&lt;br /&gt;")&amp;"&lt;/span&gt;&lt;img class='originLogo' src='../res/mmt/ui/"&amp;VLOOKUP(F279,List!F:H,2,FALSE)&amp;"'title='"&amp;SUBSTITUTE(F279,CHAR(10)," ")&amp;"' /&gt;&lt;/td&gt;&lt;td headers='group'&gt;"&amp;IF(G279="","","&lt;span class='groupName'&gt;"&amp;SUBSTITUTE(G279,CHAR(10)," ")&amp;IF(H279="","","&lt;br /&gt;"&amp;SUBSTITUTE(H279,CHAR(10)," "))&amp;"&lt;/span&gt;&lt;img class='groupLogo' src='../res/mmt/ui/"&amp;VLOOKUP(G279,List!K:L,2,FALSE)&amp;"' title='"&amp;SUBSTITUTE(G279,CHAR(10)," ")&amp;"' /&gt;")&amp;IF(H279="","","&lt;img class='groupLogo' src='../res/mmt/ui/"&amp;VLOOKUP(H279,List!K:L,2,FALSE)&amp;"' title='"&amp;SUBSTITUTE(H279,CHAR(10)," ")&amp;"' /&gt;")&amp;"&lt;/td&gt;&lt;td headers='score' id='"&amp;AO279&amp;"'&gt;"&amp;I279&amp;"&lt;/td&gt;&lt;td headers='HP'&gt;"&amp;J279&amp;"&lt;/td&gt;&lt;td headers='patk'&gt;"&amp;K279&amp;"&lt;/td&gt;&lt;td headers='matk'&gt;"&amp;L279&amp;"&lt;/td&gt;&lt;td headers='pdef'&gt;"&amp;N279&amp;"&lt;/td&gt;&lt;td headers='mdef'&gt;"&amp;O279&amp;"&lt;/td&gt;&lt;td headers='dex'&gt;"&amp;P279&amp;"&lt;/td&gt;&lt;td headers='agi'&gt;"&amp;Q279&amp;"&lt;/td&gt;&lt;td headers='luck'&gt;"&amp;R279&amp;"&lt;/td&gt;&lt;td headers='aType'&gt;"&amp;S279&amp;IF(U279="","","&lt;br /&gt;"&amp;U279)&amp; "&lt;/td&gt;&lt;td headers='a.bonus'&gt;"&amp;T279&amp;IF(V279="","","&lt;br /&gt;"&amp;V279)&amp;"&lt;/td&gt;&lt;td headers='special'&gt;"&amp;X279&amp;IF(Z279="","","&lt;br /&gt;"&amp;Z279)&amp;"&lt;/td&gt;&lt;td headers='sp.bonus'&gt;"&amp;Y279&amp;IF(AA279="","","&lt;br /&gt;"&amp;AA279)&amp;"&lt;/td&gt;&lt;td headers='others'&gt;"&amp;AB279&amp;"&lt;/td&gt;&lt;td headers='sinA'&gt;"&amp;AC279&amp;"&lt;/td&gt;&lt;td headers='sinB'&gt;"&amp;AD279&amp;"&lt;/td&gt;&lt;td headers='sinC'&gt;"&amp;AE279&amp;"&lt;/td&gt;&lt;td headers='sinD'&gt;"&amp;AF279&amp;"&lt;/td&gt;&lt;td headers='sinE'&gt;"&amp;AG279&amp;"&lt;/td&gt;&lt;td headers='sinF'&gt;"&amp;AH279&amp;"&lt;/td&gt;&lt;td headers='sinG'&gt;"&amp;AI279&amp;"&lt;/td&gt;&lt;/tr&gt;"</f>
        <v>&lt;tr class='mmt ltd'&gt;&lt;td headers='icon'&gt;&lt;a href='https://www.alchemistcodedb.com/jp/card/ts-tsp-02'&gt;&lt;img src='../res/mmt/TS_TSP_02.png' title='斬り開く、仲間とともに' /&gt;&lt;/a&gt;&lt;/td&gt;&lt;td headers='name'&gt;斬り開く、仲間とともに&lt;/td&gt;&lt;td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id='m277'&gt;70&lt;/td&gt;&lt;td headers='HP'&gt;40&lt;/td&gt;&lt;td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headers='sinE'&gt;40&lt;/td&gt;&lt;td headers='sinF'&gt;&lt;/td&gt;&lt;td headers='sinG'&gt;&lt;/td&gt;&lt;/tr&gt;</v>
      </c>
      <c r="AN279" s="29" t="str">
        <f t="shared" si="25"/>
        <v>document.getElementById('m277').innerHTML = (b0*30+b1*30) + (s0*40+s2*20+s5*40);</v>
      </c>
      <c r="AO279" s="33" t="str">
        <f t="shared" si="26"/>
        <v>m277</v>
      </c>
      <c r="AP279" s="6" t="str">
        <f>IF(S279="","",VLOOKUP(S279,List!N$2:O$8,2,FALSE)&amp;"*"&amp;T279&amp;IF(U279="","","+"&amp;VLOOKUP(U279,List!N$2:O$8,2,FALSE)&amp;"*"&amp;V279&amp;"-"&amp;VLOOKUP(S279,List!N$2:O$8,2,FALSE)&amp;"*"&amp;VLOOKUP(U279,List!N$2:O$8,2,FALSE)&amp;"*"&amp;MIN(T279,V279)))&amp;IF(X279="","",IF(S279="","","+")&amp;VLOOKUP(X279,List!P$2:Q$15,2,FALSE)&amp;"*"&amp;Y279&amp;IF(Z279="","","+"&amp;VLOOKUP(Z279,List!P$2:Q$14,2,FALSE)))</f>
        <v/>
      </c>
    </row>
    <row r="280" spans="1:42" s="3" customFormat="1" ht="27.6" customHeight="1">
      <c r="A280" s="80" t="s">
        <v>967</v>
      </c>
      <c r="B280" s="6" t="s">
        <v>969</v>
      </c>
      <c r="C280" s="3">
        <v>5</v>
      </c>
      <c r="D280" s="3" t="s">
        <v>39</v>
      </c>
      <c r="E280" s="6"/>
      <c r="F280" s="14" t="s">
        <v>36</v>
      </c>
      <c r="G280" s="8" t="s">
        <v>318</v>
      </c>
      <c r="H280" s="8"/>
      <c r="I280" s="4">
        <f t="shared" si="27"/>
        <v>65</v>
      </c>
      <c r="J280" s="2">
        <v>50</v>
      </c>
      <c r="K280" s="2"/>
      <c r="L280" s="2"/>
      <c r="M280" s="2">
        <f t="shared" si="28"/>
        <v>0</v>
      </c>
      <c r="N280" s="2"/>
      <c r="O280" s="2"/>
      <c r="P280" s="2"/>
      <c r="Q280" s="2"/>
      <c r="R280" s="7"/>
      <c r="S280" s="3" t="s">
        <v>14</v>
      </c>
      <c r="T280" s="3">
        <v>25</v>
      </c>
      <c r="U280" s="3" t="s">
        <v>18</v>
      </c>
      <c r="V280" s="3">
        <v>25</v>
      </c>
      <c r="W280" s="3">
        <f t="shared" si="24"/>
        <v>25</v>
      </c>
      <c r="Y280" s="8"/>
      <c r="AA280" s="4"/>
      <c r="AB280" s="5"/>
      <c r="AC280" s="3">
        <v>20</v>
      </c>
      <c r="AG280" s="3">
        <v>40</v>
      </c>
      <c r="AJ280" s="4">
        <f t="shared" si="29"/>
        <v>40</v>
      </c>
      <c r="AL280" s="21"/>
      <c r="AM280" s="29" t="str">
        <f>"&lt;tr class='mmt"&amp;IF(D280="活動"," ev",IF(D280="限定"," ltd",""))&amp;IF(G280=""," groupless'","'")&amp;"&gt;&lt;td headers='icon'&gt;&lt;a href='https://www.alchemistcodedb.com/jp/card/"&amp;SUBSTITUTE(SUBSTITUTE(LOWER(A280),"_","-"),".png","")&amp;"'&gt;&lt;img src='../res/mmt/"&amp;A280&amp;"' title='"&amp;B280&amp;"' /&gt;&lt;/a&gt;&lt;/td&gt;&lt;td headers='name'&gt;"&amp;B280&amp;"&lt;/td&gt;&lt;td headers='rank'&gt;"&amp;C280&amp;"&lt;/td&gt;&lt;td headers='remark'&gt;"&amp;IF(D280="活動","&lt;span class='event'&gt;活動&lt;/span&gt;",IF(D280="限定","&lt;span class='limited'&gt;限定&lt;/span&gt;",""))&amp;"&lt;/td&gt;&lt;td headers='origin'&gt;&lt;span class='originName'&gt;"&amp;SUBSTITUTE(F280,CHAR(10),"&lt;br /&gt;")&amp;"&lt;/span&gt;&lt;img class='originLogo' src='../res/mmt/ui/"&amp;VLOOKUP(F280,List!F:H,2,FALSE)&amp;"'title='"&amp;SUBSTITUTE(F280,CHAR(10)," ")&amp;"' /&gt;&lt;/td&gt;&lt;td headers='group'&gt;"&amp;IF(G280="","","&lt;span class='groupName'&gt;"&amp;SUBSTITUTE(G280,CHAR(10)," ")&amp;IF(H280="","","&lt;br /&gt;"&amp;SUBSTITUTE(H280,CHAR(10)," "))&amp;"&lt;/span&gt;&lt;img class='groupLogo' src='../res/mmt/ui/"&amp;VLOOKUP(G280,List!K:L,2,FALSE)&amp;"' title='"&amp;SUBSTITUTE(G280,CHAR(10)," ")&amp;"' /&gt;")&amp;IF(H280="","","&lt;img class='groupLogo' src='../res/mmt/ui/"&amp;VLOOKUP(H280,List!K:L,2,FALSE)&amp;"' title='"&amp;SUBSTITUTE(H280,CHAR(10)," ")&amp;"' /&gt;")&amp;"&lt;/td&gt;&lt;td headers='score' id='"&amp;AO280&amp;"'&gt;"&amp;I280&amp;"&lt;/td&gt;&lt;td headers='HP'&gt;"&amp;J280&amp;"&lt;/td&gt;&lt;td headers='patk'&gt;"&amp;K280&amp;"&lt;/td&gt;&lt;td headers='matk'&gt;"&amp;L280&amp;"&lt;/td&gt;&lt;td headers='pdef'&gt;"&amp;N280&amp;"&lt;/td&gt;&lt;td headers='mdef'&gt;"&amp;O280&amp;"&lt;/td&gt;&lt;td headers='dex'&gt;"&amp;P280&amp;"&lt;/td&gt;&lt;td headers='agi'&gt;"&amp;Q280&amp;"&lt;/td&gt;&lt;td headers='luck'&gt;"&amp;R280&amp;"&lt;/td&gt;&lt;td headers='aType'&gt;"&amp;S280&amp;IF(U280="","","&lt;br /&gt;"&amp;U280)&amp; "&lt;/td&gt;&lt;td headers='a.bonus'&gt;"&amp;T280&amp;IF(V280="","","&lt;br /&gt;"&amp;V280)&amp;"&lt;/td&gt;&lt;td headers='special'&gt;"&amp;X280&amp;IF(Z280="","","&lt;br /&gt;"&amp;Z280)&amp;"&lt;/td&gt;&lt;td headers='sp.bonus'&gt;"&amp;Y280&amp;IF(AA280="","","&lt;br /&gt;"&amp;AA280)&amp;"&lt;/td&gt;&lt;td headers='others'&gt;"&amp;AB280&amp;"&lt;/td&gt;&lt;td headers='sinA'&gt;"&amp;AC280&amp;"&lt;/td&gt;&lt;td headers='sinB'&gt;"&amp;AD280&amp;"&lt;/td&gt;&lt;td headers='sinC'&gt;"&amp;AE280&amp;"&lt;/td&gt;&lt;td headers='sinD'&gt;"&amp;AF280&amp;"&lt;/td&gt;&lt;td headers='sinE'&gt;"&amp;AG280&amp;"&lt;/td&gt;&lt;td headers='sinF'&gt;"&amp;AH280&amp;"&lt;/td&gt;&lt;td headers='sinG'&gt;"&amp;AI280&amp;"&lt;/td&gt;&lt;/tr&gt;"</f>
        <v>&lt;tr class='mmt ltd'&gt;&lt;td headers='icon'&gt;&lt;a href='https://www.alchemistcodedb.com/jp/card/ts-tsp-03'&gt;&lt;img src='../res/mmt/TS_TSP_03.png' title='英雄の優しい記憶' /&gt;&lt;/a&gt;&lt;/td&gt;&lt;td headers='name'&gt;英雄の優しい記憶&lt;/td&gt;&lt;td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id='m278'&gt;65&lt;/td&gt;&lt;td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/&gt;魔法&lt;/td&gt;&lt;td headers='a.bonus'&gt;25&lt;br /&gt;25&lt;/td&gt;&lt;td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280" s="29" t="str">
        <f t="shared" si="25"/>
        <v>document.getElementById('m278').innerHTML = (b0*0) + (s0*40+s1*20+s5*40)+ (ex01*25+ex05*25-ex01*ex05*25);</v>
      </c>
      <c r="AO280" s="33" t="str">
        <f t="shared" si="26"/>
        <v>m278</v>
      </c>
      <c r="AP280" s="6" t="str">
        <f>IF(S280="","",VLOOKUP(S280,List!N$2:O$8,2,FALSE)&amp;"*"&amp;T280&amp;IF(U280="","","+"&amp;VLOOKUP(U280,List!N$2:O$8,2,FALSE)&amp;"*"&amp;V280&amp;"-"&amp;VLOOKUP(S280,List!N$2:O$8,2,FALSE)&amp;"*"&amp;VLOOKUP(U280,List!N$2:O$8,2,FALSE)&amp;"*"&amp;MIN(T280,V280)))&amp;IF(X280="","",IF(S280="","","+")&amp;VLOOKUP(X280,List!P$2:Q$15,2,FALSE)&amp;"*"&amp;Y280&amp;IF(Z280="","","+"&amp;VLOOKUP(Z280,List!P$2:Q$14,2,FALSE)))</f>
        <v>ex01*25+ex05*25-ex01*ex05*25</v>
      </c>
    </row>
    <row r="281" spans="1:42" s="3" customFormat="1" ht="27.6" customHeight="1">
      <c r="A281" s="80" t="s">
        <v>968</v>
      </c>
      <c r="B281" s="6" t="s">
        <v>970</v>
      </c>
      <c r="C281" s="3">
        <v>5</v>
      </c>
      <c r="D281" s="3" t="s">
        <v>39</v>
      </c>
      <c r="E281" s="6"/>
      <c r="F281" s="14" t="s">
        <v>36</v>
      </c>
      <c r="G281" s="8" t="s">
        <v>318</v>
      </c>
      <c r="H281" s="8"/>
      <c r="I281" s="4">
        <f t="shared" si="27"/>
        <v>110</v>
      </c>
      <c r="J281" s="2"/>
      <c r="K281" s="2"/>
      <c r="L281" s="2">
        <v>20</v>
      </c>
      <c r="M281" s="2">
        <f t="shared" si="28"/>
        <v>20</v>
      </c>
      <c r="N281" s="2"/>
      <c r="O281" s="2"/>
      <c r="P281" s="2"/>
      <c r="Q281" s="2">
        <v>10</v>
      </c>
      <c r="R281" s="7"/>
      <c r="S281" s="3" t="s">
        <v>18</v>
      </c>
      <c r="T281" s="3">
        <v>50</v>
      </c>
      <c r="W281" s="3">
        <f t="shared" si="24"/>
        <v>50</v>
      </c>
      <c r="Y281" s="8"/>
      <c r="AA281" s="4"/>
      <c r="AB281" s="5" t="s">
        <v>614</v>
      </c>
      <c r="AE281" s="3">
        <v>40</v>
      </c>
      <c r="AF281" s="3">
        <v>20</v>
      </c>
      <c r="AJ281" s="4">
        <f t="shared" si="29"/>
        <v>40</v>
      </c>
      <c r="AL281" s="21"/>
      <c r="AM281" s="29" t="str">
        <f>"&lt;tr class='mmt"&amp;IF(D281="活動"," ev",IF(D281="限定"," ltd",""))&amp;IF(G281=""," groupless'","'")&amp;"&gt;&lt;td headers='icon'&gt;&lt;a href='https://www.alchemistcodedb.com/jp/card/"&amp;SUBSTITUTE(SUBSTITUTE(LOWER(A281),"_","-"),".png","")&amp;"'&gt;&lt;img src='../res/mmt/"&amp;A281&amp;"' title='"&amp;B281&amp;"' /&gt;&lt;/a&gt;&lt;/td&gt;&lt;td headers='name'&gt;"&amp;B281&amp;"&lt;/td&gt;&lt;td headers='rank'&gt;"&amp;C281&amp;"&lt;/td&gt;&lt;td headers='remark'&gt;"&amp;IF(D281="活動","&lt;span class='event'&gt;活動&lt;/span&gt;",IF(D281="限定","&lt;span class='limited'&gt;限定&lt;/span&gt;",""))&amp;"&lt;/td&gt;&lt;td headers='origin'&gt;&lt;span class='originName'&gt;"&amp;SUBSTITUTE(F281,CHAR(10),"&lt;br /&gt;")&amp;"&lt;/span&gt;&lt;img class='originLogo' src='../res/mmt/ui/"&amp;VLOOKUP(F281,List!F:H,2,FALSE)&amp;"'title='"&amp;SUBSTITUTE(F281,CHAR(10)," ")&amp;"' /&gt;&lt;/td&gt;&lt;td headers='group'&gt;"&amp;IF(G281="","","&lt;span class='groupName'&gt;"&amp;SUBSTITUTE(G281,CHAR(10)," ")&amp;IF(H281="","","&lt;br /&gt;"&amp;SUBSTITUTE(H281,CHAR(10)," "))&amp;"&lt;/span&gt;&lt;img class='groupLogo' src='../res/mmt/ui/"&amp;VLOOKUP(G281,List!K:L,2,FALSE)&amp;"' title='"&amp;SUBSTITUTE(G281,CHAR(10)," ")&amp;"' /&gt;")&amp;IF(H281="","","&lt;img class='groupLogo' src='../res/mmt/ui/"&amp;VLOOKUP(H281,List!K:L,2,FALSE)&amp;"' title='"&amp;SUBSTITUTE(H281,CHAR(10)," ")&amp;"' /&gt;")&amp;"&lt;/td&gt;&lt;td headers='score' id='"&amp;AO281&amp;"'&gt;"&amp;I281&amp;"&lt;/td&gt;&lt;td headers='HP'&gt;"&amp;J281&amp;"&lt;/td&gt;&lt;td headers='patk'&gt;"&amp;K281&amp;"&lt;/td&gt;&lt;td headers='matk'&gt;"&amp;L281&amp;"&lt;/td&gt;&lt;td headers='pdef'&gt;"&amp;N281&amp;"&lt;/td&gt;&lt;td headers='mdef'&gt;"&amp;O281&amp;"&lt;/td&gt;&lt;td headers='dex'&gt;"&amp;P281&amp;"&lt;/td&gt;&lt;td headers='agi'&gt;"&amp;Q281&amp;"&lt;/td&gt;&lt;td headers='luck'&gt;"&amp;R281&amp;"&lt;/td&gt;&lt;td headers='aType'&gt;"&amp;S281&amp;IF(U281="","","&lt;br /&gt;"&amp;U281)&amp; "&lt;/td&gt;&lt;td headers='a.bonus'&gt;"&amp;T281&amp;IF(V281="","","&lt;br /&gt;"&amp;V281)&amp;"&lt;/td&gt;&lt;td headers='special'&gt;"&amp;X281&amp;IF(Z281="","","&lt;br /&gt;"&amp;Z281)&amp;"&lt;/td&gt;&lt;td headers='sp.bonus'&gt;"&amp;Y281&amp;IF(AA281="","","&lt;br /&gt;"&amp;AA281)&amp;"&lt;/td&gt;&lt;td headers='others'&gt;"&amp;AB281&amp;"&lt;/td&gt;&lt;td headers='sinA'&gt;"&amp;AC281&amp;"&lt;/td&gt;&lt;td headers='sinB'&gt;"&amp;AD281&amp;"&lt;/td&gt;&lt;td headers='sinC'&gt;"&amp;AE281&amp;"&lt;/td&gt;&lt;td headers='sinD'&gt;"&amp;AF281&amp;"&lt;/td&gt;&lt;td headers='sinE'&gt;"&amp;AG281&amp;"&lt;/td&gt;&lt;td headers='sinF'&gt;"&amp;AH281&amp;"&lt;/td&gt;&lt;td headers='sinG'&gt;"&amp;AI281&amp;"&lt;/td&gt;&lt;/tr&gt;"</f>
        <v>&lt;tr class='mmt ltd'&gt;&lt;td headers='icon'&gt;&lt;a href='https://www.alchemistcodedb.com/jp/card/ts-tsp-04'&gt;&lt;img src='../res/mmt/TS_TSP_04.png' title='原初の黒の忠誠' /&gt;&lt;/a&gt;&lt;/td&gt;&lt;td headers='name'&gt;原初の黒の忠誠&lt;/td&gt;&lt;td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id='m279'&gt;110&lt;/td&gt;&lt;td headers='HP'&gt;&lt;/td&gt;&lt;td headers='patk'&gt;&lt;/td&gt;&lt;td headers='matk'&gt;20&lt;/td&gt;&lt;td headers='pdef'&gt;&lt;/td&gt;&lt;td headers='mdef'&gt;&lt;/td&gt;&lt;td headers='dex'&gt;&lt;/td&gt;&lt;td headers='agi'&gt;10&lt;/td&gt;&lt;td headers='luck'&gt;&lt;/td&gt;&lt;td headers='aType'&gt;魔法&lt;/td&gt;&lt;td headers='a.bonus'&gt;50&lt;/td&gt;&lt;td headers='special'&gt;&lt;/td&gt;&lt;td headers='sp.bonus'&gt;&lt;/td&gt;&lt;td headers='others'&gt;MP上限+10%&lt;/td&gt;&lt;td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281" s="29" t="str">
        <f t="shared" si="25"/>
        <v>document.getElementById('m279').innerHTML = (b0*20) + (s0*40+s3*40+s4*20)+ (ex05*50);</v>
      </c>
      <c r="AO281" s="33" t="str">
        <f t="shared" si="26"/>
        <v>m279</v>
      </c>
      <c r="AP281" s="6" t="str">
        <f>IF(S281="","",VLOOKUP(S281,List!N$2:O$8,2,FALSE)&amp;"*"&amp;T281&amp;IF(U281="","","+"&amp;VLOOKUP(U281,List!N$2:O$8,2,FALSE)&amp;"*"&amp;V281&amp;"-"&amp;VLOOKUP(S281,List!N$2:O$8,2,FALSE)&amp;"*"&amp;VLOOKUP(U281,List!N$2:O$8,2,FALSE)&amp;"*"&amp;MIN(T281,V281)))&amp;IF(X281="","",IF(S281="","","+")&amp;VLOOKUP(X281,List!P$2:Q$15,2,FALSE)&amp;"*"&amp;Y281&amp;IF(Z281="","","+"&amp;VLOOKUP(Z281,List!P$2:Q$14,2,FALSE)))</f>
        <v>ex05*50</v>
      </c>
    </row>
    <row r="282" spans="1:42" s="3" customFormat="1" ht="27.6" customHeight="1">
      <c r="A282" s="80" t="s">
        <v>321</v>
      </c>
      <c r="B282" s="6" t="s">
        <v>322</v>
      </c>
      <c r="C282" s="3">
        <v>5</v>
      </c>
      <c r="D282" s="3" t="s">
        <v>35</v>
      </c>
      <c r="E282" s="6"/>
      <c r="F282" s="14" t="s">
        <v>280</v>
      </c>
      <c r="G282" s="8" t="s">
        <v>666</v>
      </c>
      <c r="H282" s="8"/>
      <c r="I282" s="4">
        <f t="shared" si="27"/>
        <v>30</v>
      </c>
      <c r="J282" s="2"/>
      <c r="K282" s="2"/>
      <c r="L282" s="2"/>
      <c r="M282" s="2">
        <f t="shared" si="28"/>
        <v>0</v>
      </c>
      <c r="N282" s="2"/>
      <c r="O282" s="2"/>
      <c r="P282" s="2">
        <v>60</v>
      </c>
      <c r="Q282" s="2"/>
      <c r="R282" s="7"/>
      <c r="W282" s="3">
        <f t="shared" si="24"/>
        <v>0</v>
      </c>
      <c r="Y282" s="8"/>
      <c r="AA282" s="4"/>
      <c r="AB282" s="5"/>
      <c r="AD282" s="3">
        <v>30</v>
      </c>
      <c r="AJ282" s="4">
        <f t="shared" si="29"/>
        <v>30</v>
      </c>
      <c r="AL282" s="21"/>
      <c r="AM282" s="29" t="str">
        <f>"&lt;tr class='mmt"&amp;IF(D282="活動"," ev",IF(D282="限定"," ltd",""))&amp;IF(G282=""," groupless'","'")&amp;"&gt;&lt;td headers='icon'&gt;&lt;a href='https://www.alchemistcodedb.com/jp/card/"&amp;SUBSTITUTE(SUBSTITUTE(LOWER(A282),"_","-"),".png","")&amp;"'&gt;&lt;img src='../res/mmt/"&amp;A282&amp;"' title='"&amp;B282&amp;"' /&gt;&lt;/a&gt;&lt;/td&gt;&lt;td headers='name'&gt;"&amp;B282&amp;"&lt;/td&gt;&lt;td headers='rank'&gt;"&amp;C282&amp;"&lt;/td&gt;&lt;td headers='remark'&gt;"&amp;IF(D282="活動","&lt;span class='event'&gt;活動&lt;/span&gt;",IF(D282="限定","&lt;span class='limited'&gt;限定&lt;/span&gt;",""))&amp;"&lt;/td&gt;&lt;td headers='origin'&gt;&lt;span class='originName'&gt;"&amp;SUBSTITUTE(F282,CHAR(10),"&lt;br /&gt;")&amp;"&lt;/span&gt;&lt;img class='originLogo' src='../res/mmt/ui/"&amp;VLOOKUP(F282,List!F:H,2,FALSE)&amp;"'title='"&amp;SUBSTITUTE(F282,CHAR(10)," ")&amp;"' /&gt;&lt;/td&gt;&lt;td headers='group'&gt;"&amp;IF(G282="","","&lt;span class='groupName'&gt;"&amp;SUBSTITUTE(G282,CHAR(10)," ")&amp;IF(H282="","","&lt;br /&gt;"&amp;SUBSTITUTE(H282,CHAR(10)," "))&amp;"&lt;/span&gt;&lt;img class='groupLogo' src='../res/mmt/ui/"&amp;VLOOKUP(G282,List!K:L,2,FALSE)&amp;"' title='"&amp;SUBSTITUTE(G282,CHAR(10)," ")&amp;"' /&gt;")&amp;IF(H282="","","&lt;img class='groupLogo' src='../res/mmt/ui/"&amp;VLOOKUP(H282,List!K:L,2,FALSE)&amp;"' title='"&amp;SUBSTITUTE(H282,CHAR(10)," ")&amp;"' /&gt;")&amp;"&lt;/td&gt;&lt;td headers='score' id='"&amp;AO282&amp;"'&gt;"&amp;I282&amp;"&lt;/td&gt;&lt;td headers='HP'&gt;"&amp;J282&amp;"&lt;/td&gt;&lt;td headers='patk'&gt;"&amp;K282&amp;"&lt;/td&gt;&lt;td headers='matk'&gt;"&amp;L282&amp;"&lt;/td&gt;&lt;td headers='pdef'&gt;"&amp;N282&amp;"&lt;/td&gt;&lt;td headers='mdef'&gt;"&amp;O282&amp;"&lt;/td&gt;&lt;td headers='dex'&gt;"&amp;P282&amp;"&lt;/td&gt;&lt;td headers='agi'&gt;"&amp;Q282&amp;"&lt;/td&gt;&lt;td headers='luck'&gt;"&amp;R282&amp;"&lt;/td&gt;&lt;td headers='aType'&gt;"&amp;S282&amp;IF(U282="","","&lt;br /&gt;"&amp;U282)&amp; "&lt;/td&gt;&lt;td headers='a.bonus'&gt;"&amp;T282&amp;IF(V282="","","&lt;br /&gt;"&amp;V282)&amp;"&lt;/td&gt;&lt;td headers='special'&gt;"&amp;X282&amp;IF(Z282="","","&lt;br /&gt;"&amp;Z282)&amp;"&lt;/td&gt;&lt;td headers='sp.bonus'&gt;"&amp;Y282&amp;IF(AA282="","","&lt;br /&gt;"&amp;AA282)&amp;"&lt;/td&gt;&lt;td headers='others'&gt;"&amp;AB282&amp;"&lt;/td&gt;&lt;td headers='sinA'&gt;"&amp;AC282&amp;"&lt;/td&gt;&lt;td headers='sinB'&gt;"&amp;AD282&amp;"&lt;/td&gt;&lt;td headers='sinC'&gt;"&amp;AE282&amp;"&lt;/td&gt;&lt;td headers='sinD'&gt;"&amp;AF282&amp;"&lt;/td&gt;&lt;td headers='sinE'&gt;"&amp;AG282&amp;"&lt;/td&gt;&lt;td headers='sinF'&gt;"&amp;AH282&amp;"&lt;/td&gt;&lt;td headers='sinG'&gt;"&amp;AI282&amp;"&lt;/td&gt;&lt;/tr&gt;"</f>
        <v>&lt;tr class='mmt ev'&gt;&lt;td headers='icon'&gt;&lt;a href='https://www.alchemistcodedb.com/jp/card/ts-undokai-2018-01'&gt;&lt;img src='../res/mmt/TS_UNDOKAI_2018_01.png' title='一番眩しい笑顔' /&gt;&lt;/a&gt;&lt;/td&gt;&lt;td headers='name'&gt;一番眩しい笑顔&lt;/td&gt;&lt;td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id='m280'&gt;30&lt;/td&gt;&lt;td headers='HP'&gt;&lt;/td&gt;&lt;td headers='patk'&gt;&lt;/td&gt;&lt;td headers='matk'&gt;&lt;/td&gt;&lt;td headers='pdef'&gt;&lt;/td&gt;&lt;td headers='mdef'&gt;&lt;/td&gt;&lt;td headers='dex'&gt;60&lt;/td&gt;&lt;td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282" s="29" t="str">
        <f t="shared" si="25"/>
        <v>document.getElementById('m280').innerHTML = (b0*0) + (s0*30+s2*30);</v>
      </c>
      <c r="AO282" s="33" t="str">
        <f t="shared" si="26"/>
        <v>m280</v>
      </c>
      <c r="AP282" s="6" t="str">
        <f>IF(S282="","",VLOOKUP(S282,List!N$2:O$8,2,FALSE)&amp;"*"&amp;T282&amp;IF(U282="","","+"&amp;VLOOKUP(U282,List!N$2:O$8,2,FALSE)&amp;"*"&amp;V282&amp;"-"&amp;VLOOKUP(S282,List!N$2:O$8,2,FALSE)&amp;"*"&amp;VLOOKUP(U282,List!N$2:O$8,2,FALSE)&amp;"*"&amp;MIN(T282,V282)))&amp;IF(X282="","",IF(S282="","","+")&amp;VLOOKUP(X282,List!P$2:Q$15,2,FALSE)&amp;"*"&amp;Y282&amp;IF(Z282="","","+"&amp;VLOOKUP(Z282,List!P$2:Q$14,2,FALSE)))</f>
        <v/>
      </c>
    </row>
    <row r="283" spans="1:42" s="3" customFormat="1" ht="27.6" customHeight="1">
      <c r="A283" s="80" t="s">
        <v>896</v>
      </c>
      <c r="B283" s="6" t="s">
        <v>908</v>
      </c>
      <c r="C283" s="3">
        <v>5</v>
      </c>
      <c r="D283" s="3" t="s">
        <v>39</v>
      </c>
      <c r="E283" s="6" t="s">
        <v>898</v>
      </c>
      <c r="F283" s="14" t="s">
        <v>325</v>
      </c>
      <c r="G283" s="8"/>
      <c r="H283" s="8"/>
      <c r="I283" s="4">
        <f t="shared" si="27"/>
        <v>0</v>
      </c>
      <c r="J283" s="2"/>
      <c r="K283" s="2"/>
      <c r="L283" s="2"/>
      <c r="M283" s="2">
        <f t="shared" si="28"/>
        <v>0</v>
      </c>
      <c r="N283" s="2"/>
      <c r="O283" s="2"/>
      <c r="P283" s="2"/>
      <c r="Q283" s="2"/>
      <c r="R283" s="7"/>
      <c r="W283" s="3">
        <f t="shared" si="24"/>
        <v>0</v>
      </c>
      <c r="Y283" s="8"/>
      <c r="AA283" s="4"/>
      <c r="AB283" s="5"/>
      <c r="AJ283" s="4">
        <f t="shared" si="29"/>
        <v>0</v>
      </c>
      <c r="AL283" s="21"/>
      <c r="AM283" s="29" t="str">
        <f>"&lt;tr class='mmt"&amp;IF(D283="活動"," ev",IF(D283="限定"," ltd",""))&amp;IF(G283=""," groupless'","'")&amp;"&gt;&lt;td headers='icon'&gt;&lt;a href='https://www.alchemistcodedb.com/jp/card/"&amp;SUBSTITUTE(SUBSTITUTE(LOWER(A283),"_","-"),".png","")&amp;"'&gt;&lt;img src='../res/mmt/"&amp;A283&amp;"' title='"&amp;B283&amp;"' /&gt;&lt;/a&gt;&lt;/td&gt;&lt;td headers='name'&gt;"&amp;B283&amp;"&lt;/td&gt;&lt;td headers='rank'&gt;"&amp;C283&amp;"&lt;/td&gt;&lt;td headers='remark'&gt;"&amp;IF(D283="活動","&lt;span class='event'&gt;活動&lt;/span&gt;",IF(D283="限定","&lt;span class='limited'&gt;限定&lt;/span&gt;",""))&amp;"&lt;/td&gt;&lt;td headers='origin'&gt;&lt;span class='originName'&gt;"&amp;SUBSTITUTE(F283,CHAR(10),"&lt;br /&gt;")&amp;"&lt;/span&gt;&lt;img class='originLogo' src='../res/mmt/ui/"&amp;VLOOKUP(F283,List!F:H,2,FALSE)&amp;"'title='"&amp;SUBSTITUTE(F283,CHAR(10)," ")&amp;"' /&gt;&lt;/td&gt;&lt;td headers='group'&gt;"&amp;IF(G283="","","&lt;span class='groupName'&gt;"&amp;SUBSTITUTE(G283,CHAR(10)," ")&amp;IF(H283="","","&lt;br /&gt;"&amp;SUBSTITUTE(H283,CHAR(10)," "))&amp;"&lt;/span&gt;&lt;img class='groupLogo' src='../res/mmt/ui/"&amp;VLOOKUP(G283,List!K:L,2,FALSE)&amp;"' title='"&amp;SUBSTITUTE(G283,CHAR(10)," ")&amp;"' /&gt;")&amp;IF(H283="","","&lt;img class='groupLogo' src='../res/mmt/ui/"&amp;VLOOKUP(H283,List!K:L,2,FALSE)&amp;"' title='"&amp;SUBSTITUTE(H283,CHAR(10)," ")&amp;"' /&gt;")&amp;"&lt;/td&gt;&lt;td headers='score' id='"&amp;AO283&amp;"'&gt;"&amp;I283&amp;"&lt;/td&gt;&lt;td headers='HP'&gt;"&amp;J283&amp;"&lt;/td&gt;&lt;td headers='patk'&gt;"&amp;K283&amp;"&lt;/td&gt;&lt;td headers='matk'&gt;"&amp;L283&amp;"&lt;/td&gt;&lt;td headers='pdef'&gt;"&amp;N283&amp;"&lt;/td&gt;&lt;td headers='mdef'&gt;"&amp;O283&amp;"&lt;/td&gt;&lt;td headers='dex'&gt;"&amp;P283&amp;"&lt;/td&gt;&lt;td headers='agi'&gt;"&amp;Q283&amp;"&lt;/td&gt;&lt;td headers='luck'&gt;"&amp;R283&amp;"&lt;/td&gt;&lt;td headers='aType'&gt;"&amp;S283&amp;IF(U283="","","&lt;br /&gt;"&amp;U283)&amp; "&lt;/td&gt;&lt;td headers='a.bonus'&gt;"&amp;T283&amp;IF(V283="","","&lt;br /&gt;"&amp;V283)&amp;"&lt;/td&gt;&lt;td headers='special'&gt;"&amp;X283&amp;IF(Z283="","","&lt;br /&gt;"&amp;Z283)&amp;"&lt;/td&gt;&lt;td headers='sp.bonus'&gt;"&amp;Y283&amp;IF(AA283="","","&lt;br /&gt;"&amp;AA283)&amp;"&lt;/td&gt;&lt;td headers='others'&gt;"&amp;AB283&amp;"&lt;/td&gt;&lt;td headers='sinA'&gt;"&amp;AC283&amp;"&lt;/td&gt;&lt;td headers='sinB'&gt;"&amp;AD283&amp;"&lt;/td&gt;&lt;td headers='sinC'&gt;"&amp;AE283&amp;"&lt;/td&gt;&lt;td headers='sinD'&gt;"&amp;AF283&amp;"&lt;/td&gt;&lt;td headers='sinE'&gt;"&amp;AG283&amp;"&lt;/td&gt;&lt;td headers='sinF'&gt;"&amp;AH283&amp;"&lt;/td&gt;&lt;td headers='sinG'&gt;"&amp;AI283&amp;"&lt;/td&gt;&lt;/tr&gt;"</f>
        <v>&lt;tr class='mmt ltd groupless'&gt;&lt;td headers='icon'&gt;&lt;a href='https://www.alchemistcodedb.com/jp/card/ts-wada-chihaya-01'&gt;&lt;img src='../res/mmt/TS_WADA_CHIHAYA_01.png' title='舞はたおやかな光を残し' /&gt;&lt;/a&gt;&lt;/td&gt;&lt;td headers='name'&gt;舞はたおやかな光を残し&lt;/td&gt;&lt;td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3" s="29" t="str">
        <f t="shared" si="25"/>
        <v>document.getElementById('m281').innerHTML = (b0*0);</v>
      </c>
      <c r="AO283" s="33" t="str">
        <f t="shared" si="26"/>
        <v>m281</v>
      </c>
      <c r="AP283" s="6" t="str">
        <f>IF(S283="","",VLOOKUP(S283,List!N$2:O$8,2,FALSE)&amp;"*"&amp;T283&amp;IF(U283="","","+"&amp;VLOOKUP(U283,List!N$2:O$8,2,FALSE)&amp;"*"&amp;V283&amp;"-"&amp;VLOOKUP(S283,List!N$2:O$8,2,FALSE)&amp;"*"&amp;VLOOKUP(U283,List!N$2:O$8,2,FALSE)&amp;"*"&amp;MIN(T283,V283)))&amp;IF(X283="","",IF(S283="","","+")&amp;VLOOKUP(X283,List!P$2:Q$15,2,FALSE)&amp;"*"&amp;Y283&amp;IF(Z283="","","+"&amp;VLOOKUP(Z283,List!P$2:Q$14,2,FALSE)))</f>
        <v/>
      </c>
    </row>
    <row r="284" spans="1:42" s="3" customFormat="1" ht="27.6" customHeight="1">
      <c r="A284" s="80" t="s">
        <v>323</v>
      </c>
      <c r="B284" s="6" t="s">
        <v>324</v>
      </c>
      <c r="C284" s="3">
        <v>4</v>
      </c>
      <c r="E284" s="6"/>
      <c r="F284" s="14" t="s">
        <v>325</v>
      </c>
      <c r="G284" s="8"/>
      <c r="H284" s="8"/>
      <c r="I284" s="4">
        <f t="shared" si="27"/>
        <v>0</v>
      </c>
      <c r="J284" s="2"/>
      <c r="K284" s="2"/>
      <c r="L284" s="2"/>
      <c r="M284" s="2">
        <f t="shared" si="28"/>
        <v>0</v>
      </c>
      <c r="N284" s="2"/>
      <c r="O284" s="2"/>
      <c r="P284" s="2"/>
      <c r="Q284" s="2"/>
      <c r="R284" s="7"/>
      <c r="W284" s="3">
        <f t="shared" si="24"/>
        <v>0</v>
      </c>
      <c r="Y284" s="8"/>
      <c r="AA284" s="4"/>
      <c r="AB284" s="5"/>
      <c r="AJ284" s="4">
        <f t="shared" si="29"/>
        <v>0</v>
      </c>
      <c r="AL284" s="21"/>
      <c r="AM284" s="29" t="str">
        <f>"&lt;tr class='mmt"&amp;IF(D284="活動"," ev",IF(D284="限定"," ltd",""))&amp;IF(G284=""," groupless'","'")&amp;"&gt;&lt;td headers='icon'&gt;&lt;a href='https://www.alchemistcodedb.com/jp/card/"&amp;SUBSTITUTE(SUBSTITUTE(LOWER(A284),"_","-"),".png","")&amp;"'&gt;&lt;img src='../res/mmt/"&amp;A284&amp;"' title='"&amp;B284&amp;"' /&gt;&lt;/a&gt;&lt;/td&gt;&lt;td headers='name'&gt;"&amp;B284&amp;"&lt;/td&gt;&lt;td headers='rank'&gt;"&amp;C284&amp;"&lt;/td&gt;&lt;td headers='remark'&gt;"&amp;IF(D284="活動","&lt;span class='event'&gt;活動&lt;/span&gt;",IF(D284="限定","&lt;span class='limited'&gt;限定&lt;/span&gt;",""))&amp;"&lt;/td&gt;&lt;td headers='origin'&gt;&lt;span class='originName'&gt;"&amp;SUBSTITUTE(F284,CHAR(10),"&lt;br /&gt;")&amp;"&lt;/span&gt;&lt;img class='originLogo' src='../res/mmt/ui/"&amp;VLOOKUP(F284,List!F:H,2,FALSE)&amp;"'title='"&amp;SUBSTITUTE(F284,CHAR(10)," ")&amp;"' /&gt;&lt;/td&gt;&lt;td headers='group'&gt;"&amp;IF(G284="","","&lt;span class='groupName'&gt;"&amp;SUBSTITUTE(G284,CHAR(10)," ")&amp;IF(H284="","","&lt;br /&gt;"&amp;SUBSTITUTE(H284,CHAR(10)," "))&amp;"&lt;/span&gt;&lt;img class='groupLogo' src='../res/mmt/ui/"&amp;VLOOKUP(G284,List!K:L,2,FALSE)&amp;"' title='"&amp;SUBSTITUTE(G284,CHAR(10)," ")&amp;"' /&gt;")&amp;IF(H284="","","&lt;img class='groupLogo' src='../res/mmt/ui/"&amp;VLOOKUP(H284,List!K:L,2,FALSE)&amp;"' title='"&amp;SUBSTITUTE(H284,CHAR(10)," ")&amp;"' /&gt;")&amp;"&lt;/td&gt;&lt;td headers='score' id='"&amp;AO284&amp;"'&gt;"&amp;I284&amp;"&lt;/td&gt;&lt;td headers='HP'&gt;"&amp;J284&amp;"&lt;/td&gt;&lt;td headers='patk'&gt;"&amp;K284&amp;"&lt;/td&gt;&lt;td headers='matk'&gt;"&amp;L284&amp;"&lt;/td&gt;&lt;td headers='pdef'&gt;"&amp;N284&amp;"&lt;/td&gt;&lt;td headers='mdef'&gt;"&amp;O284&amp;"&lt;/td&gt;&lt;td headers='dex'&gt;"&amp;P284&amp;"&lt;/td&gt;&lt;td headers='agi'&gt;"&amp;Q284&amp;"&lt;/td&gt;&lt;td headers='luck'&gt;"&amp;R284&amp;"&lt;/td&gt;&lt;td headers='aType'&gt;"&amp;S284&amp;IF(U284="","","&lt;br /&gt;"&amp;U284)&amp; "&lt;/td&gt;&lt;td headers='a.bonus'&gt;"&amp;T284&amp;IF(V284="","","&lt;br /&gt;"&amp;V284)&amp;"&lt;/td&gt;&lt;td headers='special'&gt;"&amp;X284&amp;IF(Z284="","","&lt;br /&gt;"&amp;Z284)&amp;"&lt;/td&gt;&lt;td headers='sp.bonus'&gt;"&amp;Y284&amp;IF(AA284="","","&lt;br /&gt;"&amp;AA284)&amp;"&lt;/td&gt;&lt;td headers='others'&gt;"&amp;AB284&amp;"&lt;/td&gt;&lt;td headers='sinA'&gt;"&amp;AC284&amp;"&lt;/td&gt;&lt;td headers='sinB'&gt;"&amp;AD284&amp;"&lt;/td&gt;&lt;td headers='sinC'&gt;"&amp;AE284&amp;"&lt;/td&gt;&lt;td headers='sinD'&gt;"&amp;AF284&amp;"&lt;/td&gt;&lt;td headers='sinE'&gt;"&amp;AG284&amp;"&lt;/td&gt;&lt;td headers='sinF'&gt;"&amp;AH284&amp;"&lt;/td&gt;&lt;td headers='sinG'&gt;"&amp;AI284&amp;"&lt;/td&gt;&lt;/tr&gt;"</f>
        <v>&lt;tr class='mmt groupless'&gt;&lt;td headers='icon'&gt;&lt;a href='https://www.alchemistcodedb.com/jp/card/ts-wada-fujica-01'&gt;&lt;img src='../res/mmt/TS_WADA_FUJICA_01.png' title='神童と呼ばれた友' /&gt;&lt;/a&gt;&lt;/td&gt;&lt;td headers='name'&gt;神童と呼ばれた友&lt;/td&gt;&lt;td headers='rank'&gt;4&lt;/td&gt;&lt;td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4" s="29" t="str">
        <f t="shared" si="25"/>
        <v>document.getElementById('m282').innerHTML = (b0*0);</v>
      </c>
      <c r="AO284" s="33" t="str">
        <f t="shared" si="26"/>
        <v>m282</v>
      </c>
      <c r="AP284" s="6" t="str">
        <f>IF(S284="","",VLOOKUP(S284,List!N$2:O$8,2,FALSE)&amp;"*"&amp;T284&amp;IF(U284="","","+"&amp;VLOOKUP(U284,List!N$2:O$8,2,FALSE)&amp;"*"&amp;V284&amp;"-"&amp;VLOOKUP(S284,List!N$2:O$8,2,FALSE)&amp;"*"&amp;VLOOKUP(U284,List!N$2:O$8,2,FALSE)&amp;"*"&amp;MIN(T284,V284)))&amp;IF(X284="","",IF(S284="","","+")&amp;VLOOKUP(X284,List!P$2:Q$15,2,FALSE)&amp;"*"&amp;Y284&amp;IF(Z284="","","+"&amp;VLOOKUP(Z284,List!P$2:Q$14,2,FALSE)))</f>
        <v/>
      </c>
    </row>
    <row r="285" spans="1:42" s="3" customFormat="1" ht="27.6" customHeight="1">
      <c r="A285" s="80" t="s">
        <v>326</v>
      </c>
      <c r="B285" s="6" t="s">
        <v>327</v>
      </c>
      <c r="C285" s="3">
        <v>5</v>
      </c>
      <c r="E285" s="6"/>
      <c r="F285" s="14" t="s">
        <v>325</v>
      </c>
      <c r="G285" s="8" t="s">
        <v>68</v>
      </c>
      <c r="H285" s="8"/>
      <c r="I285" s="4">
        <f t="shared" si="27"/>
        <v>60</v>
      </c>
      <c r="J285" s="2">
        <v>70</v>
      </c>
      <c r="K285" s="2"/>
      <c r="L285" s="2"/>
      <c r="M285" s="2">
        <f t="shared" si="28"/>
        <v>0</v>
      </c>
      <c r="N285" s="2"/>
      <c r="O285" s="2"/>
      <c r="P285" s="2"/>
      <c r="Q285" s="2"/>
      <c r="R285" s="7"/>
      <c r="S285" s="3" t="s">
        <v>14</v>
      </c>
      <c r="T285" s="3">
        <v>20</v>
      </c>
      <c r="W285" s="3">
        <f t="shared" si="24"/>
        <v>20</v>
      </c>
      <c r="Y285" s="8"/>
      <c r="AA285" s="4"/>
      <c r="AB285" s="5" t="s">
        <v>482</v>
      </c>
      <c r="AE285" s="3">
        <v>40</v>
      </c>
      <c r="AI285" s="3">
        <v>20</v>
      </c>
      <c r="AJ285" s="4">
        <f t="shared" si="29"/>
        <v>40</v>
      </c>
      <c r="AL285" s="21"/>
      <c r="AM285" s="29" t="str">
        <f>"&lt;tr class='mmt"&amp;IF(D285="活動"," ev",IF(D285="限定"," ltd",""))&amp;IF(G285=""," groupless'","'")&amp;"&gt;&lt;td headers='icon'&gt;&lt;a href='https://www.alchemistcodedb.com/jp/card/"&amp;SUBSTITUTE(SUBSTITUTE(LOWER(A285),"_","-"),".png","")&amp;"'&gt;&lt;img src='../res/mmt/"&amp;A285&amp;"' title='"&amp;B285&amp;"' /&gt;&lt;/a&gt;&lt;/td&gt;&lt;td headers='name'&gt;"&amp;B285&amp;"&lt;/td&gt;&lt;td headers='rank'&gt;"&amp;C285&amp;"&lt;/td&gt;&lt;td headers='remark'&gt;"&amp;IF(D285="活動","&lt;span class='event'&gt;活動&lt;/span&gt;",IF(D285="限定","&lt;span class='limited'&gt;限定&lt;/span&gt;",""))&amp;"&lt;/td&gt;&lt;td headers='origin'&gt;&lt;span class='originName'&gt;"&amp;SUBSTITUTE(F285,CHAR(10),"&lt;br /&gt;")&amp;"&lt;/span&gt;&lt;img class='originLogo' src='../res/mmt/ui/"&amp;VLOOKUP(F285,List!F:H,2,FALSE)&amp;"'title='"&amp;SUBSTITUTE(F285,CHAR(10)," ")&amp;"' /&gt;&lt;/td&gt;&lt;td headers='group'&gt;"&amp;IF(G285="","","&lt;span class='groupName'&gt;"&amp;SUBSTITUTE(G285,CHAR(10)," ")&amp;IF(H285="","","&lt;br /&gt;"&amp;SUBSTITUTE(H285,CHAR(10)," "))&amp;"&lt;/span&gt;&lt;img class='groupLogo' src='../res/mmt/ui/"&amp;VLOOKUP(G285,List!K:L,2,FALSE)&amp;"' title='"&amp;SUBSTITUTE(G285,CHAR(10)," ")&amp;"' /&gt;")&amp;IF(H285="","","&lt;img class='groupLogo' src='../res/mmt/ui/"&amp;VLOOKUP(H285,List!K:L,2,FALSE)&amp;"' title='"&amp;SUBSTITUTE(H285,CHAR(10)," ")&amp;"' /&gt;")&amp;"&lt;/td&gt;&lt;td headers='score' id='"&amp;AO285&amp;"'&gt;"&amp;I285&amp;"&lt;/td&gt;&lt;td headers='HP'&gt;"&amp;J285&amp;"&lt;/td&gt;&lt;td headers='patk'&gt;"&amp;K285&amp;"&lt;/td&gt;&lt;td headers='matk'&gt;"&amp;L285&amp;"&lt;/td&gt;&lt;td headers='pdef'&gt;"&amp;N285&amp;"&lt;/td&gt;&lt;td headers='mdef'&gt;"&amp;O285&amp;"&lt;/td&gt;&lt;td headers='dex'&gt;"&amp;P285&amp;"&lt;/td&gt;&lt;td headers='agi'&gt;"&amp;Q285&amp;"&lt;/td&gt;&lt;td headers='luck'&gt;"&amp;R285&amp;"&lt;/td&gt;&lt;td headers='aType'&gt;"&amp;S285&amp;IF(U285="","","&lt;br /&gt;"&amp;U285)&amp; "&lt;/td&gt;&lt;td headers='a.bonus'&gt;"&amp;T285&amp;IF(V285="","","&lt;br /&gt;"&amp;V285)&amp;"&lt;/td&gt;&lt;td headers='special'&gt;"&amp;X285&amp;IF(Z285="","","&lt;br /&gt;"&amp;Z285)&amp;"&lt;/td&gt;&lt;td headers='sp.bonus'&gt;"&amp;Y285&amp;IF(AA285="","","&lt;br /&gt;"&amp;AA285)&amp;"&lt;/td&gt;&lt;td headers='others'&gt;"&amp;AB285&amp;"&lt;/td&gt;&lt;td headers='sinA'&gt;"&amp;AC285&amp;"&lt;/td&gt;&lt;td headers='sinB'&gt;"&amp;AD285&amp;"&lt;/td&gt;&lt;td headers='sinC'&gt;"&amp;AE285&amp;"&lt;/td&gt;&lt;td headers='sinD'&gt;"&amp;AF285&amp;"&lt;/td&gt;&lt;td headers='sinE'&gt;"&amp;AG285&amp;"&lt;/td&gt;&lt;td headers='sinF'&gt;"&amp;AH285&amp;"&lt;/td&gt;&lt;td headers='sinG'&gt;"&amp;AI285&amp;"&lt;/td&gt;&lt;/tr&gt;"</f>
        <v>&lt;tr class='mmt'&gt;&lt;td headers='icon'&gt;&lt;a href='https://www.alchemistcodedb.com/jp/card/ts-wada-ikasa-01'&gt;&lt;img src='../res/mmt/TS_WADA_IKASA_01.png' title='未来は両の手の中に' /&gt;&lt;/a&gt;&lt;/td&gt;&lt;td headers='name'&gt;未来は両の手の中に&lt;/td&gt;&lt;td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id='m283'&gt;60&lt;/td&gt;&lt;td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headers='others'&gt;治癒力+20&lt;/td&gt;&lt;td headers='sinA'&gt;&lt;/td&gt;&lt;td headers='sinB'&gt;&lt;/td&gt;&lt;td headers='sinC'&gt;40&lt;/td&gt;&lt;td headers='sinD'&gt;&lt;/td&gt;&lt;td headers='sinE'&gt;&lt;/td&gt;&lt;td headers='sinF'&gt;&lt;/td&gt;&lt;td headers='sinG'&gt;20&lt;/td&gt;&lt;/tr&gt;</v>
      </c>
      <c r="AN285" s="29" t="str">
        <f t="shared" si="25"/>
        <v>document.getElementById('m283').innerHTML = (b0*0) + (s0*40+s3*40+s7*20)+ (ex01*20);</v>
      </c>
      <c r="AO285" s="33" t="str">
        <f t="shared" si="26"/>
        <v>m283</v>
      </c>
      <c r="AP285" s="6" t="str">
        <f>IF(S285="","",VLOOKUP(S285,List!N$2:O$8,2,FALSE)&amp;"*"&amp;T285&amp;IF(U285="","","+"&amp;VLOOKUP(U285,List!N$2:O$8,2,FALSE)&amp;"*"&amp;V285&amp;"-"&amp;VLOOKUP(S285,List!N$2:O$8,2,FALSE)&amp;"*"&amp;VLOOKUP(U285,List!N$2:O$8,2,FALSE)&amp;"*"&amp;MIN(T285,V285)))&amp;IF(X285="","",IF(S285="","","+")&amp;VLOOKUP(X285,List!P$2:Q$15,2,FALSE)&amp;"*"&amp;Y285&amp;IF(Z285="","","+"&amp;VLOOKUP(Z285,List!P$2:Q$14,2,FALSE)))</f>
        <v>ex01*20</v>
      </c>
    </row>
    <row r="286" spans="1:42" s="3" customFormat="1" ht="27.6" customHeight="1">
      <c r="A286" s="80" t="s">
        <v>917</v>
      </c>
      <c r="B286" s="6" t="s">
        <v>930</v>
      </c>
      <c r="C286" s="3">
        <v>5</v>
      </c>
      <c r="D286" s="3" t="s">
        <v>39</v>
      </c>
      <c r="E286" s="6" t="s">
        <v>827</v>
      </c>
      <c r="F286" s="14" t="s">
        <v>325</v>
      </c>
      <c r="G286" s="8" t="s">
        <v>68</v>
      </c>
      <c r="H286" s="8"/>
      <c r="I286" s="4">
        <f t="shared" si="27"/>
        <v>100</v>
      </c>
      <c r="J286" s="2"/>
      <c r="K286" s="2">
        <v>30</v>
      </c>
      <c r="L286" s="2"/>
      <c r="M286" s="2">
        <f t="shared" si="28"/>
        <v>30</v>
      </c>
      <c r="N286" s="2"/>
      <c r="O286" s="2"/>
      <c r="P286" s="2"/>
      <c r="Q286" s="2">
        <v>10</v>
      </c>
      <c r="R286" s="7"/>
      <c r="S286" s="3" t="s">
        <v>14</v>
      </c>
      <c r="T286" s="3">
        <v>40</v>
      </c>
      <c r="W286" s="3">
        <f t="shared" si="24"/>
        <v>40</v>
      </c>
      <c r="Y286" s="8"/>
      <c r="AA286" s="4"/>
      <c r="AB286" s="5" t="s">
        <v>482</v>
      </c>
      <c r="AC286" s="3">
        <v>30</v>
      </c>
      <c r="AE286" s="3">
        <v>30</v>
      </c>
      <c r="AJ286" s="4">
        <f t="shared" si="29"/>
        <v>30</v>
      </c>
      <c r="AL286" s="21"/>
      <c r="AM286" s="29" t="str">
        <f>"&lt;tr class='mmt"&amp;IF(D286="活動"," ev",IF(D286="限定"," ltd",""))&amp;IF(G286=""," groupless'","'")&amp;"&gt;&lt;td headers='icon'&gt;&lt;a href='https://www.alchemistcodedb.com/jp/card/"&amp;SUBSTITUTE(SUBSTITUTE(LOWER(A286),"_","-"),".png","")&amp;"'&gt;&lt;img src='../res/mmt/"&amp;A286&amp;"' title='"&amp;B286&amp;"' /&gt;&lt;/a&gt;&lt;/td&gt;&lt;td headers='name'&gt;"&amp;B286&amp;"&lt;/td&gt;&lt;td headers='rank'&gt;"&amp;C286&amp;"&lt;/td&gt;&lt;td headers='remark'&gt;"&amp;IF(D286="活動","&lt;span class='event'&gt;活動&lt;/span&gt;",IF(D286="限定","&lt;span class='limited'&gt;限定&lt;/span&gt;",""))&amp;"&lt;/td&gt;&lt;td headers='origin'&gt;&lt;span class='originName'&gt;"&amp;SUBSTITUTE(F286,CHAR(10),"&lt;br /&gt;")&amp;"&lt;/span&gt;&lt;img class='originLogo' src='../res/mmt/ui/"&amp;VLOOKUP(F286,List!F:H,2,FALSE)&amp;"'title='"&amp;SUBSTITUTE(F286,CHAR(10)," ")&amp;"' /&gt;&lt;/td&gt;&lt;td headers='group'&gt;"&amp;IF(G286="","","&lt;span class='groupName'&gt;"&amp;SUBSTITUTE(G286,CHAR(10)," ")&amp;IF(H286="","","&lt;br /&gt;"&amp;SUBSTITUTE(H286,CHAR(10)," "))&amp;"&lt;/span&gt;&lt;img class='groupLogo' src='../res/mmt/ui/"&amp;VLOOKUP(G286,List!K:L,2,FALSE)&amp;"' title='"&amp;SUBSTITUTE(G286,CHAR(10)," ")&amp;"' /&gt;")&amp;IF(H286="","","&lt;img class='groupLogo' src='../res/mmt/ui/"&amp;VLOOKUP(H286,List!K:L,2,FALSE)&amp;"' title='"&amp;SUBSTITUTE(H286,CHAR(10)," ")&amp;"' /&gt;")&amp;"&lt;/td&gt;&lt;td headers='score' id='"&amp;AO286&amp;"'&gt;"&amp;I286&amp;"&lt;/td&gt;&lt;td headers='HP'&gt;"&amp;J286&amp;"&lt;/td&gt;&lt;td headers='patk'&gt;"&amp;K286&amp;"&lt;/td&gt;&lt;td headers='matk'&gt;"&amp;L286&amp;"&lt;/td&gt;&lt;td headers='pdef'&gt;"&amp;N286&amp;"&lt;/td&gt;&lt;td headers='mdef'&gt;"&amp;O286&amp;"&lt;/td&gt;&lt;td headers='dex'&gt;"&amp;P286&amp;"&lt;/td&gt;&lt;td headers='agi'&gt;"&amp;Q286&amp;"&lt;/td&gt;&lt;td headers='luck'&gt;"&amp;R286&amp;"&lt;/td&gt;&lt;td headers='aType'&gt;"&amp;S286&amp;IF(U286="","","&lt;br /&gt;"&amp;U286)&amp; "&lt;/td&gt;&lt;td headers='a.bonus'&gt;"&amp;T286&amp;IF(V286="","","&lt;br /&gt;"&amp;V286)&amp;"&lt;/td&gt;&lt;td headers='special'&gt;"&amp;X286&amp;IF(Z286="","","&lt;br /&gt;"&amp;Z286)&amp;"&lt;/td&gt;&lt;td headers='sp.bonus'&gt;"&amp;Y286&amp;IF(AA286="","","&lt;br /&gt;"&amp;AA286)&amp;"&lt;/td&gt;&lt;td headers='others'&gt;"&amp;AB286&amp;"&lt;/td&gt;&lt;td headers='sinA'&gt;"&amp;AC286&amp;"&lt;/td&gt;&lt;td headers='sinB'&gt;"&amp;AD286&amp;"&lt;/td&gt;&lt;td headers='sinC'&gt;"&amp;AE286&amp;"&lt;/td&gt;&lt;td headers='sinD'&gt;"&amp;AF286&amp;"&lt;/td&gt;&lt;td headers='sinE'&gt;"&amp;AG286&amp;"&lt;/td&gt;&lt;td headers='sinF'&gt;"&amp;AH286&amp;"&lt;/td&gt;&lt;td headers='sinG'&gt;"&amp;AI286&amp;"&lt;/td&gt;&lt;/tr&gt;"</f>
        <v>&lt;tr class='mmt ltd'&gt;&lt;td headers='icon'&gt;&lt;a href='https://www.alchemistcodedb.com/jp/card/ts-wada-ikasa-02'&gt;&lt;img src='../res/mmt/TS_WADA_IKASA_02.png' title='死の先で開いた華火' /&gt;&lt;/a&gt;&lt;/td&gt;&lt;td headers='name'&gt;死の先で開いた華火&lt;/td&gt;&lt;td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id='m284'&gt;100&lt;/td&gt;&lt;td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headers='others'&gt;治癒力+20&lt;/td&gt;&lt;td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286" s="29" t="str">
        <f t="shared" si="25"/>
        <v>document.getElementById('m284').innerHTML = (b0*30+b1*30) + (s0*30+s1*30+s3*30)+ (ex01*40);</v>
      </c>
      <c r="AO286" s="33" t="str">
        <f t="shared" si="26"/>
        <v>m284</v>
      </c>
      <c r="AP286" s="6" t="str">
        <f>IF(S286="","",VLOOKUP(S286,List!N$2:O$8,2,FALSE)&amp;"*"&amp;T286&amp;IF(U286="","","+"&amp;VLOOKUP(U286,List!N$2:O$8,2,FALSE)&amp;"*"&amp;V286&amp;"-"&amp;VLOOKUP(S286,List!N$2:O$8,2,FALSE)&amp;"*"&amp;VLOOKUP(U286,List!N$2:O$8,2,FALSE)&amp;"*"&amp;MIN(T286,V286)))&amp;IF(X286="","",IF(S286="","","+")&amp;VLOOKUP(X286,List!P$2:Q$15,2,FALSE)&amp;"*"&amp;Y286&amp;IF(Z286="","","+"&amp;VLOOKUP(Z286,List!P$2:Q$14,2,FALSE)))</f>
        <v>ex01*40</v>
      </c>
    </row>
    <row r="287" spans="1:42" s="3" customFormat="1" ht="27.6" customHeight="1">
      <c r="A287" s="80" t="s">
        <v>328</v>
      </c>
      <c r="B287" s="6" t="s">
        <v>329</v>
      </c>
      <c r="C287" s="3">
        <v>5</v>
      </c>
      <c r="D287" s="3" t="s">
        <v>39</v>
      </c>
      <c r="E287" s="6" t="s">
        <v>830</v>
      </c>
      <c r="F287" s="14" t="s">
        <v>325</v>
      </c>
      <c r="G287" s="8"/>
      <c r="H287" s="8"/>
      <c r="I287" s="4">
        <f t="shared" si="27"/>
        <v>0</v>
      </c>
      <c r="J287" s="2"/>
      <c r="K287" s="2"/>
      <c r="L287" s="2"/>
      <c r="M287" s="2">
        <f t="shared" si="28"/>
        <v>0</v>
      </c>
      <c r="N287" s="2"/>
      <c r="O287" s="2"/>
      <c r="P287" s="2"/>
      <c r="Q287" s="2"/>
      <c r="R287" s="7"/>
      <c r="W287" s="3">
        <f t="shared" si="24"/>
        <v>0</v>
      </c>
      <c r="Y287" s="8"/>
      <c r="AA287" s="4"/>
      <c r="AB287" s="5"/>
      <c r="AJ287" s="4">
        <f t="shared" si="29"/>
        <v>0</v>
      </c>
      <c r="AL287" s="21"/>
      <c r="AM287" s="29" t="str">
        <f>"&lt;tr class='mmt"&amp;IF(D287="活動"," ev",IF(D287="限定"," ltd",""))&amp;IF(G287=""," groupless'","'")&amp;"&gt;&lt;td headers='icon'&gt;&lt;a href='https://www.alchemistcodedb.com/jp/card/"&amp;SUBSTITUTE(SUBSTITUTE(LOWER(A287),"_","-"),".png","")&amp;"'&gt;&lt;img src='../res/mmt/"&amp;A287&amp;"' title='"&amp;B287&amp;"' /&gt;&lt;/a&gt;&lt;/td&gt;&lt;td headers='name'&gt;"&amp;B287&amp;"&lt;/td&gt;&lt;td headers='rank'&gt;"&amp;C287&amp;"&lt;/td&gt;&lt;td headers='remark'&gt;"&amp;IF(D287="活動","&lt;span class='event'&gt;活動&lt;/span&gt;",IF(D287="限定","&lt;span class='limited'&gt;限定&lt;/span&gt;",""))&amp;"&lt;/td&gt;&lt;td headers='origin'&gt;&lt;span class='originName'&gt;"&amp;SUBSTITUTE(F287,CHAR(10),"&lt;br /&gt;")&amp;"&lt;/span&gt;&lt;img class='originLogo' src='../res/mmt/ui/"&amp;VLOOKUP(F287,List!F:H,2,FALSE)&amp;"'title='"&amp;SUBSTITUTE(F287,CHAR(10)," ")&amp;"' /&gt;&lt;/td&gt;&lt;td headers='group'&gt;"&amp;IF(G287="","","&lt;span class='groupName'&gt;"&amp;SUBSTITUTE(G287,CHAR(10)," ")&amp;IF(H287="","","&lt;br /&gt;"&amp;SUBSTITUTE(H287,CHAR(10)," "))&amp;"&lt;/span&gt;&lt;img class='groupLogo' src='../res/mmt/ui/"&amp;VLOOKUP(G287,List!K:L,2,FALSE)&amp;"' title='"&amp;SUBSTITUTE(G287,CHAR(10)," ")&amp;"' /&gt;")&amp;IF(H287="","","&lt;img class='groupLogo' src='../res/mmt/ui/"&amp;VLOOKUP(H287,List!K:L,2,FALSE)&amp;"' title='"&amp;SUBSTITUTE(H287,CHAR(10)," ")&amp;"' /&gt;")&amp;"&lt;/td&gt;&lt;td headers='score' id='"&amp;AO287&amp;"'&gt;"&amp;I287&amp;"&lt;/td&gt;&lt;td headers='HP'&gt;"&amp;J287&amp;"&lt;/td&gt;&lt;td headers='patk'&gt;"&amp;K287&amp;"&lt;/td&gt;&lt;td headers='matk'&gt;"&amp;L287&amp;"&lt;/td&gt;&lt;td headers='pdef'&gt;"&amp;N287&amp;"&lt;/td&gt;&lt;td headers='mdef'&gt;"&amp;O287&amp;"&lt;/td&gt;&lt;td headers='dex'&gt;"&amp;P287&amp;"&lt;/td&gt;&lt;td headers='agi'&gt;"&amp;Q287&amp;"&lt;/td&gt;&lt;td headers='luck'&gt;"&amp;R287&amp;"&lt;/td&gt;&lt;td headers='aType'&gt;"&amp;S287&amp;IF(U287="","","&lt;br /&gt;"&amp;U287)&amp; "&lt;/td&gt;&lt;td headers='a.bonus'&gt;"&amp;T287&amp;IF(V287="","","&lt;br /&gt;"&amp;V287)&amp;"&lt;/td&gt;&lt;td headers='special'&gt;"&amp;X287&amp;IF(Z287="","","&lt;br /&gt;"&amp;Z287)&amp;"&lt;/td&gt;&lt;td headers='sp.bonus'&gt;"&amp;Y287&amp;IF(AA287="","","&lt;br /&gt;"&amp;AA287)&amp;"&lt;/td&gt;&lt;td headers='others'&gt;"&amp;AB287&amp;"&lt;/td&gt;&lt;td headers='sinA'&gt;"&amp;AC287&amp;"&lt;/td&gt;&lt;td headers='sinB'&gt;"&amp;AD287&amp;"&lt;/td&gt;&lt;td headers='sinC'&gt;"&amp;AE287&amp;"&lt;/td&gt;&lt;td headers='sinD'&gt;"&amp;AF287&amp;"&lt;/td&gt;&lt;td headers='sinE'&gt;"&amp;AG287&amp;"&lt;/td&gt;&lt;td headers='sinF'&gt;"&amp;AH287&amp;"&lt;/td&gt;&lt;td headers='sinG'&gt;"&amp;AI287&amp;"&lt;/td&gt;&lt;/tr&gt;"</f>
        <v>&lt;tr class='mmt ltd groupless'&gt;&lt;td headers='icon'&gt;&lt;a href='https://www.alchemistcodedb.com/jp/card/ts-wada-itsuki-01'&gt;&lt;img src='../res/mmt/TS_WADA_ITSUKI_01.png' title='甘くない、それも個性' /&gt;&lt;/a&gt;&lt;/td&gt;&lt;td headers='name'&gt;甘くない、それも個性&lt;/td&gt;&lt;td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7" s="29" t="str">
        <f t="shared" si="25"/>
        <v>document.getElementById('m285').innerHTML = (b0*0);</v>
      </c>
      <c r="AO287" s="33" t="str">
        <f t="shared" si="26"/>
        <v>m285</v>
      </c>
      <c r="AP287" s="6" t="str">
        <f>IF(S287="","",VLOOKUP(S287,List!N$2:O$8,2,FALSE)&amp;"*"&amp;T287&amp;IF(U287="","","+"&amp;VLOOKUP(U287,List!N$2:O$8,2,FALSE)&amp;"*"&amp;V287&amp;"-"&amp;VLOOKUP(S287,List!N$2:O$8,2,FALSE)&amp;"*"&amp;VLOOKUP(U287,List!N$2:O$8,2,FALSE)&amp;"*"&amp;MIN(T287,V287)))&amp;IF(X287="","",IF(S287="","","+")&amp;VLOOKUP(X287,List!P$2:Q$15,2,FALSE)&amp;"*"&amp;Y287&amp;IF(Z287="","","+"&amp;VLOOKUP(Z287,List!P$2:Q$14,2,FALSE)))</f>
        <v/>
      </c>
    </row>
    <row r="288" spans="1:42" s="3" customFormat="1" ht="27.6" customHeight="1">
      <c r="A288" s="79" t="s">
        <v>330</v>
      </c>
      <c r="B288" s="6" t="s">
        <v>331</v>
      </c>
      <c r="C288" s="3">
        <v>5</v>
      </c>
      <c r="E288" s="6"/>
      <c r="F288" s="14" t="s">
        <v>325</v>
      </c>
      <c r="G288" s="8"/>
      <c r="H288" s="8"/>
      <c r="I288" s="4">
        <f t="shared" si="27"/>
        <v>0</v>
      </c>
      <c r="J288" s="2"/>
      <c r="K288" s="2"/>
      <c r="L288" s="2"/>
      <c r="M288" s="2">
        <f t="shared" si="28"/>
        <v>0</v>
      </c>
      <c r="N288" s="2"/>
      <c r="O288" s="2"/>
      <c r="P288" s="2"/>
      <c r="Q288" s="2"/>
      <c r="R288" s="7"/>
      <c r="W288" s="3">
        <f t="shared" si="24"/>
        <v>0</v>
      </c>
      <c r="Y288" s="8"/>
      <c r="AA288" s="4"/>
      <c r="AB288" s="5"/>
      <c r="AJ288" s="4">
        <f t="shared" si="29"/>
        <v>0</v>
      </c>
      <c r="AL288" s="21"/>
      <c r="AM288" s="29" t="str">
        <f>"&lt;tr class='mmt"&amp;IF(D288="活動"," ev",IF(D288="限定"," ltd",""))&amp;IF(G288=""," groupless'","'")&amp;"&gt;&lt;td headers='icon'&gt;&lt;a href='https://www.alchemistcodedb.com/jp/card/"&amp;SUBSTITUTE(SUBSTITUTE(LOWER(A288),"_","-"),".png","")&amp;"'&gt;&lt;img src='../res/mmt/"&amp;A288&amp;"' title='"&amp;B288&amp;"' /&gt;&lt;/a&gt;&lt;/td&gt;&lt;td headers='name'&gt;"&amp;B288&amp;"&lt;/td&gt;&lt;td headers='rank'&gt;"&amp;C288&amp;"&lt;/td&gt;&lt;td headers='remark'&gt;"&amp;IF(D288="活動","&lt;span class='event'&gt;活動&lt;/span&gt;",IF(D288="限定","&lt;span class='limited'&gt;限定&lt;/span&gt;",""))&amp;"&lt;/td&gt;&lt;td headers='origin'&gt;&lt;span class='originName'&gt;"&amp;SUBSTITUTE(F288,CHAR(10),"&lt;br /&gt;")&amp;"&lt;/span&gt;&lt;img class='originLogo' src='../res/mmt/ui/"&amp;VLOOKUP(F288,List!F:H,2,FALSE)&amp;"'title='"&amp;SUBSTITUTE(F288,CHAR(10)," ")&amp;"' /&gt;&lt;/td&gt;&lt;td headers='group'&gt;"&amp;IF(G288="","","&lt;span class='groupName'&gt;"&amp;SUBSTITUTE(G288,CHAR(10)," ")&amp;IF(H288="","","&lt;br /&gt;"&amp;SUBSTITUTE(H288,CHAR(10)," "))&amp;"&lt;/span&gt;&lt;img class='groupLogo' src='../res/mmt/ui/"&amp;VLOOKUP(G288,List!K:L,2,FALSE)&amp;"' title='"&amp;SUBSTITUTE(G288,CHAR(10)," ")&amp;"' /&gt;")&amp;IF(H288="","","&lt;img class='groupLogo' src='../res/mmt/ui/"&amp;VLOOKUP(H288,List!K:L,2,FALSE)&amp;"' title='"&amp;SUBSTITUTE(H288,CHAR(10)," ")&amp;"' /&gt;")&amp;"&lt;/td&gt;&lt;td headers='score' id='"&amp;AO288&amp;"'&gt;"&amp;I288&amp;"&lt;/td&gt;&lt;td headers='HP'&gt;"&amp;J288&amp;"&lt;/td&gt;&lt;td headers='patk'&gt;"&amp;K288&amp;"&lt;/td&gt;&lt;td headers='matk'&gt;"&amp;L288&amp;"&lt;/td&gt;&lt;td headers='pdef'&gt;"&amp;N288&amp;"&lt;/td&gt;&lt;td headers='mdef'&gt;"&amp;O288&amp;"&lt;/td&gt;&lt;td headers='dex'&gt;"&amp;P288&amp;"&lt;/td&gt;&lt;td headers='agi'&gt;"&amp;Q288&amp;"&lt;/td&gt;&lt;td headers='luck'&gt;"&amp;R288&amp;"&lt;/td&gt;&lt;td headers='aType'&gt;"&amp;S288&amp;IF(U288="","","&lt;br /&gt;"&amp;U288)&amp; "&lt;/td&gt;&lt;td headers='a.bonus'&gt;"&amp;T288&amp;IF(V288="","","&lt;br /&gt;"&amp;V288)&amp;"&lt;/td&gt;&lt;td headers='special'&gt;"&amp;X288&amp;IF(Z288="","","&lt;br /&gt;"&amp;Z288)&amp;"&lt;/td&gt;&lt;td headers='sp.bonus'&gt;"&amp;Y288&amp;IF(AA288="","","&lt;br /&gt;"&amp;AA288)&amp;"&lt;/td&gt;&lt;td headers='others'&gt;"&amp;AB288&amp;"&lt;/td&gt;&lt;td headers='sinA'&gt;"&amp;AC288&amp;"&lt;/td&gt;&lt;td headers='sinB'&gt;"&amp;AD288&amp;"&lt;/td&gt;&lt;td headers='sinC'&gt;"&amp;AE288&amp;"&lt;/td&gt;&lt;td headers='sinD'&gt;"&amp;AF288&amp;"&lt;/td&gt;&lt;td headers='sinE'&gt;"&amp;AG288&amp;"&lt;/td&gt;&lt;td headers='sinF'&gt;"&amp;AH288&amp;"&lt;/td&gt;&lt;td headers='sinG'&gt;"&amp;AI288&amp;"&lt;/td&gt;&lt;/tr&gt;"</f>
        <v>&lt;tr class='mmt groupless'&gt;&lt;td headers='icon'&gt;&lt;a href='https://www.alchemistcodedb.com/jp/card/ts-wada-izayoi-01'&gt;&lt;img src='../res/mmt/TS_WADA_IZAYOI_01.png' title='空駆ける夜狐' /&gt;&lt;/a&gt;&lt;/td&gt;&lt;td headers='name'&gt;空駆ける夜狐&lt;/td&gt;&lt;td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8" s="29" t="str">
        <f t="shared" si="25"/>
        <v>document.getElementById('m286').innerHTML = (b0*0);</v>
      </c>
      <c r="AO288" s="33" t="str">
        <f t="shared" si="26"/>
        <v>m286</v>
      </c>
      <c r="AP288" s="6" t="str">
        <f>IF(S288="","",VLOOKUP(S288,List!N$2:O$8,2,FALSE)&amp;"*"&amp;T288&amp;IF(U288="","","+"&amp;VLOOKUP(U288,List!N$2:O$8,2,FALSE)&amp;"*"&amp;V288&amp;"-"&amp;VLOOKUP(S288,List!N$2:O$8,2,FALSE)&amp;"*"&amp;VLOOKUP(U288,List!N$2:O$8,2,FALSE)&amp;"*"&amp;MIN(T288,V288)))&amp;IF(X288="","",IF(S288="","","+")&amp;VLOOKUP(X288,List!P$2:Q$15,2,FALSE)&amp;"*"&amp;Y288&amp;IF(Z288="","","+"&amp;VLOOKUP(Z288,List!P$2:Q$14,2,FALSE)))</f>
        <v/>
      </c>
    </row>
    <row r="289" spans="1:42" s="3" customFormat="1" ht="27.6" customHeight="1">
      <c r="A289" s="80" t="s">
        <v>845</v>
      </c>
      <c r="B289" s="6" t="s">
        <v>853</v>
      </c>
      <c r="C289" s="3">
        <v>5</v>
      </c>
      <c r="D289" s="3" t="s">
        <v>39</v>
      </c>
      <c r="E289" s="6" t="s">
        <v>826</v>
      </c>
      <c r="F289" s="14" t="s">
        <v>325</v>
      </c>
      <c r="G289" s="8"/>
      <c r="H289" s="8"/>
      <c r="I289" s="4">
        <f t="shared" si="27"/>
        <v>0</v>
      </c>
      <c r="J289" s="2"/>
      <c r="K289" s="2"/>
      <c r="L289" s="2"/>
      <c r="M289" s="2">
        <f t="shared" si="28"/>
        <v>0</v>
      </c>
      <c r="N289" s="2"/>
      <c r="O289" s="2"/>
      <c r="P289" s="2"/>
      <c r="Q289" s="2"/>
      <c r="R289" s="7"/>
      <c r="W289" s="3">
        <f t="shared" si="24"/>
        <v>0</v>
      </c>
      <c r="Y289" s="8"/>
      <c r="AA289" s="4"/>
      <c r="AB289" s="5"/>
      <c r="AJ289" s="4">
        <f t="shared" si="29"/>
        <v>0</v>
      </c>
      <c r="AL289" s="21"/>
      <c r="AM289" s="29" t="str">
        <f>"&lt;tr class='mmt"&amp;IF(D289="活動"," ev",IF(D289="限定"," ltd",""))&amp;IF(G289=""," groupless'","'")&amp;"&gt;&lt;td headers='icon'&gt;&lt;a href='https://www.alchemistcodedb.com/jp/card/"&amp;SUBSTITUTE(SUBSTITUTE(LOWER(A289),"_","-"),".png","")&amp;"'&gt;&lt;img src='../res/mmt/"&amp;A289&amp;"' title='"&amp;B289&amp;"' /&gt;&lt;/a&gt;&lt;/td&gt;&lt;td headers='name'&gt;"&amp;B289&amp;"&lt;/td&gt;&lt;td headers='rank'&gt;"&amp;C289&amp;"&lt;/td&gt;&lt;td headers='remark'&gt;"&amp;IF(D289="活動","&lt;span class='event'&gt;活動&lt;/span&gt;",IF(D289="限定","&lt;span class='limited'&gt;限定&lt;/span&gt;",""))&amp;"&lt;/td&gt;&lt;td headers='origin'&gt;&lt;span class='originName'&gt;"&amp;SUBSTITUTE(F289,CHAR(10),"&lt;br /&gt;")&amp;"&lt;/span&gt;&lt;img class='originLogo' src='../res/mmt/ui/"&amp;VLOOKUP(F289,List!F:H,2,FALSE)&amp;"'title='"&amp;SUBSTITUTE(F289,CHAR(10)," ")&amp;"' /&gt;&lt;/td&gt;&lt;td headers='group'&gt;"&amp;IF(G289="","","&lt;span class='groupName'&gt;"&amp;SUBSTITUTE(G289,CHAR(10)," ")&amp;IF(H289="","","&lt;br /&gt;"&amp;SUBSTITUTE(H289,CHAR(10)," "))&amp;"&lt;/span&gt;&lt;img class='groupLogo' src='../res/mmt/ui/"&amp;VLOOKUP(G289,List!K:L,2,FALSE)&amp;"' title='"&amp;SUBSTITUTE(G289,CHAR(10)," ")&amp;"' /&gt;")&amp;IF(H289="","","&lt;img class='groupLogo' src='../res/mmt/ui/"&amp;VLOOKUP(H289,List!K:L,2,FALSE)&amp;"' title='"&amp;SUBSTITUTE(H289,CHAR(10)," ")&amp;"' /&gt;")&amp;"&lt;/td&gt;&lt;td headers='score' id='"&amp;AO289&amp;"'&gt;"&amp;I289&amp;"&lt;/td&gt;&lt;td headers='HP'&gt;"&amp;J289&amp;"&lt;/td&gt;&lt;td headers='patk'&gt;"&amp;K289&amp;"&lt;/td&gt;&lt;td headers='matk'&gt;"&amp;L289&amp;"&lt;/td&gt;&lt;td headers='pdef'&gt;"&amp;N289&amp;"&lt;/td&gt;&lt;td headers='mdef'&gt;"&amp;O289&amp;"&lt;/td&gt;&lt;td headers='dex'&gt;"&amp;P289&amp;"&lt;/td&gt;&lt;td headers='agi'&gt;"&amp;Q289&amp;"&lt;/td&gt;&lt;td headers='luck'&gt;"&amp;R289&amp;"&lt;/td&gt;&lt;td headers='aType'&gt;"&amp;S289&amp;IF(U289="","","&lt;br /&gt;"&amp;U289)&amp; "&lt;/td&gt;&lt;td headers='a.bonus'&gt;"&amp;T289&amp;IF(V289="","","&lt;br /&gt;"&amp;V289)&amp;"&lt;/td&gt;&lt;td headers='special'&gt;"&amp;X289&amp;IF(Z289="","","&lt;br /&gt;"&amp;Z289)&amp;"&lt;/td&gt;&lt;td headers='sp.bonus'&gt;"&amp;Y289&amp;IF(AA289="","","&lt;br /&gt;"&amp;AA289)&amp;"&lt;/td&gt;&lt;td headers='others'&gt;"&amp;AB289&amp;"&lt;/td&gt;&lt;td headers='sinA'&gt;"&amp;AC289&amp;"&lt;/td&gt;&lt;td headers='sinB'&gt;"&amp;AD289&amp;"&lt;/td&gt;&lt;td headers='sinC'&gt;"&amp;AE289&amp;"&lt;/td&gt;&lt;td headers='sinD'&gt;"&amp;AF289&amp;"&lt;/td&gt;&lt;td headers='sinE'&gt;"&amp;AG289&amp;"&lt;/td&gt;&lt;td headers='sinF'&gt;"&amp;AH289&amp;"&lt;/td&gt;&lt;td headers='sinG'&gt;"&amp;AI289&amp;"&lt;/td&gt;&lt;/tr&gt;"</f>
        <v>&lt;tr class='mmt ltd groupless'&gt;&lt;td headers='icon'&gt;&lt;a href='https://www.alchemistcodedb.com/jp/card/ts-wada-izayoi-02'&gt;&lt;img src='../res/mmt/TS_WADA_IZAYOI_02.png' title='ツルバミと願いし笑顔' /&gt;&lt;/a&gt;&lt;/td&gt;&lt;td headers='name'&gt;ツルバミと願いし笑顔&lt;/td&gt;&lt;td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89" s="29" t="str">
        <f t="shared" si="25"/>
        <v>document.getElementById('m287').innerHTML = (b0*0);</v>
      </c>
      <c r="AO289" s="33" t="str">
        <f t="shared" si="26"/>
        <v>m287</v>
      </c>
      <c r="AP289" s="6" t="str">
        <f>IF(S289="","",VLOOKUP(S289,List!N$2:O$8,2,FALSE)&amp;"*"&amp;T289&amp;IF(U289="","","+"&amp;VLOOKUP(U289,List!N$2:O$8,2,FALSE)&amp;"*"&amp;V289&amp;"-"&amp;VLOOKUP(S289,List!N$2:O$8,2,FALSE)&amp;"*"&amp;VLOOKUP(U289,List!N$2:O$8,2,FALSE)&amp;"*"&amp;MIN(T289,V289)))&amp;IF(X289="","",IF(S289="","","+")&amp;VLOOKUP(X289,List!P$2:Q$15,2,FALSE)&amp;"*"&amp;Y289&amp;IF(Z289="","","+"&amp;VLOOKUP(Z289,List!P$2:Q$14,2,FALSE)))</f>
        <v/>
      </c>
    </row>
    <row r="290" spans="1:42" s="3" customFormat="1" ht="27.6" customHeight="1">
      <c r="A290" s="80" t="s">
        <v>936</v>
      </c>
      <c r="B290" s="6" t="s">
        <v>951</v>
      </c>
      <c r="C290" s="3">
        <v>5</v>
      </c>
      <c r="D290" s="3" t="s">
        <v>39</v>
      </c>
      <c r="E290" s="6"/>
      <c r="F290" s="14" t="s">
        <v>325</v>
      </c>
      <c r="G290" s="8"/>
      <c r="H290" s="8"/>
      <c r="I290" s="4">
        <f t="shared" si="27"/>
        <v>0</v>
      </c>
      <c r="J290" s="2"/>
      <c r="K290" s="2"/>
      <c r="L290" s="2"/>
      <c r="M290" s="2">
        <f t="shared" si="28"/>
        <v>0</v>
      </c>
      <c r="N290" s="2"/>
      <c r="O290" s="2"/>
      <c r="P290" s="2"/>
      <c r="Q290" s="2"/>
      <c r="R290" s="7"/>
      <c r="W290" s="3">
        <f t="shared" si="24"/>
        <v>0</v>
      </c>
      <c r="Y290" s="8"/>
      <c r="AA290" s="4"/>
      <c r="AB290" s="5"/>
      <c r="AJ290" s="4">
        <f t="shared" si="29"/>
        <v>0</v>
      </c>
      <c r="AL290" s="21"/>
      <c r="AM290" s="29" t="str">
        <f>"&lt;tr class='mmt"&amp;IF(D290="活動"," ev",IF(D290="限定"," ltd",""))&amp;IF(G290=""," groupless'","'")&amp;"&gt;&lt;td headers='icon'&gt;&lt;a href='https://www.alchemistcodedb.com/jp/card/"&amp;SUBSTITUTE(SUBSTITUTE(LOWER(A290),"_","-"),".png","")&amp;"'&gt;&lt;img src='../res/mmt/"&amp;A290&amp;"' title='"&amp;B290&amp;"' /&gt;&lt;/a&gt;&lt;/td&gt;&lt;td headers='name'&gt;"&amp;B290&amp;"&lt;/td&gt;&lt;td headers='rank'&gt;"&amp;C290&amp;"&lt;/td&gt;&lt;td headers='remark'&gt;"&amp;IF(D290="活動","&lt;span class='event'&gt;活動&lt;/span&gt;",IF(D290="限定","&lt;span class='limited'&gt;限定&lt;/span&gt;",""))&amp;"&lt;/td&gt;&lt;td headers='origin'&gt;&lt;span class='originName'&gt;"&amp;SUBSTITUTE(F290,CHAR(10),"&lt;br /&gt;")&amp;"&lt;/span&gt;&lt;img class='originLogo' src='../res/mmt/ui/"&amp;VLOOKUP(F290,List!F:H,2,FALSE)&amp;"'title='"&amp;SUBSTITUTE(F290,CHAR(10)," ")&amp;"' /&gt;&lt;/td&gt;&lt;td headers='group'&gt;"&amp;IF(G290="","","&lt;span class='groupName'&gt;"&amp;SUBSTITUTE(G290,CHAR(10)," ")&amp;IF(H290="","","&lt;br /&gt;"&amp;SUBSTITUTE(H290,CHAR(10)," "))&amp;"&lt;/span&gt;&lt;img class='groupLogo' src='../res/mmt/ui/"&amp;VLOOKUP(G290,List!K:L,2,FALSE)&amp;"' title='"&amp;SUBSTITUTE(G290,CHAR(10)," ")&amp;"' /&gt;")&amp;IF(H290="","","&lt;img class='groupLogo' src='../res/mmt/ui/"&amp;VLOOKUP(H290,List!K:L,2,FALSE)&amp;"' title='"&amp;SUBSTITUTE(H290,CHAR(10)," ")&amp;"' /&gt;")&amp;"&lt;/td&gt;&lt;td headers='score' id='"&amp;AO290&amp;"'&gt;"&amp;I290&amp;"&lt;/td&gt;&lt;td headers='HP'&gt;"&amp;J290&amp;"&lt;/td&gt;&lt;td headers='patk'&gt;"&amp;K290&amp;"&lt;/td&gt;&lt;td headers='matk'&gt;"&amp;L290&amp;"&lt;/td&gt;&lt;td headers='pdef'&gt;"&amp;N290&amp;"&lt;/td&gt;&lt;td headers='mdef'&gt;"&amp;O290&amp;"&lt;/td&gt;&lt;td headers='dex'&gt;"&amp;P290&amp;"&lt;/td&gt;&lt;td headers='agi'&gt;"&amp;Q290&amp;"&lt;/td&gt;&lt;td headers='luck'&gt;"&amp;R290&amp;"&lt;/td&gt;&lt;td headers='aType'&gt;"&amp;S290&amp;IF(U290="","","&lt;br /&gt;"&amp;U290)&amp; "&lt;/td&gt;&lt;td headers='a.bonus'&gt;"&amp;T290&amp;IF(V290="","","&lt;br /&gt;"&amp;V290)&amp;"&lt;/td&gt;&lt;td headers='special'&gt;"&amp;X290&amp;IF(Z290="","","&lt;br /&gt;"&amp;Z290)&amp;"&lt;/td&gt;&lt;td headers='sp.bonus'&gt;"&amp;Y290&amp;IF(AA290="","","&lt;br /&gt;"&amp;AA290)&amp;"&lt;/td&gt;&lt;td headers='others'&gt;"&amp;AB290&amp;"&lt;/td&gt;&lt;td headers='sinA'&gt;"&amp;AC290&amp;"&lt;/td&gt;&lt;td headers='sinB'&gt;"&amp;AD290&amp;"&lt;/td&gt;&lt;td headers='sinC'&gt;"&amp;AE290&amp;"&lt;/td&gt;&lt;td headers='sinD'&gt;"&amp;AF290&amp;"&lt;/td&gt;&lt;td headers='sinE'&gt;"&amp;AG290&amp;"&lt;/td&gt;&lt;td headers='sinF'&gt;"&amp;AH290&amp;"&lt;/td&gt;&lt;td headers='sinG'&gt;"&amp;AI290&amp;"&lt;/td&gt;&lt;/tr&gt;"</f>
        <v>&lt;tr class='mmt ltd groupless'&gt;&lt;td headers='icon'&gt;&lt;a href='https://www.alchemistcodedb.com/jp/card/ts-wada-kaede-01'&gt;&lt;img src='../res/mmt/TS_WADA_KAEDE_01.png' title='その食卓は幸せの記憶' /&gt;&lt;/a&gt;&lt;/td&gt;&lt;td headers='name'&gt;その食卓は幸せの記憶&lt;/td&gt;&lt;td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90" s="29" t="str">
        <f t="shared" si="25"/>
        <v>document.getElementById('m288').innerHTML = (b0*0);</v>
      </c>
      <c r="AO290" s="33" t="str">
        <f t="shared" si="26"/>
        <v>m288</v>
      </c>
      <c r="AP290" s="6" t="str">
        <f>IF(S290="","",VLOOKUP(S290,List!N$2:O$8,2,FALSE)&amp;"*"&amp;T290&amp;IF(U290="","","+"&amp;VLOOKUP(U290,List!N$2:O$8,2,FALSE)&amp;"*"&amp;V290&amp;"-"&amp;VLOOKUP(S290,List!N$2:O$8,2,FALSE)&amp;"*"&amp;VLOOKUP(U290,List!N$2:O$8,2,FALSE)&amp;"*"&amp;MIN(T290,V290)))&amp;IF(X290="","",IF(S290="","","+")&amp;VLOOKUP(X290,List!P$2:Q$15,2,FALSE)&amp;"*"&amp;Y290&amp;IF(Z290="","","+"&amp;VLOOKUP(Z290,List!P$2:Q$14,2,FALSE)))</f>
        <v/>
      </c>
    </row>
    <row r="291" spans="1:42" s="3" customFormat="1" ht="27.6" customHeight="1">
      <c r="A291" s="80" t="s">
        <v>332</v>
      </c>
      <c r="B291" s="6" t="s">
        <v>333</v>
      </c>
      <c r="C291" s="3">
        <v>5</v>
      </c>
      <c r="D291" s="3" t="s">
        <v>39</v>
      </c>
      <c r="E291" s="6"/>
      <c r="F291" s="14" t="s">
        <v>325</v>
      </c>
      <c r="G291" s="8" t="s">
        <v>68</v>
      </c>
      <c r="H291" s="8"/>
      <c r="I291" s="4">
        <f t="shared" si="27"/>
        <v>20</v>
      </c>
      <c r="J291" s="2">
        <v>50</v>
      </c>
      <c r="K291" s="2"/>
      <c r="L291" s="2"/>
      <c r="M291" s="2">
        <f t="shared" si="28"/>
        <v>0</v>
      </c>
      <c r="N291" s="2"/>
      <c r="O291" s="2">
        <v>20</v>
      </c>
      <c r="P291" s="2"/>
      <c r="Q291" s="2"/>
      <c r="R291" s="7"/>
      <c r="W291" s="3">
        <f t="shared" si="24"/>
        <v>0</v>
      </c>
      <c r="Y291" s="8"/>
      <c r="AA291" s="4"/>
      <c r="AB291" s="5" t="s">
        <v>481</v>
      </c>
      <c r="AC291" s="3">
        <v>20</v>
      </c>
      <c r="AG291" s="3">
        <v>20</v>
      </c>
      <c r="AH291" s="3">
        <v>20</v>
      </c>
      <c r="AJ291" s="4">
        <f t="shared" si="29"/>
        <v>20</v>
      </c>
      <c r="AL291" s="21"/>
      <c r="AM291" s="29" t="str">
        <f>"&lt;tr class='mmt"&amp;IF(D291="活動"," ev",IF(D291="限定"," ltd",""))&amp;IF(G291=""," groupless'","'")&amp;"&gt;&lt;td headers='icon'&gt;&lt;a href='https://www.alchemistcodedb.com/jp/card/"&amp;SUBSTITUTE(SUBSTITUTE(LOWER(A291),"_","-"),".png","")&amp;"'&gt;&lt;img src='../res/mmt/"&amp;A291&amp;"' title='"&amp;B291&amp;"' /&gt;&lt;/a&gt;&lt;/td&gt;&lt;td headers='name'&gt;"&amp;B291&amp;"&lt;/td&gt;&lt;td headers='rank'&gt;"&amp;C291&amp;"&lt;/td&gt;&lt;td headers='remark'&gt;"&amp;IF(D291="活動","&lt;span class='event'&gt;活動&lt;/span&gt;",IF(D291="限定","&lt;span class='limited'&gt;限定&lt;/span&gt;",""))&amp;"&lt;/td&gt;&lt;td headers='origin'&gt;&lt;span class='originName'&gt;"&amp;SUBSTITUTE(F291,CHAR(10),"&lt;br /&gt;")&amp;"&lt;/span&gt;&lt;img class='originLogo' src='../res/mmt/ui/"&amp;VLOOKUP(F291,List!F:H,2,FALSE)&amp;"'title='"&amp;SUBSTITUTE(F291,CHAR(10)," ")&amp;"' /&gt;&lt;/td&gt;&lt;td headers='group'&gt;"&amp;IF(G291="","","&lt;span class='groupName'&gt;"&amp;SUBSTITUTE(G291,CHAR(10)," ")&amp;IF(H291="","","&lt;br /&gt;"&amp;SUBSTITUTE(H291,CHAR(10)," "))&amp;"&lt;/span&gt;&lt;img class='groupLogo' src='../res/mmt/ui/"&amp;VLOOKUP(G291,List!K:L,2,FALSE)&amp;"' title='"&amp;SUBSTITUTE(G291,CHAR(10)," ")&amp;"' /&gt;")&amp;IF(H291="","","&lt;img class='groupLogo' src='../res/mmt/ui/"&amp;VLOOKUP(H291,List!K:L,2,FALSE)&amp;"' title='"&amp;SUBSTITUTE(H291,CHAR(10)," ")&amp;"' /&gt;")&amp;"&lt;/td&gt;&lt;td headers='score' id='"&amp;AO291&amp;"'&gt;"&amp;I291&amp;"&lt;/td&gt;&lt;td headers='HP'&gt;"&amp;J291&amp;"&lt;/td&gt;&lt;td headers='patk'&gt;"&amp;K291&amp;"&lt;/td&gt;&lt;td headers='matk'&gt;"&amp;L291&amp;"&lt;/td&gt;&lt;td headers='pdef'&gt;"&amp;N291&amp;"&lt;/td&gt;&lt;td headers='mdef'&gt;"&amp;O291&amp;"&lt;/td&gt;&lt;td headers='dex'&gt;"&amp;P291&amp;"&lt;/td&gt;&lt;td headers='agi'&gt;"&amp;Q291&amp;"&lt;/td&gt;&lt;td headers='luck'&gt;"&amp;R291&amp;"&lt;/td&gt;&lt;td headers='aType'&gt;"&amp;S291&amp;IF(U291="","","&lt;br /&gt;"&amp;U291)&amp; "&lt;/td&gt;&lt;td headers='a.bonus'&gt;"&amp;T291&amp;IF(V291="","","&lt;br /&gt;"&amp;V291)&amp;"&lt;/td&gt;&lt;td headers='special'&gt;"&amp;X291&amp;IF(Z291="","","&lt;br /&gt;"&amp;Z291)&amp;"&lt;/td&gt;&lt;td headers='sp.bonus'&gt;"&amp;Y291&amp;IF(AA291="","","&lt;br /&gt;"&amp;AA291)&amp;"&lt;/td&gt;&lt;td headers='others'&gt;"&amp;AB291&amp;"&lt;/td&gt;&lt;td headers='sinA'&gt;"&amp;AC291&amp;"&lt;/td&gt;&lt;td headers='sinB'&gt;"&amp;AD291&amp;"&lt;/td&gt;&lt;td headers='sinC'&gt;"&amp;AE291&amp;"&lt;/td&gt;&lt;td headers='sinD'&gt;"&amp;AF291&amp;"&lt;/td&gt;&lt;td headers='sinE'&gt;"&amp;AG291&amp;"&lt;/td&gt;&lt;td headers='sinF'&gt;"&amp;AH291&amp;"&lt;/td&gt;&lt;td headers='sinG'&gt;"&amp;AI291&amp;"&lt;/td&gt;&lt;/tr&gt;"</f>
        <v>&lt;tr class='mmt ltd'&gt;&lt;td headers='icon'&gt;&lt;a href='https://www.alchemistcodedb.com/jp/card/ts-wada-kagura-01'&gt;&lt;img src='../res/mmt/TS_WADA_KAGURA_01.png' title='雪解け。故郷にて' /&gt;&lt;/a&gt;&lt;/td&gt;&lt;td headers='name'&gt;雪解け。故郷にて&lt;/td&gt;&lt;td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id='m289'&gt;20&lt;/td&gt;&lt;td headers='HP'&gt;50&lt;/td&gt;&lt;td headers='patk'&gt;&lt;/td&gt;&lt;td headers='matk'&gt;&lt;/td&gt;&lt;td headers='pdef'&gt;&lt;/td&gt;&lt;td headers='mdef'&gt;20&lt;/td&gt;&lt;td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headers='others'&gt;単体耐性+30&lt;/td&gt;&lt;td headers='sinA'&gt;20&lt;/td&gt;&lt;td headers='sinB'&gt;&lt;/td&gt;&lt;td headers='sinC'&gt;&lt;/td&gt;&lt;td headers='sinD'&gt;&lt;/td&gt;&lt;td headers='sinE'&gt;20&lt;/td&gt;&lt;td headers='sinF'&gt;20&lt;/td&gt;&lt;td headers='sinG'&gt;&lt;/td&gt;&lt;/tr&gt;</v>
      </c>
      <c r="AN291" s="29" t="str">
        <f t="shared" si="25"/>
        <v>document.getElementById('m289').innerHTML = (b0*0) + (s0*20+s1*20+s5*20+s6*20);</v>
      </c>
      <c r="AO291" s="33" t="str">
        <f t="shared" si="26"/>
        <v>m289</v>
      </c>
      <c r="AP291" s="6" t="str">
        <f>IF(S291="","",VLOOKUP(S291,List!N$2:O$8,2,FALSE)&amp;"*"&amp;T291&amp;IF(U291="","","+"&amp;VLOOKUP(U291,List!N$2:O$8,2,FALSE)&amp;"*"&amp;V291&amp;"-"&amp;VLOOKUP(S291,List!N$2:O$8,2,FALSE)&amp;"*"&amp;VLOOKUP(U291,List!N$2:O$8,2,FALSE)&amp;"*"&amp;MIN(T291,V291)))&amp;IF(X291="","",IF(S291="","","+")&amp;VLOOKUP(X291,List!P$2:Q$15,2,FALSE)&amp;"*"&amp;Y291&amp;IF(Z291="","","+"&amp;VLOOKUP(Z291,List!P$2:Q$14,2,FALSE)))</f>
        <v/>
      </c>
    </row>
    <row r="292" spans="1:42" s="3" customFormat="1" ht="27.6" customHeight="1">
      <c r="A292" s="80" t="s">
        <v>685</v>
      </c>
      <c r="B292" s="6" t="s">
        <v>686</v>
      </c>
      <c r="C292" s="3">
        <v>5</v>
      </c>
      <c r="D292" s="3" t="s">
        <v>39</v>
      </c>
      <c r="E292" s="6"/>
      <c r="F292" s="14" t="s">
        <v>325</v>
      </c>
      <c r="G292" s="8" t="s">
        <v>68</v>
      </c>
      <c r="H292" s="8"/>
      <c r="I292" s="4">
        <f t="shared" si="27"/>
        <v>90</v>
      </c>
      <c r="J292" s="2">
        <v>20</v>
      </c>
      <c r="K292" s="2"/>
      <c r="L292" s="2">
        <v>60</v>
      </c>
      <c r="M292" s="2">
        <f t="shared" si="28"/>
        <v>60</v>
      </c>
      <c r="N292" s="2"/>
      <c r="O292" s="2"/>
      <c r="P292" s="2"/>
      <c r="Q292" s="2"/>
      <c r="R292" s="7"/>
      <c r="W292" s="3">
        <f t="shared" si="24"/>
        <v>0</v>
      </c>
      <c r="Y292" s="8"/>
      <c r="AA292" s="4"/>
      <c r="AB292" s="5" t="s">
        <v>688</v>
      </c>
      <c r="AG292" s="3">
        <v>30</v>
      </c>
      <c r="AH292" s="3">
        <v>30</v>
      </c>
      <c r="AJ292" s="4">
        <f t="shared" si="29"/>
        <v>30</v>
      </c>
      <c r="AL292" s="21"/>
      <c r="AM292" s="29" t="str">
        <f>"&lt;tr class='mmt"&amp;IF(D292="活動"," ev",IF(D292="限定"," ltd",""))&amp;IF(G292=""," groupless'","'")&amp;"&gt;&lt;td headers='icon'&gt;&lt;a href='https://www.alchemistcodedb.com/jp/card/"&amp;SUBSTITUTE(SUBSTITUTE(LOWER(A292),"_","-"),".png","")&amp;"'&gt;&lt;img src='../res/mmt/"&amp;A292&amp;"' title='"&amp;B292&amp;"' /&gt;&lt;/a&gt;&lt;/td&gt;&lt;td headers='name'&gt;"&amp;B292&amp;"&lt;/td&gt;&lt;td headers='rank'&gt;"&amp;C292&amp;"&lt;/td&gt;&lt;td headers='remark'&gt;"&amp;IF(D292="活動","&lt;span class='event'&gt;活動&lt;/span&gt;",IF(D292="限定","&lt;span class='limited'&gt;限定&lt;/span&gt;",""))&amp;"&lt;/td&gt;&lt;td headers='origin'&gt;&lt;span class='originName'&gt;"&amp;SUBSTITUTE(F292,CHAR(10),"&lt;br /&gt;")&amp;"&lt;/span&gt;&lt;img class='originLogo' src='../res/mmt/ui/"&amp;VLOOKUP(F292,List!F:H,2,FALSE)&amp;"'title='"&amp;SUBSTITUTE(F292,CHAR(10)," ")&amp;"' /&gt;&lt;/td&gt;&lt;td headers='group'&gt;"&amp;IF(G292="","","&lt;span class='groupName'&gt;"&amp;SUBSTITUTE(G292,CHAR(10)," ")&amp;IF(H292="","","&lt;br /&gt;"&amp;SUBSTITUTE(H292,CHAR(10)," "))&amp;"&lt;/span&gt;&lt;img class='groupLogo' src='../res/mmt/ui/"&amp;VLOOKUP(G292,List!K:L,2,FALSE)&amp;"' title='"&amp;SUBSTITUTE(G292,CHAR(10)," ")&amp;"' /&gt;")&amp;IF(H292="","","&lt;img class='groupLogo' src='../res/mmt/ui/"&amp;VLOOKUP(H292,List!K:L,2,FALSE)&amp;"' title='"&amp;SUBSTITUTE(H292,CHAR(10)," ")&amp;"' /&gt;")&amp;"&lt;/td&gt;&lt;td headers='score' id='"&amp;AO292&amp;"'&gt;"&amp;I292&amp;"&lt;/td&gt;&lt;td headers='HP'&gt;"&amp;J292&amp;"&lt;/td&gt;&lt;td headers='patk'&gt;"&amp;K292&amp;"&lt;/td&gt;&lt;td headers='matk'&gt;"&amp;L292&amp;"&lt;/td&gt;&lt;td headers='pdef'&gt;"&amp;N292&amp;"&lt;/td&gt;&lt;td headers='mdef'&gt;"&amp;O292&amp;"&lt;/td&gt;&lt;td headers='dex'&gt;"&amp;P292&amp;"&lt;/td&gt;&lt;td headers='agi'&gt;"&amp;Q292&amp;"&lt;/td&gt;&lt;td headers='luck'&gt;"&amp;R292&amp;"&lt;/td&gt;&lt;td headers='aType'&gt;"&amp;S292&amp;IF(U292="","","&lt;br /&gt;"&amp;U292)&amp; "&lt;/td&gt;&lt;td headers='a.bonus'&gt;"&amp;T292&amp;IF(V292="","","&lt;br /&gt;"&amp;V292)&amp;"&lt;/td&gt;&lt;td headers='special'&gt;"&amp;X292&amp;IF(Z292="","","&lt;br /&gt;"&amp;Z292)&amp;"&lt;/td&gt;&lt;td headers='sp.bonus'&gt;"&amp;Y292&amp;IF(AA292="","","&lt;br /&gt;"&amp;AA292)&amp;"&lt;/td&gt;&lt;td headers='others'&gt;"&amp;AB292&amp;"&lt;/td&gt;&lt;td headers='sinA'&gt;"&amp;AC292&amp;"&lt;/td&gt;&lt;td headers='sinB'&gt;"&amp;AD292&amp;"&lt;/td&gt;&lt;td headers='sinC'&gt;"&amp;AE292&amp;"&lt;/td&gt;&lt;td headers='sinD'&gt;"&amp;AF292&amp;"&lt;/td&gt;&lt;td headers='sinE'&gt;"&amp;AG292&amp;"&lt;/td&gt;&lt;td headers='sinF'&gt;"&amp;AH292&amp;"&lt;/td&gt;&lt;td headers='sinG'&gt;"&amp;AI292&amp;"&lt;/td&gt;&lt;/tr&gt;"</f>
        <v>&lt;tr class='mmt ltd'&gt;&lt;td headers='icon'&gt;&lt;a href='https://www.alchemistcodedb.com/jp/card/ts-wada-kagura-02'&gt;&lt;img src='../res/mmt/TS_WADA_KAGURA_02.png' title='天駆ける鳳凰' /&gt;&lt;/a&gt;&lt;/td&gt;&lt;td headers='name'&gt;天駆ける鳳凰&lt;/td&gt;&lt;td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id='m290'&gt;90&lt;/td&gt;&lt;td headers='HP'&gt;20&lt;/td&gt;&lt;td headers='patk'&gt;&lt;/td&gt;&lt;td headers='matk'&gt;60&lt;/td&gt;&lt;td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headers='others'&gt;風属性耐性+20&lt;/td&gt;&lt;td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292" s="29" t="str">
        <f t="shared" si="25"/>
        <v>document.getElementById('m290').innerHTML = (b0*60) + (s0*30+s5*30+s6*30);</v>
      </c>
      <c r="AO292" s="33" t="str">
        <f t="shared" si="26"/>
        <v>m290</v>
      </c>
      <c r="AP292" s="6" t="str">
        <f>IF(S292="","",VLOOKUP(S292,List!N$2:O$8,2,FALSE)&amp;"*"&amp;T292&amp;IF(U292="","","+"&amp;VLOOKUP(U292,List!N$2:O$8,2,FALSE)&amp;"*"&amp;V292&amp;"-"&amp;VLOOKUP(S292,List!N$2:O$8,2,FALSE)&amp;"*"&amp;VLOOKUP(U292,List!N$2:O$8,2,FALSE)&amp;"*"&amp;MIN(T292,V292)))&amp;IF(X292="","",IF(S292="","","+")&amp;VLOOKUP(X292,List!P$2:Q$15,2,FALSE)&amp;"*"&amp;Y292&amp;IF(Z292="","","+"&amp;VLOOKUP(Z292,List!P$2:Q$14,2,FALSE)))</f>
        <v/>
      </c>
    </row>
    <row r="293" spans="1:42" s="3" customFormat="1" ht="27.6" customHeight="1">
      <c r="A293" s="80" t="s">
        <v>334</v>
      </c>
      <c r="B293" s="6" t="s">
        <v>335</v>
      </c>
      <c r="C293" s="3">
        <v>5</v>
      </c>
      <c r="E293" s="6"/>
      <c r="F293" s="14" t="s">
        <v>325</v>
      </c>
      <c r="G293" s="8" t="s">
        <v>336</v>
      </c>
      <c r="H293" s="8"/>
      <c r="I293" s="4">
        <f t="shared" si="27"/>
        <v>60</v>
      </c>
      <c r="J293" s="2">
        <v>40</v>
      </c>
      <c r="K293" s="2">
        <v>40</v>
      </c>
      <c r="L293" s="2"/>
      <c r="M293" s="2">
        <f t="shared" si="28"/>
        <v>40</v>
      </c>
      <c r="N293" s="2">
        <v>10</v>
      </c>
      <c r="O293" s="2"/>
      <c r="P293" s="2"/>
      <c r="Q293" s="2"/>
      <c r="R293" s="7"/>
      <c r="W293" s="3">
        <f t="shared" si="24"/>
        <v>0</v>
      </c>
      <c r="Y293" s="8"/>
      <c r="AA293" s="4"/>
      <c r="AB293" s="5" t="s">
        <v>538</v>
      </c>
      <c r="AE293" s="3">
        <v>20</v>
      </c>
      <c r="AF293" s="3">
        <v>20</v>
      </c>
      <c r="AG293" s="3">
        <v>20</v>
      </c>
      <c r="AJ293" s="4">
        <f t="shared" si="29"/>
        <v>20</v>
      </c>
      <c r="AL293" s="21"/>
      <c r="AM293" s="29" t="str">
        <f>"&lt;tr class='mmt"&amp;IF(D293="活動"," ev",IF(D293="限定"," ltd",""))&amp;IF(G293=""," groupless'","'")&amp;"&gt;&lt;td headers='icon'&gt;&lt;a href='https://www.alchemistcodedb.com/jp/card/"&amp;SUBSTITUTE(SUBSTITUTE(LOWER(A293),"_","-"),".png","")&amp;"'&gt;&lt;img src='../res/mmt/"&amp;A293&amp;"' title='"&amp;B293&amp;"' /&gt;&lt;/a&gt;&lt;/td&gt;&lt;td headers='name'&gt;"&amp;B293&amp;"&lt;/td&gt;&lt;td headers='rank'&gt;"&amp;C293&amp;"&lt;/td&gt;&lt;td headers='remark'&gt;"&amp;IF(D293="活動","&lt;span class='event'&gt;活動&lt;/span&gt;",IF(D293="限定","&lt;span class='limited'&gt;限定&lt;/span&gt;",""))&amp;"&lt;/td&gt;&lt;td headers='origin'&gt;&lt;span class='originName'&gt;"&amp;SUBSTITUTE(F293,CHAR(10),"&lt;br /&gt;")&amp;"&lt;/span&gt;&lt;img class='originLogo' src='../res/mmt/ui/"&amp;VLOOKUP(F293,List!F:H,2,FALSE)&amp;"'title='"&amp;SUBSTITUTE(F293,CHAR(10)," ")&amp;"' /&gt;&lt;/td&gt;&lt;td headers='group'&gt;"&amp;IF(G293="","","&lt;span class='groupName'&gt;"&amp;SUBSTITUTE(G293,CHAR(10)," ")&amp;IF(H293="","","&lt;br /&gt;"&amp;SUBSTITUTE(H293,CHAR(10)," "))&amp;"&lt;/span&gt;&lt;img class='groupLogo' src='../res/mmt/ui/"&amp;VLOOKUP(G293,List!K:L,2,FALSE)&amp;"' title='"&amp;SUBSTITUTE(G293,CHAR(10)," ")&amp;"' /&gt;")&amp;IF(H293="","","&lt;img class='groupLogo' src='../res/mmt/ui/"&amp;VLOOKUP(H293,List!K:L,2,FALSE)&amp;"' title='"&amp;SUBSTITUTE(H293,CHAR(10)," ")&amp;"' /&gt;")&amp;"&lt;/td&gt;&lt;td headers='score' id='"&amp;AO293&amp;"'&gt;"&amp;I293&amp;"&lt;/td&gt;&lt;td headers='HP'&gt;"&amp;J293&amp;"&lt;/td&gt;&lt;td headers='patk'&gt;"&amp;K293&amp;"&lt;/td&gt;&lt;td headers='matk'&gt;"&amp;L293&amp;"&lt;/td&gt;&lt;td headers='pdef'&gt;"&amp;N293&amp;"&lt;/td&gt;&lt;td headers='mdef'&gt;"&amp;O293&amp;"&lt;/td&gt;&lt;td headers='dex'&gt;"&amp;P293&amp;"&lt;/td&gt;&lt;td headers='agi'&gt;"&amp;Q293&amp;"&lt;/td&gt;&lt;td headers='luck'&gt;"&amp;R293&amp;"&lt;/td&gt;&lt;td headers='aType'&gt;"&amp;S293&amp;IF(U293="","","&lt;br /&gt;"&amp;U293)&amp; "&lt;/td&gt;&lt;td headers='a.bonus'&gt;"&amp;T293&amp;IF(V293="","","&lt;br /&gt;"&amp;V293)&amp;"&lt;/td&gt;&lt;td headers='special'&gt;"&amp;X293&amp;IF(Z293="","","&lt;br /&gt;"&amp;Z293)&amp;"&lt;/td&gt;&lt;td headers='sp.bonus'&gt;"&amp;Y293&amp;IF(AA293="","","&lt;br /&gt;"&amp;AA293)&amp;"&lt;/td&gt;&lt;td headers='others'&gt;"&amp;AB293&amp;"&lt;/td&gt;&lt;td headers='sinA'&gt;"&amp;AC293&amp;"&lt;/td&gt;&lt;td headers='sinB'&gt;"&amp;AD293&amp;"&lt;/td&gt;&lt;td headers='sinC'&gt;"&amp;AE293&amp;"&lt;/td&gt;&lt;td headers='sinD'&gt;"&amp;AF293&amp;"&lt;/td&gt;&lt;td headers='sinE'&gt;"&amp;AG293&amp;"&lt;/td&gt;&lt;td headers='sinF'&gt;"&amp;AH293&amp;"&lt;/td&gt;&lt;td headers='sinG'&gt;"&amp;AI293&amp;"&lt;/td&gt;&lt;/tr&gt;"</f>
        <v>&lt;tr class='mmt'&gt;&lt;td headers='icon'&gt;&lt;a href='https://www.alchemistcodedb.com/jp/card/ts-wada-kurt'&gt;&lt;img src='../res/mmt/TS_WADA_KURT.png' title='閃光、交わりし瞬間' /&gt;&lt;/a&gt;&lt;/td&gt;&lt;td headers='name'&gt;閃光、交わりし瞬間&lt;/td&gt;&lt;td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id='m291'&gt;60&lt;/td&gt;&lt;td headers='HP'&gt;40&lt;/td&gt;&lt;td headers='patk'&gt;40&lt;/td&gt;&lt;td headers='matk'&gt;&lt;/td&gt;&lt;td headers='pdef'&gt;10&lt;/td&gt;&lt;td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headers='sinC'&gt;20&lt;/td&gt;&lt;td headers='sinD'&gt;20&lt;/td&gt;&lt;td headers='sinE'&gt;20&lt;/td&gt;&lt;td headers='sinF'&gt;&lt;/td&gt;&lt;td headers='sinG'&gt;&lt;/td&gt;&lt;/tr&gt;</v>
      </c>
      <c r="AN293" s="29" t="str">
        <f t="shared" si="25"/>
        <v>document.getElementById('m291').innerHTML = (b0*40+b1*40) + (s0*20+s3*20+s4*20+s5*20);</v>
      </c>
      <c r="AO293" s="33" t="str">
        <f t="shared" si="26"/>
        <v>m291</v>
      </c>
      <c r="AP293" s="6" t="str">
        <f>IF(S293="","",VLOOKUP(S293,List!N$2:O$8,2,FALSE)&amp;"*"&amp;T293&amp;IF(U293="","","+"&amp;VLOOKUP(U293,List!N$2:O$8,2,FALSE)&amp;"*"&amp;V293&amp;"-"&amp;VLOOKUP(S293,List!N$2:O$8,2,FALSE)&amp;"*"&amp;VLOOKUP(U293,List!N$2:O$8,2,FALSE)&amp;"*"&amp;MIN(T293,V293)))&amp;IF(X293="","",IF(S293="","","+")&amp;VLOOKUP(X293,List!P$2:Q$15,2,FALSE)&amp;"*"&amp;Y293&amp;IF(Z293="","","+"&amp;VLOOKUP(Z293,List!P$2:Q$14,2,FALSE)))</f>
        <v/>
      </c>
    </row>
    <row r="294" spans="1:42" s="3" customFormat="1" ht="27.6" customHeight="1">
      <c r="A294" s="80" t="s">
        <v>846</v>
      </c>
      <c r="B294" s="6" t="s">
        <v>854</v>
      </c>
      <c r="C294" s="3">
        <v>5</v>
      </c>
      <c r="D294" s="3" t="s">
        <v>39</v>
      </c>
      <c r="E294" s="6" t="s">
        <v>855</v>
      </c>
      <c r="F294" s="14" t="s">
        <v>325</v>
      </c>
      <c r="G294" s="8" t="s">
        <v>336</v>
      </c>
      <c r="H294" s="8"/>
      <c r="I294" s="4">
        <f t="shared" si="27"/>
        <v>90</v>
      </c>
      <c r="J294" s="2"/>
      <c r="K294" s="2">
        <v>30</v>
      </c>
      <c r="L294" s="2"/>
      <c r="M294" s="2">
        <f t="shared" si="28"/>
        <v>30</v>
      </c>
      <c r="N294" s="2"/>
      <c r="O294" s="2"/>
      <c r="P294" s="2">
        <v>30</v>
      </c>
      <c r="Q294" s="2"/>
      <c r="R294" s="7"/>
      <c r="S294" s="3" t="s">
        <v>14</v>
      </c>
      <c r="T294" s="3">
        <v>20</v>
      </c>
      <c r="W294" s="3">
        <f t="shared" si="24"/>
        <v>20</v>
      </c>
      <c r="Y294" s="8"/>
      <c r="AA294" s="4"/>
      <c r="AB294" s="5" t="s">
        <v>537</v>
      </c>
      <c r="AG294" s="3">
        <v>40</v>
      </c>
      <c r="AH294" s="3">
        <v>20</v>
      </c>
      <c r="AJ294" s="4">
        <f t="shared" si="29"/>
        <v>40</v>
      </c>
      <c r="AL294" s="21"/>
      <c r="AM294" s="29" t="str">
        <f>"&lt;tr class='mmt"&amp;IF(D294="活動"," ev",IF(D294="限定"," ltd",""))&amp;IF(G294=""," groupless'","'")&amp;"&gt;&lt;td headers='icon'&gt;&lt;a href='https://www.alchemistcodedb.com/jp/card/"&amp;SUBSTITUTE(SUBSTITUTE(LOWER(A294),"_","-"),".png","")&amp;"'&gt;&lt;img src='../res/mmt/"&amp;A294&amp;"' title='"&amp;B294&amp;"' /&gt;&lt;/a&gt;&lt;/td&gt;&lt;td headers='name'&gt;"&amp;B294&amp;"&lt;/td&gt;&lt;td headers='rank'&gt;"&amp;C294&amp;"&lt;/td&gt;&lt;td headers='remark'&gt;"&amp;IF(D294="活動","&lt;span class='event'&gt;活動&lt;/span&gt;",IF(D294="限定","&lt;span class='limited'&gt;限定&lt;/span&gt;",""))&amp;"&lt;/td&gt;&lt;td headers='origin'&gt;&lt;span class='originName'&gt;"&amp;SUBSTITUTE(F294,CHAR(10),"&lt;br /&gt;")&amp;"&lt;/span&gt;&lt;img class='originLogo' src='../res/mmt/ui/"&amp;VLOOKUP(F294,List!F:H,2,FALSE)&amp;"'title='"&amp;SUBSTITUTE(F294,CHAR(10)," ")&amp;"' /&gt;&lt;/td&gt;&lt;td headers='group'&gt;"&amp;IF(G294="","","&lt;span class='groupName'&gt;"&amp;SUBSTITUTE(G294,CHAR(10)," ")&amp;IF(H294="","","&lt;br /&gt;"&amp;SUBSTITUTE(H294,CHAR(10)," "))&amp;"&lt;/span&gt;&lt;img class='groupLogo' src='../res/mmt/ui/"&amp;VLOOKUP(G294,List!K:L,2,FALSE)&amp;"' title='"&amp;SUBSTITUTE(G294,CHAR(10)," ")&amp;"' /&gt;")&amp;IF(H294="","","&lt;img class='groupLogo' src='../res/mmt/ui/"&amp;VLOOKUP(H294,List!K:L,2,FALSE)&amp;"' title='"&amp;SUBSTITUTE(H294,CHAR(10)," ")&amp;"' /&gt;")&amp;"&lt;/td&gt;&lt;td headers='score' id='"&amp;AO294&amp;"'&gt;"&amp;I294&amp;"&lt;/td&gt;&lt;td headers='HP'&gt;"&amp;J294&amp;"&lt;/td&gt;&lt;td headers='patk'&gt;"&amp;K294&amp;"&lt;/td&gt;&lt;td headers='matk'&gt;"&amp;L294&amp;"&lt;/td&gt;&lt;td headers='pdef'&gt;"&amp;N294&amp;"&lt;/td&gt;&lt;td headers='mdef'&gt;"&amp;O294&amp;"&lt;/td&gt;&lt;td headers='dex'&gt;"&amp;P294&amp;"&lt;/td&gt;&lt;td headers='agi'&gt;"&amp;Q294&amp;"&lt;/td&gt;&lt;td headers='luck'&gt;"&amp;R294&amp;"&lt;/td&gt;&lt;td headers='aType'&gt;"&amp;S294&amp;IF(U294="","","&lt;br /&gt;"&amp;U294)&amp; "&lt;/td&gt;&lt;td headers='a.bonus'&gt;"&amp;T294&amp;IF(V294="","","&lt;br /&gt;"&amp;V294)&amp;"&lt;/td&gt;&lt;td headers='special'&gt;"&amp;X294&amp;IF(Z294="","","&lt;br /&gt;"&amp;Z294)&amp;"&lt;/td&gt;&lt;td headers='sp.bonus'&gt;"&amp;Y294&amp;IF(AA294="","","&lt;br /&gt;"&amp;AA294)&amp;"&lt;/td&gt;&lt;td headers='others'&gt;"&amp;AB294&amp;"&lt;/td&gt;&lt;td headers='sinA'&gt;"&amp;AC294&amp;"&lt;/td&gt;&lt;td headers='sinB'&gt;"&amp;AD294&amp;"&lt;/td&gt;&lt;td headers='sinC'&gt;"&amp;AE294&amp;"&lt;/td&gt;&lt;td headers='sinD'&gt;"&amp;AF294&amp;"&lt;/td&gt;&lt;td headers='sinE'&gt;"&amp;AG294&amp;"&lt;/td&gt;&lt;td headers='sinF'&gt;"&amp;AH294&amp;"&lt;/td&gt;&lt;td headers='sinG'&gt;"&amp;AI294&amp;"&lt;/td&gt;&lt;/tr&gt;"</f>
        <v>&lt;tr class='mmt ltd'&gt;&lt;td headers='icon'&gt;&lt;a href='https://www.alchemistcodedb.com/jp/card/ts-wada-kurt-01'&gt;&lt;img src='../res/mmt/TS_WADA_KURT_01.png' title='活かすとは生かすこと' /&gt;&lt;/a&gt;&lt;/td&gt;&lt;td headers='name'&gt;活かすとは生かすこと&lt;/td&gt;&lt;td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id='m292'&gt;90&lt;/td&gt;&lt;td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headers='aType'&gt;斬撃&lt;/td&gt;&lt;td headers='a.bonus'&gt;20&lt;/td&gt;&lt;td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294" s="29" t="str">
        <f t="shared" si="25"/>
        <v>document.getElementById('m292').innerHTML = (b0*30+b1*30) + (s0*40+s5*40+s6*20)+ (ex01*20);</v>
      </c>
      <c r="AO294" s="33" t="str">
        <f t="shared" si="26"/>
        <v>m292</v>
      </c>
      <c r="AP294" s="6" t="str">
        <f>IF(S294="","",VLOOKUP(S294,List!N$2:O$8,2,FALSE)&amp;"*"&amp;T294&amp;IF(U294="","","+"&amp;VLOOKUP(U294,List!N$2:O$8,2,FALSE)&amp;"*"&amp;V294&amp;"-"&amp;VLOOKUP(S294,List!N$2:O$8,2,FALSE)&amp;"*"&amp;VLOOKUP(U294,List!N$2:O$8,2,FALSE)&amp;"*"&amp;MIN(T294,V294)))&amp;IF(X294="","",IF(S294="","","+")&amp;VLOOKUP(X294,List!P$2:Q$15,2,FALSE)&amp;"*"&amp;Y294&amp;IF(Z294="","","+"&amp;VLOOKUP(Z294,List!P$2:Q$14,2,FALSE)))</f>
        <v>ex01*20</v>
      </c>
    </row>
    <row r="295" spans="1:42" s="3" customFormat="1" ht="27.6" customHeight="1">
      <c r="A295" s="79" t="s">
        <v>337</v>
      </c>
      <c r="B295" s="6" t="s">
        <v>338</v>
      </c>
      <c r="C295" s="3">
        <v>5</v>
      </c>
      <c r="D295" s="3" t="s">
        <v>39</v>
      </c>
      <c r="E295" s="6"/>
      <c r="F295" s="14" t="s">
        <v>325</v>
      </c>
      <c r="G295" s="8" t="s">
        <v>336</v>
      </c>
      <c r="H295" s="8"/>
      <c r="I295" s="4">
        <f t="shared" si="27"/>
        <v>80</v>
      </c>
      <c r="J295" s="2">
        <v>50</v>
      </c>
      <c r="K295" s="2">
        <v>20</v>
      </c>
      <c r="L295" s="2">
        <v>20</v>
      </c>
      <c r="M295" s="2">
        <f t="shared" si="28"/>
        <v>20</v>
      </c>
      <c r="N295" s="2"/>
      <c r="O295" s="2"/>
      <c r="P295" s="2"/>
      <c r="Q295" s="2">
        <v>10</v>
      </c>
      <c r="R295" s="7"/>
      <c r="W295" s="3">
        <f t="shared" si="24"/>
        <v>0</v>
      </c>
      <c r="Y295" s="8"/>
      <c r="AA295" s="4"/>
      <c r="AB295" s="5"/>
      <c r="AH295" s="3">
        <v>60</v>
      </c>
      <c r="AJ295" s="4">
        <f t="shared" si="29"/>
        <v>60</v>
      </c>
      <c r="AL295" s="21"/>
      <c r="AM295" s="29" t="str">
        <f>"&lt;tr class='mmt"&amp;IF(D295="活動"," ev",IF(D295="限定"," ltd",""))&amp;IF(G295=""," groupless'","'")&amp;"&gt;&lt;td headers='icon'&gt;&lt;a href='https://www.alchemistcodedb.com/jp/card/"&amp;SUBSTITUTE(SUBSTITUTE(LOWER(A295),"_","-"),".png","")&amp;"'&gt;&lt;img src='../res/mmt/"&amp;A295&amp;"' title='"&amp;B295&amp;"' /&gt;&lt;/a&gt;&lt;/td&gt;&lt;td headers='name'&gt;"&amp;B295&amp;"&lt;/td&gt;&lt;td headers='rank'&gt;"&amp;C295&amp;"&lt;/td&gt;&lt;td headers='remark'&gt;"&amp;IF(D295="活動","&lt;span class='event'&gt;活動&lt;/span&gt;",IF(D295="限定","&lt;span class='limited'&gt;限定&lt;/span&gt;",""))&amp;"&lt;/td&gt;&lt;td headers='origin'&gt;&lt;span class='originName'&gt;"&amp;SUBSTITUTE(F295,CHAR(10),"&lt;br /&gt;")&amp;"&lt;/span&gt;&lt;img class='originLogo' src='../res/mmt/ui/"&amp;VLOOKUP(F295,List!F:H,2,FALSE)&amp;"'title='"&amp;SUBSTITUTE(F295,CHAR(10)," ")&amp;"' /&gt;&lt;/td&gt;&lt;td headers='group'&gt;"&amp;IF(G295="","","&lt;span class='groupName'&gt;"&amp;SUBSTITUTE(G295,CHAR(10)," ")&amp;IF(H295="","","&lt;br /&gt;"&amp;SUBSTITUTE(H295,CHAR(10)," "))&amp;"&lt;/span&gt;&lt;img class='groupLogo' src='../res/mmt/ui/"&amp;VLOOKUP(G295,List!K:L,2,FALSE)&amp;"' title='"&amp;SUBSTITUTE(G295,CHAR(10)," ")&amp;"' /&gt;")&amp;IF(H295="","","&lt;img class='groupLogo' src='../res/mmt/ui/"&amp;VLOOKUP(H295,List!K:L,2,FALSE)&amp;"' title='"&amp;SUBSTITUTE(H295,CHAR(10)," ")&amp;"' /&gt;")&amp;"&lt;/td&gt;&lt;td headers='score' id='"&amp;AO295&amp;"'&gt;"&amp;I295&amp;"&lt;/td&gt;&lt;td headers='HP'&gt;"&amp;J295&amp;"&lt;/td&gt;&lt;td headers='patk'&gt;"&amp;K295&amp;"&lt;/td&gt;&lt;td headers='matk'&gt;"&amp;L295&amp;"&lt;/td&gt;&lt;td headers='pdef'&gt;"&amp;N295&amp;"&lt;/td&gt;&lt;td headers='mdef'&gt;"&amp;O295&amp;"&lt;/td&gt;&lt;td headers='dex'&gt;"&amp;P295&amp;"&lt;/td&gt;&lt;td headers='agi'&gt;"&amp;Q295&amp;"&lt;/td&gt;&lt;td headers='luck'&gt;"&amp;R295&amp;"&lt;/td&gt;&lt;td headers='aType'&gt;"&amp;S295&amp;IF(U295="","","&lt;br /&gt;"&amp;U295)&amp; "&lt;/td&gt;&lt;td headers='a.bonus'&gt;"&amp;T295&amp;IF(V295="","","&lt;br /&gt;"&amp;V295)&amp;"&lt;/td&gt;&lt;td headers='special'&gt;"&amp;X295&amp;IF(Z295="","","&lt;br /&gt;"&amp;Z295)&amp;"&lt;/td&gt;&lt;td headers='sp.bonus'&gt;"&amp;Y295&amp;IF(AA295="","","&lt;br /&gt;"&amp;AA295)&amp;"&lt;/td&gt;&lt;td headers='others'&gt;"&amp;AB295&amp;"&lt;/td&gt;&lt;td headers='sinA'&gt;"&amp;AC295&amp;"&lt;/td&gt;&lt;td headers='sinB'&gt;"&amp;AD295&amp;"&lt;/td&gt;&lt;td headers='sinC'&gt;"&amp;AE295&amp;"&lt;/td&gt;&lt;td headers='sinD'&gt;"&amp;AF295&amp;"&lt;/td&gt;&lt;td headers='sinE'&gt;"&amp;AG295&amp;"&lt;/td&gt;&lt;td headers='sinF'&gt;"&amp;AH295&amp;"&lt;/td&gt;&lt;td headers='sinG'&gt;"&amp;AI295&amp;"&lt;/td&gt;&lt;/tr&gt;"</f>
        <v>&lt;tr class='mmt ltd'&gt;&lt;td headers='icon'&gt;&lt;a href='https://www.alchemistcodedb.com/jp/card/ts-wada-kuza-01'&gt;&lt;img src='../res/mmt/TS_WADA_KUZA_01.png' title='誓いの刃' /&gt;&lt;/a&gt;&lt;/td&gt;&lt;td headers='name'&gt;誓いの刃&lt;/td&gt;&lt;td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id='m293'&gt;80&lt;/td&gt;&lt;td headers='HP'&gt;50&lt;/td&gt;&lt;td headers='patk'&gt;20&lt;/td&gt;&lt;td headers='matk'&gt;20&lt;/td&gt;&lt;td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295" s="29" t="str">
        <f t="shared" si="25"/>
        <v>document.getElementById('m293').innerHTML = (b0*20+b1*20+b2*20) + (s0*60+s6*60);</v>
      </c>
      <c r="AO295" s="33" t="str">
        <f t="shared" si="26"/>
        <v>m293</v>
      </c>
      <c r="AP295" s="6" t="str">
        <f>IF(S295="","",VLOOKUP(S295,List!N$2:O$8,2,FALSE)&amp;"*"&amp;T295&amp;IF(U295="","","+"&amp;VLOOKUP(U295,List!N$2:O$8,2,FALSE)&amp;"*"&amp;V295&amp;"-"&amp;VLOOKUP(S295,List!N$2:O$8,2,FALSE)&amp;"*"&amp;VLOOKUP(U295,List!N$2:O$8,2,FALSE)&amp;"*"&amp;MIN(T295,V295)))&amp;IF(X295="","",IF(S295="","","+")&amp;VLOOKUP(X295,List!P$2:Q$15,2,FALSE)&amp;"*"&amp;Y295&amp;IF(Z295="","","+"&amp;VLOOKUP(Z295,List!P$2:Q$14,2,FALSE)))</f>
        <v/>
      </c>
    </row>
    <row r="296" spans="1:42" s="3" customFormat="1" ht="27.6" customHeight="1">
      <c r="A296" s="79" t="s">
        <v>339</v>
      </c>
      <c r="B296" s="6" t="s">
        <v>340</v>
      </c>
      <c r="C296" s="3">
        <v>5</v>
      </c>
      <c r="D296" s="3" t="s">
        <v>39</v>
      </c>
      <c r="E296" s="6" t="s">
        <v>827</v>
      </c>
      <c r="F296" s="14" t="s">
        <v>325</v>
      </c>
      <c r="G296" s="8" t="s">
        <v>336</v>
      </c>
      <c r="H296" s="8"/>
      <c r="I296" s="4">
        <f t="shared" si="27"/>
        <v>100</v>
      </c>
      <c r="J296" s="2"/>
      <c r="K296" s="2"/>
      <c r="L296" s="2">
        <v>40</v>
      </c>
      <c r="M296" s="2">
        <f t="shared" si="28"/>
        <v>40</v>
      </c>
      <c r="N296" s="2"/>
      <c r="O296" s="2"/>
      <c r="P296" s="2"/>
      <c r="Q296" s="2"/>
      <c r="R296" s="7"/>
      <c r="S296" s="5" t="s">
        <v>17</v>
      </c>
      <c r="T296" s="3">
        <v>30</v>
      </c>
      <c r="U296" s="5" t="s">
        <v>18</v>
      </c>
      <c r="V296" s="3">
        <v>30</v>
      </c>
      <c r="W296" s="3">
        <f t="shared" si="24"/>
        <v>30</v>
      </c>
      <c r="Y296" s="8"/>
      <c r="AA296" s="4"/>
      <c r="AB296" s="5"/>
      <c r="AE296" s="3">
        <v>30</v>
      </c>
      <c r="AH296" s="3">
        <v>30</v>
      </c>
      <c r="AJ296" s="4">
        <f t="shared" si="29"/>
        <v>30</v>
      </c>
      <c r="AL296" s="21"/>
      <c r="AM296" s="29" t="str">
        <f>"&lt;tr class='mmt"&amp;IF(D296="活動"," ev",IF(D296="限定"," ltd",""))&amp;IF(G296=""," groupless'","'")&amp;"&gt;&lt;td headers='icon'&gt;&lt;a href='https://www.alchemistcodedb.com/jp/card/"&amp;SUBSTITUTE(SUBSTITUTE(LOWER(A296),"_","-"),".png","")&amp;"'&gt;&lt;img src='../res/mmt/"&amp;A296&amp;"' title='"&amp;B296&amp;"' /&gt;&lt;/a&gt;&lt;/td&gt;&lt;td headers='name'&gt;"&amp;B296&amp;"&lt;/td&gt;&lt;td headers='rank'&gt;"&amp;C296&amp;"&lt;/td&gt;&lt;td headers='remark'&gt;"&amp;IF(D296="活動","&lt;span class='event'&gt;活動&lt;/span&gt;",IF(D296="限定","&lt;span class='limited'&gt;限定&lt;/span&gt;",""))&amp;"&lt;/td&gt;&lt;td headers='origin'&gt;&lt;span class='originName'&gt;"&amp;SUBSTITUTE(F296,CHAR(10),"&lt;br /&gt;")&amp;"&lt;/span&gt;&lt;img class='originLogo' src='../res/mmt/ui/"&amp;VLOOKUP(F296,List!F:H,2,FALSE)&amp;"'title='"&amp;SUBSTITUTE(F296,CHAR(10)," ")&amp;"' /&gt;&lt;/td&gt;&lt;td headers='group'&gt;"&amp;IF(G296="","","&lt;span class='groupName'&gt;"&amp;SUBSTITUTE(G296,CHAR(10)," ")&amp;IF(H296="","","&lt;br /&gt;"&amp;SUBSTITUTE(H296,CHAR(10)," "))&amp;"&lt;/span&gt;&lt;img class='groupLogo' src='../res/mmt/ui/"&amp;VLOOKUP(G296,List!K:L,2,FALSE)&amp;"' title='"&amp;SUBSTITUTE(G296,CHAR(10)," ")&amp;"' /&gt;")&amp;IF(H296="","","&lt;img class='groupLogo' src='../res/mmt/ui/"&amp;VLOOKUP(H296,List!K:L,2,FALSE)&amp;"' title='"&amp;SUBSTITUTE(H296,CHAR(10)," ")&amp;"' /&gt;")&amp;"&lt;/td&gt;&lt;td headers='score' id='"&amp;AO296&amp;"'&gt;"&amp;I296&amp;"&lt;/td&gt;&lt;td headers='HP'&gt;"&amp;J296&amp;"&lt;/td&gt;&lt;td headers='patk'&gt;"&amp;K296&amp;"&lt;/td&gt;&lt;td headers='matk'&gt;"&amp;L296&amp;"&lt;/td&gt;&lt;td headers='pdef'&gt;"&amp;N296&amp;"&lt;/td&gt;&lt;td headers='mdef'&gt;"&amp;O296&amp;"&lt;/td&gt;&lt;td headers='dex'&gt;"&amp;P296&amp;"&lt;/td&gt;&lt;td headers='agi'&gt;"&amp;Q296&amp;"&lt;/td&gt;&lt;td headers='luck'&gt;"&amp;R296&amp;"&lt;/td&gt;&lt;td headers='aType'&gt;"&amp;S296&amp;IF(U296="","","&lt;br /&gt;"&amp;U296)&amp; "&lt;/td&gt;&lt;td headers='a.bonus'&gt;"&amp;T296&amp;IF(V296="","","&lt;br /&gt;"&amp;V296)&amp;"&lt;/td&gt;&lt;td headers='special'&gt;"&amp;X296&amp;IF(Z296="","","&lt;br /&gt;"&amp;Z296)&amp;"&lt;/td&gt;&lt;td headers='sp.bonus'&gt;"&amp;Y296&amp;IF(AA296="","","&lt;br /&gt;"&amp;AA296)&amp;"&lt;/td&gt;&lt;td headers='others'&gt;"&amp;AB296&amp;"&lt;/td&gt;&lt;td headers='sinA'&gt;"&amp;AC296&amp;"&lt;/td&gt;&lt;td headers='sinB'&gt;"&amp;AD296&amp;"&lt;/td&gt;&lt;td headers='sinC'&gt;"&amp;AE296&amp;"&lt;/td&gt;&lt;td headers='sinD'&gt;"&amp;AF296&amp;"&lt;/td&gt;&lt;td headers='sinE'&gt;"&amp;AG296&amp;"&lt;/td&gt;&lt;td headers='sinF'&gt;"&amp;AH296&amp;"&lt;/td&gt;&lt;td headers='sinG'&gt;"&amp;AI296&amp;"&lt;/td&gt;&lt;/tr&gt;"</f>
        <v>&lt;tr class='mmt ltd'&gt;&lt;td headers='icon'&gt;&lt;a href='https://www.alchemistcodedb.com/jp/card/ts-wada-leydow-01'&gt;&lt;img src='../res/mmt/TS_WADA_LEYDOW_01.png' title='古の装い' /&gt;&lt;/a&gt;&lt;/td&gt;&lt;td headers='name'&gt;古の装い&lt;/td&gt;&lt;td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id='m294'&gt;100&lt;/td&gt;&lt;td headers='HP'&gt;&lt;/td&gt;&lt;td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headers='aType'&gt;射撃&lt;br /&gt;魔法&lt;/td&gt;&lt;td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296" s="29" t="str">
        <f t="shared" si="25"/>
        <v>document.getElementById('m294').innerHTML = (b0*40) + (s0*30+s3*30+s6*30)+ (ex04*30+ex05*30-ex04*ex05*30);</v>
      </c>
      <c r="AO296" s="33" t="str">
        <f t="shared" si="26"/>
        <v>m294</v>
      </c>
      <c r="AP296" s="6" t="str">
        <f>IF(S296="","",VLOOKUP(S296,List!N$2:O$8,2,FALSE)&amp;"*"&amp;T296&amp;IF(U296="","","+"&amp;VLOOKUP(U296,List!N$2:O$8,2,FALSE)&amp;"*"&amp;V296&amp;"-"&amp;VLOOKUP(S296,List!N$2:O$8,2,FALSE)&amp;"*"&amp;VLOOKUP(U296,List!N$2:O$8,2,FALSE)&amp;"*"&amp;MIN(T296,V296)))&amp;IF(X296="","",IF(S296="","","+")&amp;VLOOKUP(X296,List!P$2:Q$15,2,FALSE)&amp;"*"&amp;Y296&amp;IF(Z296="","","+"&amp;VLOOKUP(Z296,List!P$2:Q$14,2,FALSE)))</f>
        <v>ex04*30+ex05*30-ex04*ex05*30</v>
      </c>
    </row>
    <row r="297" spans="1:42" s="3" customFormat="1" ht="27.6" customHeight="1">
      <c r="A297" s="80" t="s">
        <v>847</v>
      </c>
      <c r="B297" s="6" t="s">
        <v>856</v>
      </c>
      <c r="C297" s="3">
        <v>5</v>
      </c>
      <c r="E297" s="6"/>
      <c r="F297" s="14" t="s">
        <v>325</v>
      </c>
      <c r="G297" s="8" t="s">
        <v>336</v>
      </c>
      <c r="H297" s="8"/>
      <c r="I297" s="4">
        <f t="shared" si="27"/>
        <v>100</v>
      </c>
      <c r="J297" s="2">
        <v>40</v>
      </c>
      <c r="K297" s="2">
        <v>30</v>
      </c>
      <c r="L297" s="2"/>
      <c r="M297" s="2">
        <f t="shared" si="28"/>
        <v>30</v>
      </c>
      <c r="N297" s="2"/>
      <c r="O297" s="2"/>
      <c r="P297" s="2"/>
      <c r="Q297" s="2"/>
      <c r="R297" s="7"/>
      <c r="S297" s="5"/>
      <c r="U297" s="5"/>
      <c r="W297" s="3">
        <f t="shared" si="24"/>
        <v>0</v>
      </c>
      <c r="X297" s="3" t="s">
        <v>22</v>
      </c>
      <c r="Y297" s="8">
        <v>30</v>
      </c>
      <c r="AA297" s="4"/>
      <c r="AB297" s="5"/>
      <c r="AF297" s="3">
        <v>40</v>
      </c>
      <c r="AH297" s="3">
        <v>20</v>
      </c>
      <c r="AJ297" s="4">
        <f t="shared" si="29"/>
        <v>40</v>
      </c>
      <c r="AL297" s="21"/>
      <c r="AM297" s="29" t="str">
        <f>"&lt;tr class='mmt"&amp;IF(D297="活動"," ev",IF(D297="限定"," ltd",""))&amp;IF(G297=""," groupless'","'")&amp;"&gt;&lt;td headers='icon'&gt;&lt;a href='https://www.alchemistcodedb.com/jp/card/"&amp;SUBSTITUTE(SUBSTITUTE(LOWER(A297),"_","-"),".png","")&amp;"'&gt;&lt;img src='../res/mmt/"&amp;A297&amp;"' title='"&amp;B297&amp;"' /&gt;&lt;/a&gt;&lt;/td&gt;&lt;td headers='name'&gt;"&amp;B297&amp;"&lt;/td&gt;&lt;td headers='rank'&gt;"&amp;C297&amp;"&lt;/td&gt;&lt;td headers='remark'&gt;"&amp;IF(D297="活動","&lt;span class='event'&gt;活動&lt;/span&gt;",IF(D297="限定","&lt;span class='limited'&gt;限定&lt;/span&gt;",""))&amp;"&lt;/td&gt;&lt;td headers='origin'&gt;&lt;span class='originName'&gt;"&amp;SUBSTITUTE(F297,CHAR(10),"&lt;br /&gt;")&amp;"&lt;/span&gt;&lt;img class='originLogo' src='../res/mmt/ui/"&amp;VLOOKUP(F297,List!F:H,2,FALSE)&amp;"'title='"&amp;SUBSTITUTE(F297,CHAR(10)," ")&amp;"' /&gt;&lt;/td&gt;&lt;td headers='group'&gt;"&amp;IF(G297="","","&lt;span class='groupName'&gt;"&amp;SUBSTITUTE(G297,CHAR(10)," ")&amp;IF(H297="","","&lt;br /&gt;"&amp;SUBSTITUTE(H297,CHAR(10)," "))&amp;"&lt;/span&gt;&lt;img class='groupLogo' src='../res/mmt/ui/"&amp;VLOOKUP(G297,List!K:L,2,FALSE)&amp;"' title='"&amp;SUBSTITUTE(G297,CHAR(10)," ")&amp;"' /&gt;")&amp;IF(H297="","","&lt;img class='groupLogo' src='../res/mmt/ui/"&amp;VLOOKUP(H297,List!K:L,2,FALSE)&amp;"' title='"&amp;SUBSTITUTE(H297,CHAR(10)," ")&amp;"' /&gt;")&amp;"&lt;/td&gt;&lt;td headers='score' id='"&amp;AO297&amp;"'&gt;"&amp;I297&amp;"&lt;/td&gt;&lt;td headers='HP'&gt;"&amp;J297&amp;"&lt;/td&gt;&lt;td headers='patk'&gt;"&amp;K297&amp;"&lt;/td&gt;&lt;td headers='matk'&gt;"&amp;L297&amp;"&lt;/td&gt;&lt;td headers='pdef'&gt;"&amp;N297&amp;"&lt;/td&gt;&lt;td headers='mdef'&gt;"&amp;O297&amp;"&lt;/td&gt;&lt;td headers='dex'&gt;"&amp;P297&amp;"&lt;/td&gt;&lt;td headers='agi'&gt;"&amp;Q297&amp;"&lt;/td&gt;&lt;td headers='luck'&gt;"&amp;R297&amp;"&lt;/td&gt;&lt;td headers='aType'&gt;"&amp;S297&amp;IF(U297="","","&lt;br /&gt;"&amp;U297)&amp; "&lt;/td&gt;&lt;td headers='a.bonus'&gt;"&amp;T297&amp;IF(V297="","","&lt;br /&gt;"&amp;V297)&amp;"&lt;/td&gt;&lt;td headers='special'&gt;"&amp;X297&amp;IF(Z297="","","&lt;br /&gt;"&amp;Z297)&amp;"&lt;/td&gt;&lt;td headers='sp.bonus'&gt;"&amp;Y297&amp;IF(AA297="","","&lt;br /&gt;"&amp;AA297)&amp;"&lt;/td&gt;&lt;td headers='others'&gt;"&amp;AB297&amp;"&lt;/td&gt;&lt;td headers='sinA'&gt;"&amp;AC297&amp;"&lt;/td&gt;&lt;td headers='sinB'&gt;"&amp;AD297&amp;"&lt;/td&gt;&lt;td headers='sinC'&gt;"&amp;AE297&amp;"&lt;/td&gt;&lt;td headers='sinD'&gt;"&amp;AF297&amp;"&lt;/td&gt;&lt;td headers='sinE'&gt;"&amp;AG297&amp;"&lt;/td&gt;&lt;td headers='sinF'&gt;"&amp;AH297&amp;"&lt;/td&gt;&lt;td headers='sinG'&gt;"&amp;AI297&amp;"&lt;/td&gt;&lt;/tr&gt;"</f>
        <v>&lt;tr class='mmt'&gt;&lt;td headers='icon'&gt;&lt;a href='https://www.alchemistcodedb.com/jp/card/ts-wada-natsume-01'&gt;&lt;img src='../res/mmt/TS_WADA_NATSUME_01.png' title='そこにある黒斗の掟' /&gt;&lt;/a&gt;&lt;/td&gt;&lt;td headers='name'&gt;そこにある黒斗の掟&lt;/td&gt;&lt;td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id='m295'&gt;100&lt;/td&gt;&lt;td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headers='special'&gt;反撃&lt;/td&gt;&lt;td headers='sp.bonus'&gt;30&lt;/td&gt;&lt;td headers='others'&gt;&lt;/td&gt;&lt;td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297" s="29" t="str">
        <f t="shared" si="25"/>
        <v>document.getElementById('m295').innerHTML = (b0*30+b1*30) + (s0*40+s4*40+s6*20)+ (ex08*30);</v>
      </c>
      <c r="AO297" s="33" t="str">
        <f t="shared" si="26"/>
        <v>m295</v>
      </c>
      <c r="AP297" s="6" t="str">
        <f>IF(S297="","",VLOOKUP(S297,List!N$2:O$8,2,FALSE)&amp;"*"&amp;T297&amp;IF(U297="","","+"&amp;VLOOKUP(U297,List!N$2:O$8,2,FALSE)&amp;"*"&amp;V297&amp;"-"&amp;VLOOKUP(S297,List!N$2:O$8,2,FALSE)&amp;"*"&amp;VLOOKUP(U297,List!N$2:O$8,2,FALSE)&amp;"*"&amp;MIN(T297,V297)))&amp;IF(X297="","",IF(S297="","","+")&amp;VLOOKUP(X297,List!P$2:Q$15,2,FALSE)&amp;"*"&amp;Y297&amp;IF(Z297="","","+"&amp;VLOOKUP(Z297,List!P$2:Q$14,2,FALSE)))</f>
        <v>ex08*30</v>
      </c>
    </row>
    <row r="298" spans="1:42" s="3" customFormat="1" ht="27.6" customHeight="1">
      <c r="A298" s="80" t="s">
        <v>515</v>
      </c>
      <c r="B298" s="6" t="s">
        <v>521</v>
      </c>
      <c r="C298" s="3">
        <v>5</v>
      </c>
      <c r="D298" s="3" t="s">
        <v>39</v>
      </c>
      <c r="E298" s="6" t="s">
        <v>826</v>
      </c>
      <c r="F298" s="14" t="s">
        <v>325</v>
      </c>
      <c r="G298" s="8" t="s">
        <v>336</v>
      </c>
      <c r="H298" s="8"/>
      <c r="I298" s="4">
        <f t="shared" si="27"/>
        <v>80</v>
      </c>
      <c r="J298" s="2">
        <v>40</v>
      </c>
      <c r="K298" s="2"/>
      <c r="L298" s="2"/>
      <c r="M298" s="2">
        <f t="shared" si="28"/>
        <v>0</v>
      </c>
      <c r="N298" s="2"/>
      <c r="O298" s="2"/>
      <c r="P298" s="2"/>
      <c r="Q298" s="2"/>
      <c r="R298" s="7"/>
      <c r="S298" s="3" t="s">
        <v>14</v>
      </c>
      <c r="T298" s="3">
        <v>40</v>
      </c>
      <c r="W298" s="3">
        <f t="shared" si="24"/>
        <v>40</v>
      </c>
      <c r="Y298" s="8"/>
      <c r="AA298" s="4"/>
      <c r="AB298" s="5" t="s">
        <v>522</v>
      </c>
      <c r="AG298" s="3">
        <v>20</v>
      </c>
      <c r="AH298" s="3">
        <v>40</v>
      </c>
      <c r="AJ298" s="4">
        <f t="shared" si="29"/>
        <v>40</v>
      </c>
      <c r="AL298" s="21"/>
      <c r="AM298" s="29" t="str">
        <f>"&lt;tr class='mmt"&amp;IF(D298="活動"," ev",IF(D298="限定"," ltd",""))&amp;IF(G298=""," groupless'","'")&amp;"&gt;&lt;td headers='icon'&gt;&lt;a href='https://www.alchemistcodedb.com/jp/card/"&amp;SUBSTITUTE(SUBSTITUTE(LOWER(A298),"_","-"),".png","")&amp;"'&gt;&lt;img src='../res/mmt/"&amp;A298&amp;"' title='"&amp;B298&amp;"' /&gt;&lt;/a&gt;&lt;/td&gt;&lt;td headers='name'&gt;"&amp;B298&amp;"&lt;/td&gt;&lt;td headers='rank'&gt;"&amp;C298&amp;"&lt;/td&gt;&lt;td headers='remark'&gt;"&amp;IF(D298="活動","&lt;span class='event'&gt;活動&lt;/span&gt;",IF(D298="限定","&lt;span class='limited'&gt;限定&lt;/span&gt;",""))&amp;"&lt;/td&gt;&lt;td headers='origin'&gt;&lt;span class='originName'&gt;"&amp;SUBSTITUTE(F298,CHAR(10),"&lt;br /&gt;")&amp;"&lt;/span&gt;&lt;img class='originLogo' src='../res/mmt/ui/"&amp;VLOOKUP(F298,List!F:H,2,FALSE)&amp;"'title='"&amp;SUBSTITUTE(F298,CHAR(10)," ")&amp;"' /&gt;&lt;/td&gt;&lt;td headers='group'&gt;"&amp;IF(G298="","","&lt;span class='groupName'&gt;"&amp;SUBSTITUTE(G298,CHAR(10)," ")&amp;IF(H298="","","&lt;br /&gt;"&amp;SUBSTITUTE(H298,CHAR(10)," "))&amp;"&lt;/span&gt;&lt;img class='groupLogo' src='../res/mmt/ui/"&amp;VLOOKUP(G298,List!K:L,2,FALSE)&amp;"' title='"&amp;SUBSTITUTE(G298,CHAR(10)," ")&amp;"' /&gt;")&amp;IF(H298="","","&lt;img class='groupLogo' src='../res/mmt/ui/"&amp;VLOOKUP(H298,List!K:L,2,FALSE)&amp;"' title='"&amp;SUBSTITUTE(H298,CHAR(10)," ")&amp;"' /&gt;")&amp;"&lt;/td&gt;&lt;td headers='score' id='"&amp;AO298&amp;"'&gt;"&amp;I298&amp;"&lt;/td&gt;&lt;td headers='HP'&gt;"&amp;J298&amp;"&lt;/td&gt;&lt;td headers='patk'&gt;"&amp;K298&amp;"&lt;/td&gt;&lt;td headers='matk'&gt;"&amp;L298&amp;"&lt;/td&gt;&lt;td headers='pdef'&gt;"&amp;N298&amp;"&lt;/td&gt;&lt;td headers='mdef'&gt;"&amp;O298&amp;"&lt;/td&gt;&lt;td headers='dex'&gt;"&amp;P298&amp;"&lt;/td&gt;&lt;td headers='agi'&gt;"&amp;Q298&amp;"&lt;/td&gt;&lt;td headers='luck'&gt;"&amp;R298&amp;"&lt;/td&gt;&lt;td headers='aType'&gt;"&amp;S298&amp;IF(U298="","","&lt;br /&gt;"&amp;U298)&amp; "&lt;/td&gt;&lt;td headers='a.bonus'&gt;"&amp;T298&amp;IF(V298="","","&lt;br /&gt;"&amp;V298)&amp;"&lt;/td&gt;&lt;td headers='special'&gt;"&amp;X298&amp;IF(Z298="","","&lt;br /&gt;"&amp;Z298)&amp;"&lt;/td&gt;&lt;td headers='sp.bonus'&gt;"&amp;Y298&amp;IF(AA298="","","&lt;br /&gt;"&amp;AA298)&amp;"&lt;/td&gt;&lt;td headers='others'&gt;"&amp;AB298&amp;"&lt;/td&gt;&lt;td headers='sinA'&gt;"&amp;AC298&amp;"&lt;/td&gt;&lt;td headers='sinB'&gt;"&amp;AD298&amp;"&lt;/td&gt;&lt;td headers='sinC'&gt;"&amp;AE298&amp;"&lt;/td&gt;&lt;td headers='sinD'&gt;"&amp;AF298&amp;"&lt;/td&gt;&lt;td headers='sinE'&gt;"&amp;AG298&amp;"&lt;/td&gt;&lt;td headers='sinF'&gt;"&amp;AH298&amp;"&lt;/td&gt;&lt;td headers='sinG'&gt;"&amp;AI298&amp;"&lt;/td&gt;&lt;/tr&gt;"</f>
        <v>&lt;tr class='mmt ltd'&gt;&lt;td headers='icon'&gt;&lt;a href='https://www.alchemistcodedb.com/jp/card/ts-wada-reimei-01'&gt;&lt;img src='../res/mmt/TS_WADA_REIMEI_01.png' title='甘き血刃' /&gt;&lt;/a&gt;&lt;/td&gt;&lt;td headers='name'&gt;甘き血刃&lt;/td&gt;&lt;td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id='m296'&gt;80&lt;/td&gt;&lt;td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headers='others'&gt;斬撃耐性+10,
命中率+5&lt;/td&gt;&lt;td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298" s="29" t="str">
        <f t="shared" si="25"/>
        <v>document.getElementById('m296').innerHTML = (b0*0) + (s0*40+s5*20+s6*40)+ (ex01*40);</v>
      </c>
      <c r="AO298" s="33" t="str">
        <f t="shared" si="26"/>
        <v>m296</v>
      </c>
      <c r="AP298" s="6" t="str">
        <f>IF(S298="","",VLOOKUP(S298,List!N$2:O$8,2,FALSE)&amp;"*"&amp;T298&amp;IF(U298="","","+"&amp;VLOOKUP(U298,List!N$2:O$8,2,FALSE)&amp;"*"&amp;V298&amp;"-"&amp;VLOOKUP(S298,List!N$2:O$8,2,FALSE)&amp;"*"&amp;VLOOKUP(U298,List!N$2:O$8,2,FALSE)&amp;"*"&amp;MIN(T298,V298)))&amp;IF(X298="","",IF(S298="","","+")&amp;VLOOKUP(X298,List!P$2:Q$15,2,FALSE)&amp;"*"&amp;Y298&amp;IF(Z298="","","+"&amp;VLOOKUP(Z298,List!P$2:Q$14,2,FALSE)))</f>
        <v>ex01*40</v>
      </c>
    </row>
    <row r="299" spans="1:42" s="3" customFormat="1" ht="27.6" customHeight="1">
      <c r="A299" s="80" t="s">
        <v>848</v>
      </c>
      <c r="B299" s="6" t="s">
        <v>857</v>
      </c>
      <c r="C299" s="3">
        <v>5</v>
      </c>
      <c r="E299" s="6"/>
      <c r="F299" s="14" t="s">
        <v>325</v>
      </c>
      <c r="G299" s="8" t="s">
        <v>336</v>
      </c>
      <c r="H299" s="8" t="s">
        <v>100</v>
      </c>
      <c r="I299" s="4">
        <f t="shared" si="27"/>
        <v>100</v>
      </c>
      <c r="J299" s="2"/>
      <c r="K299" s="2">
        <v>30</v>
      </c>
      <c r="L299" s="2"/>
      <c r="M299" s="2">
        <f t="shared" si="28"/>
        <v>30</v>
      </c>
      <c r="N299" s="2"/>
      <c r="O299" s="2"/>
      <c r="P299" s="2"/>
      <c r="Q299" s="2"/>
      <c r="R299" s="7"/>
      <c r="S299" s="3" t="s">
        <v>14</v>
      </c>
      <c r="T299" s="3">
        <v>30</v>
      </c>
      <c r="W299" s="3">
        <f t="shared" si="24"/>
        <v>30</v>
      </c>
      <c r="Y299" s="8"/>
      <c r="AA299" s="4"/>
      <c r="AB299" s="5" t="s">
        <v>858</v>
      </c>
      <c r="AG299" s="3">
        <v>20</v>
      </c>
      <c r="AH299" s="3">
        <v>40</v>
      </c>
      <c r="AJ299" s="4">
        <f t="shared" si="29"/>
        <v>40</v>
      </c>
      <c r="AL299" s="21"/>
      <c r="AM299" s="29" t="str">
        <f>"&lt;tr class='mmt"&amp;IF(D299="活動"," ev",IF(D299="限定"," ltd",""))&amp;IF(G299=""," groupless'","'")&amp;"&gt;&lt;td headers='icon'&gt;&lt;a href='https://www.alchemistcodedb.com/jp/card/"&amp;SUBSTITUTE(SUBSTITUTE(LOWER(A299),"_","-"),".png","")&amp;"'&gt;&lt;img src='../res/mmt/"&amp;A299&amp;"' title='"&amp;B299&amp;"' /&gt;&lt;/a&gt;&lt;/td&gt;&lt;td headers='name'&gt;"&amp;B299&amp;"&lt;/td&gt;&lt;td headers='rank'&gt;"&amp;C299&amp;"&lt;/td&gt;&lt;td headers='remark'&gt;"&amp;IF(D299="活動","&lt;span class='event'&gt;活動&lt;/span&gt;",IF(D299="限定","&lt;span class='limited'&gt;限定&lt;/span&gt;",""))&amp;"&lt;/td&gt;&lt;td headers='origin'&gt;&lt;span class='originName'&gt;"&amp;SUBSTITUTE(F299,CHAR(10),"&lt;br /&gt;")&amp;"&lt;/span&gt;&lt;img class='originLogo' src='../res/mmt/ui/"&amp;VLOOKUP(F299,List!F:H,2,FALSE)&amp;"'title='"&amp;SUBSTITUTE(F299,CHAR(10)," ")&amp;"' /&gt;&lt;/td&gt;&lt;td headers='group'&gt;"&amp;IF(G299="","","&lt;span class='groupName'&gt;"&amp;SUBSTITUTE(G299,CHAR(10)," ")&amp;IF(H299="","","&lt;br /&gt;"&amp;SUBSTITUTE(H299,CHAR(10)," "))&amp;"&lt;/span&gt;&lt;img class='groupLogo' src='../res/mmt/ui/"&amp;VLOOKUP(G299,List!K:L,2,FALSE)&amp;"' title='"&amp;SUBSTITUTE(G299,CHAR(10)," ")&amp;"' /&gt;")&amp;IF(H299="","","&lt;img class='groupLogo' src='../res/mmt/ui/"&amp;VLOOKUP(H299,List!K:L,2,FALSE)&amp;"' title='"&amp;SUBSTITUTE(H299,CHAR(10)," ")&amp;"' /&gt;")&amp;"&lt;/td&gt;&lt;td headers='score' id='"&amp;AO299&amp;"'&gt;"&amp;I299&amp;"&lt;/td&gt;&lt;td headers='HP'&gt;"&amp;J299&amp;"&lt;/td&gt;&lt;td headers='patk'&gt;"&amp;K299&amp;"&lt;/td&gt;&lt;td headers='matk'&gt;"&amp;L299&amp;"&lt;/td&gt;&lt;td headers='pdef'&gt;"&amp;N299&amp;"&lt;/td&gt;&lt;td headers='mdef'&gt;"&amp;O299&amp;"&lt;/td&gt;&lt;td headers='dex'&gt;"&amp;P299&amp;"&lt;/td&gt;&lt;td headers='agi'&gt;"&amp;Q299&amp;"&lt;/td&gt;&lt;td headers='luck'&gt;"&amp;R299&amp;"&lt;/td&gt;&lt;td headers='aType'&gt;"&amp;S299&amp;IF(U299="","","&lt;br /&gt;"&amp;U299)&amp; "&lt;/td&gt;&lt;td headers='a.bonus'&gt;"&amp;T299&amp;IF(V299="","","&lt;br /&gt;"&amp;V299)&amp;"&lt;/td&gt;&lt;td headers='special'&gt;"&amp;X299&amp;IF(Z299="","","&lt;br /&gt;"&amp;Z299)&amp;"&lt;/td&gt;&lt;td headers='sp.bonus'&gt;"&amp;Y299&amp;IF(AA299="","","&lt;br /&gt;"&amp;AA299)&amp;"&lt;/td&gt;&lt;td headers='others'&gt;"&amp;AB299&amp;"&lt;/td&gt;&lt;td headers='sinA'&gt;"&amp;AC299&amp;"&lt;/td&gt;&lt;td headers='sinB'&gt;"&amp;AD299&amp;"&lt;/td&gt;&lt;td headers='sinC'&gt;"&amp;AE299&amp;"&lt;/td&gt;&lt;td headers='sinD'&gt;"&amp;AF299&amp;"&lt;/td&gt;&lt;td headers='sinE'&gt;"&amp;AG299&amp;"&lt;/td&gt;&lt;td headers='sinF'&gt;"&amp;AH299&amp;"&lt;/td&gt;&lt;td headers='sinG'&gt;"&amp;AI299&amp;"&lt;/td&gt;&lt;/tr&gt;"</f>
        <v>&lt;tr class='mmt'&gt;&lt;td headers='icon'&gt;&lt;a href='https://www.alchemistcodedb.com/jp/card/ts-wada-ren-01'&gt;&lt;img src='../res/mmt/TS_WADA_REN_01.png' title='いつかの再会を' /&gt;&lt;/a&gt;&lt;/td&gt;&lt;td headers='name'&gt;いつかの再会を&lt;/td&gt;&lt;td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class='groupName'&gt;ワダツミ武門&lt;br /&gt;緋炎騎士団&lt;/span&gt;&lt;img class='groupLogo' src='../res/mmt/ui/subgroup_wadatusmi_samurai_family.png' title='ワダツミ武門' /&gt;&lt;img class='groupLogo' src='../res/mmt/ui/subgroup_hienkishi.png' title='緋炎騎士団' /&gt;&lt;/td&gt;&lt;td headers='score' id='m297'&gt;100&lt;/td&gt;&lt;td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headers='others'&gt;MP上限+20%,
回避率+10&lt;/td&gt;&lt;td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299" s="29" t="str">
        <f t="shared" si="25"/>
        <v>document.getElementById('m297').innerHTML = (b0*30+b1*30) + (s0*40+s5*20+s6*40)+ (ex01*30);</v>
      </c>
      <c r="AO299" s="33" t="str">
        <f t="shared" si="26"/>
        <v>m297</v>
      </c>
      <c r="AP299" s="6" t="str">
        <f>IF(S299="","",VLOOKUP(S299,List!N$2:O$8,2,FALSE)&amp;"*"&amp;T299&amp;IF(U299="","","+"&amp;VLOOKUP(U299,List!N$2:O$8,2,FALSE)&amp;"*"&amp;V299&amp;"-"&amp;VLOOKUP(S299,List!N$2:O$8,2,FALSE)&amp;"*"&amp;VLOOKUP(U299,List!N$2:O$8,2,FALSE)&amp;"*"&amp;MIN(T299,V299)))&amp;IF(X299="","",IF(S299="","","+")&amp;VLOOKUP(X299,List!P$2:Q$15,2,FALSE)&amp;"*"&amp;Y299&amp;IF(Z299="","","+"&amp;VLOOKUP(Z299,List!P$2:Q$14,2,FALSE)))</f>
        <v>ex01*30</v>
      </c>
    </row>
    <row r="300" spans="1:42" s="3" customFormat="1" ht="27.6" customHeight="1">
      <c r="A300" s="80" t="s">
        <v>341</v>
      </c>
      <c r="B300" s="6" t="s">
        <v>342</v>
      </c>
      <c r="C300" s="3">
        <v>5</v>
      </c>
      <c r="E300" s="6"/>
      <c r="F300" s="14" t="s">
        <v>325</v>
      </c>
      <c r="G300" s="8" t="s">
        <v>336</v>
      </c>
      <c r="H300" s="8"/>
      <c r="I300" s="4">
        <f t="shared" si="27"/>
        <v>130</v>
      </c>
      <c r="J300" s="2"/>
      <c r="K300" s="2">
        <v>30</v>
      </c>
      <c r="L300" s="2"/>
      <c r="M300" s="2">
        <f t="shared" si="28"/>
        <v>30</v>
      </c>
      <c r="N300" s="2"/>
      <c r="O300" s="2"/>
      <c r="P300" s="2"/>
      <c r="Q300" s="2"/>
      <c r="R300" s="7"/>
      <c r="S300" s="3" t="s">
        <v>14</v>
      </c>
      <c r="T300" s="3">
        <v>40</v>
      </c>
      <c r="W300" s="3">
        <f t="shared" si="24"/>
        <v>40</v>
      </c>
      <c r="Y300" s="8"/>
      <c r="AA300" s="4"/>
      <c r="AB300" s="5" t="s">
        <v>479</v>
      </c>
      <c r="AH300" s="3">
        <v>60</v>
      </c>
      <c r="AJ300" s="4">
        <f t="shared" si="29"/>
        <v>60</v>
      </c>
      <c r="AL300" s="21"/>
      <c r="AM300" s="29" t="str">
        <f>"&lt;tr class='mmt"&amp;IF(D300="活動"," ev",IF(D300="限定"," ltd",""))&amp;IF(G300=""," groupless'","'")&amp;"&gt;&lt;td headers='icon'&gt;&lt;a href='https://www.alchemistcodedb.com/jp/card/"&amp;SUBSTITUTE(SUBSTITUTE(LOWER(A300),"_","-"),".png","")&amp;"'&gt;&lt;img src='../res/mmt/"&amp;A300&amp;"' title='"&amp;B300&amp;"' /&gt;&lt;/a&gt;&lt;/td&gt;&lt;td headers='name'&gt;"&amp;B300&amp;"&lt;/td&gt;&lt;td headers='rank'&gt;"&amp;C300&amp;"&lt;/td&gt;&lt;td headers='remark'&gt;"&amp;IF(D300="活動","&lt;span class='event'&gt;活動&lt;/span&gt;",IF(D300="限定","&lt;span class='limited'&gt;限定&lt;/span&gt;",""))&amp;"&lt;/td&gt;&lt;td headers='origin'&gt;&lt;span class='originName'&gt;"&amp;SUBSTITUTE(F300,CHAR(10),"&lt;br /&gt;")&amp;"&lt;/span&gt;&lt;img class='originLogo' src='../res/mmt/ui/"&amp;VLOOKUP(F300,List!F:H,2,FALSE)&amp;"'title='"&amp;SUBSTITUTE(F300,CHAR(10)," ")&amp;"' /&gt;&lt;/td&gt;&lt;td headers='group'&gt;"&amp;IF(G300="","","&lt;span class='groupName'&gt;"&amp;SUBSTITUTE(G300,CHAR(10)," ")&amp;IF(H300="","","&lt;br /&gt;"&amp;SUBSTITUTE(H300,CHAR(10)," "))&amp;"&lt;/span&gt;&lt;img class='groupLogo' src='../res/mmt/ui/"&amp;VLOOKUP(G300,List!K:L,2,FALSE)&amp;"' title='"&amp;SUBSTITUTE(G300,CHAR(10)," ")&amp;"' /&gt;")&amp;IF(H300="","","&lt;img class='groupLogo' src='../res/mmt/ui/"&amp;VLOOKUP(H300,List!K:L,2,FALSE)&amp;"' title='"&amp;SUBSTITUTE(H300,CHAR(10)," ")&amp;"' /&gt;")&amp;"&lt;/td&gt;&lt;td headers='score' id='"&amp;AO300&amp;"'&gt;"&amp;I300&amp;"&lt;/td&gt;&lt;td headers='HP'&gt;"&amp;J300&amp;"&lt;/td&gt;&lt;td headers='patk'&gt;"&amp;K300&amp;"&lt;/td&gt;&lt;td headers='matk'&gt;"&amp;L300&amp;"&lt;/td&gt;&lt;td headers='pdef'&gt;"&amp;N300&amp;"&lt;/td&gt;&lt;td headers='mdef'&gt;"&amp;O300&amp;"&lt;/td&gt;&lt;td headers='dex'&gt;"&amp;P300&amp;"&lt;/td&gt;&lt;td headers='agi'&gt;"&amp;Q300&amp;"&lt;/td&gt;&lt;td headers='luck'&gt;"&amp;R300&amp;"&lt;/td&gt;&lt;td headers='aType'&gt;"&amp;S300&amp;IF(U300="","","&lt;br /&gt;"&amp;U300)&amp; "&lt;/td&gt;&lt;td headers='a.bonus'&gt;"&amp;T300&amp;IF(V300="","","&lt;br /&gt;"&amp;V300)&amp;"&lt;/td&gt;&lt;td headers='special'&gt;"&amp;X300&amp;IF(Z300="","","&lt;br /&gt;"&amp;Z300)&amp;"&lt;/td&gt;&lt;td headers='sp.bonus'&gt;"&amp;Y300&amp;IF(AA300="","","&lt;br /&gt;"&amp;AA300)&amp;"&lt;/td&gt;&lt;td headers='others'&gt;"&amp;AB300&amp;"&lt;/td&gt;&lt;td headers='sinA'&gt;"&amp;AC300&amp;"&lt;/td&gt;&lt;td headers='sinB'&gt;"&amp;AD300&amp;"&lt;/td&gt;&lt;td headers='sinC'&gt;"&amp;AE300&amp;"&lt;/td&gt;&lt;td headers='sinD'&gt;"&amp;AF300&amp;"&lt;/td&gt;&lt;td headers='sinE'&gt;"&amp;AG300&amp;"&lt;/td&gt;&lt;td headers='sinF'&gt;"&amp;AH300&amp;"&lt;/td&gt;&lt;td headers='sinG'&gt;"&amp;AI300&amp;"&lt;/td&gt;&lt;/tr&gt;"</f>
        <v>&lt;tr class='mmt'&gt;&lt;td headers='icon'&gt;&lt;a href='https://www.alchemistcodedb.com/jp/card/ts-wada-setsuna-01'&gt;&lt;img src='../res/mmt/TS_WADA_SETSUNA_01.png' title='私のすべて、灰に還る' /&gt;&lt;/a&gt;&lt;/td&gt;&lt;td headers='name'&gt;私のすべて、灰に還る&lt;/td&gt;&lt;td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id='m298'&gt;130&lt;/td&gt;&lt;td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headers='others'&gt;暴擊率+20&lt;/td&gt;&lt;td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300" s="29" t="str">
        <f t="shared" si="25"/>
        <v>document.getElementById('m298').innerHTML = (b0*30+b1*30) + (s0*60+s6*60)+ (ex01*40);</v>
      </c>
      <c r="AO300" s="33" t="str">
        <f t="shared" si="26"/>
        <v>m298</v>
      </c>
      <c r="AP300" s="6" t="str">
        <f>IF(S300="","",VLOOKUP(S300,List!N$2:O$8,2,FALSE)&amp;"*"&amp;T300&amp;IF(U300="","","+"&amp;VLOOKUP(U300,List!N$2:O$8,2,FALSE)&amp;"*"&amp;V300&amp;"-"&amp;VLOOKUP(S300,List!N$2:O$8,2,FALSE)&amp;"*"&amp;VLOOKUP(U300,List!N$2:O$8,2,FALSE)&amp;"*"&amp;MIN(T300,V300)))&amp;IF(X300="","",IF(S300="","","+")&amp;VLOOKUP(X300,List!P$2:Q$15,2,FALSE)&amp;"*"&amp;Y300&amp;IF(Z300="","","+"&amp;VLOOKUP(Z300,List!P$2:Q$14,2,FALSE)))</f>
        <v>ex01*40</v>
      </c>
    </row>
    <row r="301" spans="1:42" s="3" customFormat="1" ht="27.6" customHeight="1">
      <c r="A301" s="80" t="s">
        <v>343</v>
      </c>
      <c r="B301" s="6" t="s">
        <v>344</v>
      </c>
      <c r="C301" s="3">
        <v>5</v>
      </c>
      <c r="D301" s="3" t="s">
        <v>39</v>
      </c>
      <c r="E301" s="6" t="s">
        <v>832</v>
      </c>
      <c r="F301" s="14" t="s">
        <v>325</v>
      </c>
      <c r="G301" s="8" t="s">
        <v>336</v>
      </c>
      <c r="H301" s="8"/>
      <c r="I301" s="4">
        <f t="shared" si="27"/>
        <v>90</v>
      </c>
      <c r="J301" s="2">
        <v>40</v>
      </c>
      <c r="K301" s="2">
        <v>20</v>
      </c>
      <c r="L301" s="2"/>
      <c r="M301" s="2">
        <f t="shared" si="28"/>
        <v>20</v>
      </c>
      <c r="N301" s="2"/>
      <c r="O301" s="2"/>
      <c r="P301" s="2"/>
      <c r="Q301" s="2"/>
      <c r="R301" s="7"/>
      <c r="S301" s="3" t="s">
        <v>14</v>
      </c>
      <c r="T301" s="3">
        <v>30</v>
      </c>
      <c r="W301" s="3">
        <f t="shared" si="24"/>
        <v>30</v>
      </c>
      <c r="X301" s="3" t="s">
        <v>21</v>
      </c>
      <c r="Y301" s="8">
        <v>10</v>
      </c>
      <c r="AA301" s="4"/>
      <c r="AB301" s="5"/>
      <c r="AC301" s="3">
        <v>30</v>
      </c>
      <c r="AH301" s="3">
        <v>30</v>
      </c>
      <c r="AJ301" s="4">
        <f t="shared" si="29"/>
        <v>30</v>
      </c>
      <c r="AL301" s="21"/>
      <c r="AM301" s="29" t="str">
        <f>"&lt;tr class='mmt"&amp;IF(D301="活動"," ev",IF(D301="限定"," ltd",""))&amp;IF(G301=""," groupless'","'")&amp;"&gt;&lt;td headers='icon'&gt;&lt;a href='https://www.alchemistcodedb.com/jp/card/"&amp;SUBSTITUTE(SUBSTITUTE(LOWER(A301),"_","-"),".png","")&amp;"'&gt;&lt;img src='../res/mmt/"&amp;A301&amp;"' title='"&amp;B301&amp;"' /&gt;&lt;/a&gt;&lt;/td&gt;&lt;td headers='name'&gt;"&amp;B301&amp;"&lt;/td&gt;&lt;td headers='rank'&gt;"&amp;C301&amp;"&lt;/td&gt;&lt;td headers='remark'&gt;"&amp;IF(D301="活動","&lt;span class='event'&gt;活動&lt;/span&gt;",IF(D301="限定","&lt;span class='limited'&gt;限定&lt;/span&gt;",""))&amp;"&lt;/td&gt;&lt;td headers='origin'&gt;&lt;span class='originName'&gt;"&amp;SUBSTITUTE(F301,CHAR(10),"&lt;br /&gt;")&amp;"&lt;/span&gt;&lt;img class='originLogo' src='../res/mmt/ui/"&amp;VLOOKUP(F301,List!F:H,2,FALSE)&amp;"'title='"&amp;SUBSTITUTE(F301,CHAR(10)," ")&amp;"' /&gt;&lt;/td&gt;&lt;td headers='group'&gt;"&amp;IF(G301="","","&lt;span class='groupName'&gt;"&amp;SUBSTITUTE(G301,CHAR(10)," ")&amp;IF(H301="","","&lt;br /&gt;"&amp;SUBSTITUTE(H301,CHAR(10)," "))&amp;"&lt;/span&gt;&lt;img class='groupLogo' src='../res/mmt/ui/"&amp;VLOOKUP(G301,List!K:L,2,FALSE)&amp;"' title='"&amp;SUBSTITUTE(G301,CHAR(10)," ")&amp;"' /&gt;")&amp;IF(H301="","","&lt;img class='groupLogo' src='../res/mmt/ui/"&amp;VLOOKUP(H301,List!K:L,2,FALSE)&amp;"' title='"&amp;SUBSTITUTE(H301,CHAR(10)," ")&amp;"' /&gt;")&amp;"&lt;/td&gt;&lt;td headers='score' id='"&amp;AO301&amp;"'&gt;"&amp;I301&amp;"&lt;/td&gt;&lt;td headers='HP'&gt;"&amp;J301&amp;"&lt;/td&gt;&lt;td headers='patk'&gt;"&amp;K301&amp;"&lt;/td&gt;&lt;td headers='matk'&gt;"&amp;L301&amp;"&lt;/td&gt;&lt;td headers='pdef'&gt;"&amp;N301&amp;"&lt;/td&gt;&lt;td headers='mdef'&gt;"&amp;O301&amp;"&lt;/td&gt;&lt;td headers='dex'&gt;"&amp;P301&amp;"&lt;/td&gt;&lt;td headers='agi'&gt;"&amp;Q301&amp;"&lt;/td&gt;&lt;td headers='luck'&gt;"&amp;R301&amp;"&lt;/td&gt;&lt;td headers='aType'&gt;"&amp;S301&amp;IF(U301="","","&lt;br /&gt;"&amp;U301)&amp; "&lt;/td&gt;&lt;td headers='a.bonus'&gt;"&amp;T301&amp;IF(V301="","","&lt;br /&gt;"&amp;V301)&amp;"&lt;/td&gt;&lt;td headers='special'&gt;"&amp;X301&amp;IF(Z301="","","&lt;br /&gt;"&amp;Z301)&amp;"&lt;/td&gt;&lt;td headers='sp.bonus'&gt;"&amp;Y301&amp;IF(AA301="","","&lt;br /&gt;"&amp;AA301)&amp;"&lt;/td&gt;&lt;td headers='others'&gt;"&amp;AB301&amp;"&lt;/td&gt;&lt;td headers='sinA'&gt;"&amp;AC301&amp;"&lt;/td&gt;&lt;td headers='sinB'&gt;"&amp;AD301&amp;"&lt;/td&gt;&lt;td headers='sinC'&gt;"&amp;AE301&amp;"&lt;/td&gt;&lt;td headers='sinD'&gt;"&amp;AF301&amp;"&lt;/td&gt;&lt;td headers='sinE'&gt;"&amp;AG301&amp;"&lt;/td&gt;&lt;td headers='sinF'&gt;"&amp;AH301&amp;"&lt;/td&gt;&lt;td headers='sinG'&gt;"&amp;AI301&amp;"&lt;/td&gt;&lt;/tr&gt;"</f>
        <v>&lt;tr class='mmt ltd'&gt;&lt;td headers='icon'&gt;&lt;a href='https://www.alchemistcodedb.com/jp/card/ts-wada-setsuna-02'&gt;&lt;img src='../res/mmt/TS_WADA_SETSUNA_02.png' title='懐旧は、あたたかく' /&gt;&lt;/a&gt;&lt;/td&gt;&lt;td headers='name'&gt;懐旧は、あたたかく&lt;/td&gt;&lt;td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id='m299'&gt;90&lt;/td&gt;&lt;td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headers='special'&gt;範囲&lt;/td&gt;&lt;td headers='sp.bonus'&gt;10&lt;/td&gt;&lt;td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301" s="29" t="str">
        <f t="shared" si="25"/>
        <v>document.getElementById('m299').innerHTML = (b0*20+b1*20) + (s0*30+s1*30+s6*30)+ (ex01*30+ex15*10);</v>
      </c>
      <c r="AO301" s="33" t="str">
        <f t="shared" si="26"/>
        <v>m299</v>
      </c>
      <c r="AP301" s="6" t="str">
        <f>IF(S301="","",VLOOKUP(S301,List!N$2:O$8,2,FALSE)&amp;"*"&amp;T301&amp;IF(U301="","","+"&amp;VLOOKUP(U301,List!N$2:O$8,2,FALSE)&amp;"*"&amp;V301&amp;"-"&amp;VLOOKUP(S301,List!N$2:O$8,2,FALSE)&amp;"*"&amp;VLOOKUP(U301,List!N$2:O$8,2,FALSE)&amp;"*"&amp;MIN(T301,V301)))&amp;IF(X301="","",IF(S301="","","+")&amp;VLOOKUP(X301,List!P$2:Q$15,2,FALSE)&amp;"*"&amp;Y301&amp;IF(Z301="","","+"&amp;VLOOKUP(Z301,List!P$2:Q$14,2,FALSE)))</f>
        <v>ex01*30+ex15*10</v>
      </c>
    </row>
    <row r="302" spans="1:42" s="3" customFormat="1" ht="27.6" customHeight="1">
      <c r="A302" s="80" t="s">
        <v>345</v>
      </c>
      <c r="B302" s="6" t="s">
        <v>346</v>
      </c>
      <c r="C302" s="3">
        <v>5</v>
      </c>
      <c r="D302" s="3" t="s">
        <v>35</v>
      </c>
      <c r="E302" s="6"/>
      <c r="F302" s="14" t="s">
        <v>325</v>
      </c>
      <c r="G302" s="8" t="s">
        <v>336</v>
      </c>
      <c r="H302" s="8"/>
      <c r="I302" s="4">
        <f t="shared" si="27"/>
        <v>60</v>
      </c>
      <c r="J302" s="2">
        <v>30</v>
      </c>
      <c r="K302" s="2"/>
      <c r="L302" s="2"/>
      <c r="M302" s="2">
        <f t="shared" si="28"/>
        <v>0</v>
      </c>
      <c r="N302" s="2"/>
      <c r="O302" s="2"/>
      <c r="P302" s="2"/>
      <c r="Q302" s="2"/>
      <c r="R302" s="7"/>
      <c r="S302" s="3" t="s">
        <v>14</v>
      </c>
      <c r="T302" s="3">
        <v>30</v>
      </c>
      <c r="W302" s="3">
        <f t="shared" si="24"/>
        <v>30</v>
      </c>
      <c r="Y302" s="8"/>
      <c r="AA302" s="4"/>
      <c r="AB302" s="5"/>
      <c r="AH302" s="3">
        <v>30</v>
      </c>
      <c r="AJ302" s="4">
        <f t="shared" si="29"/>
        <v>30</v>
      </c>
      <c r="AL302" s="21"/>
      <c r="AM302" s="29" t="str">
        <f>"&lt;tr class='mmt"&amp;IF(D302="活動"," ev",IF(D302="限定"," ltd",""))&amp;IF(G302=""," groupless'","'")&amp;"&gt;&lt;td headers='icon'&gt;&lt;a href='https://www.alchemistcodedb.com/jp/card/"&amp;SUBSTITUTE(SUBSTITUTE(LOWER(A302),"_","-"),".png","")&amp;"'&gt;&lt;img src='../res/mmt/"&amp;A302&amp;"' title='"&amp;B302&amp;"' /&gt;&lt;/a&gt;&lt;/td&gt;&lt;td headers='name'&gt;"&amp;B302&amp;"&lt;/td&gt;&lt;td headers='rank'&gt;"&amp;C302&amp;"&lt;/td&gt;&lt;td headers='remark'&gt;"&amp;IF(D302="活動","&lt;span class='event'&gt;活動&lt;/span&gt;",IF(D302="限定","&lt;span class='limited'&gt;限定&lt;/span&gt;",""))&amp;"&lt;/td&gt;&lt;td headers='origin'&gt;&lt;span class='originName'&gt;"&amp;SUBSTITUTE(F302,CHAR(10),"&lt;br /&gt;")&amp;"&lt;/span&gt;&lt;img class='originLogo' src='../res/mmt/ui/"&amp;VLOOKUP(F302,List!F:H,2,FALSE)&amp;"'title='"&amp;SUBSTITUTE(F302,CHAR(10)," ")&amp;"' /&gt;&lt;/td&gt;&lt;td headers='group'&gt;"&amp;IF(G302="","","&lt;span class='groupName'&gt;"&amp;SUBSTITUTE(G302,CHAR(10)," ")&amp;IF(H302="","","&lt;br /&gt;"&amp;SUBSTITUTE(H302,CHAR(10)," "))&amp;"&lt;/span&gt;&lt;img class='groupLogo' src='../res/mmt/ui/"&amp;VLOOKUP(G302,List!K:L,2,FALSE)&amp;"' title='"&amp;SUBSTITUTE(G302,CHAR(10)," ")&amp;"' /&gt;")&amp;IF(H302="","","&lt;img class='groupLogo' src='../res/mmt/ui/"&amp;VLOOKUP(H302,List!K:L,2,FALSE)&amp;"' title='"&amp;SUBSTITUTE(H302,CHAR(10)," ")&amp;"' /&gt;")&amp;"&lt;/td&gt;&lt;td headers='score' id='"&amp;AO302&amp;"'&gt;"&amp;I302&amp;"&lt;/td&gt;&lt;td headers='HP'&gt;"&amp;J302&amp;"&lt;/td&gt;&lt;td headers='patk'&gt;"&amp;K302&amp;"&lt;/td&gt;&lt;td headers='matk'&gt;"&amp;L302&amp;"&lt;/td&gt;&lt;td headers='pdef'&gt;"&amp;N302&amp;"&lt;/td&gt;&lt;td headers='mdef'&gt;"&amp;O302&amp;"&lt;/td&gt;&lt;td headers='dex'&gt;"&amp;P302&amp;"&lt;/td&gt;&lt;td headers='agi'&gt;"&amp;Q302&amp;"&lt;/td&gt;&lt;td headers='luck'&gt;"&amp;R302&amp;"&lt;/td&gt;&lt;td headers='aType'&gt;"&amp;S302&amp;IF(U302="","","&lt;br /&gt;"&amp;U302)&amp; "&lt;/td&gt;&lt;td headers='a.bonus'&gt;"&amp;T302&amp;IF(V302="","","&lt;br /&gt;"&amp;V302)&amp;"&lt;/td&gt;&lt;td headers='special'&gt;"&amp;X302&amp;IF(Z302="","","&lt;br /&gt;"&amp;Z302)&amp;"&lt;/td&gt;&lt;td headers='sp.bonus'&gt;"&amp;Y302&amp;IF(AA302="","","&lt;br /&gt;"&amp;AA302)&amp;"&lt;/td&gt;&lt;td headers='others'&gt;"&amp;AB302&amp;"&lt;/td&gt;&lt;td headers='sinA'&gt;"&amp;AC302&amp;"&lt;/td&gt;&lt;td headers='sinB'&gt;"&amp;AD302&amp;"&lt;/td&gt;&lt;td headers='sinC'&gt;"&amp;AE302&amp;"&lt;/td&gt;&lt;td headers='sinD'&gt;"&amp;AF302&amp;"&lt;/td&gt;&lt;td headers='sinE'&gt;"&amp;AG302&amp;"&lt;/td&gt;&lt;td headers='sinF'&gt;"&amp;AH302&amp;"&lt;/td&gt;&lt;td headers='sinG'&gt;"&amp;AI302&amp;"&lt;/td&gt;&lt;/tr&gt;"</f>
        <v>&lt;tr class='mmt ev'&gt;&lt;td headers='icon'&gt;&lt;a href='https://www.alchemistcodedb.com/jp/card/ts-wada-setsuna-03'&gt;&lt;img src='../res/mmt/TS_WADA_SETSUNA_03.png' title='砂塵、ひと雫の笑み' /&gt;&lt;/a&gt;&lt;/td&gt;&lt;td headers='name'&gt;砂塵、ひと雫の笑み&lt;/td&gt;&lt;td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id='m300'&gt;60&lt;/td&gt;&lt;td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headers='sinG'&gt;&lt;/td&gt;&lt;/tr&gt;</v>
      </c>
      <c r="AN302" s="29" t="str">
        <f t="shared" si="25"/>
        <v>document.getElementById('m300').innerHTML = (b0*0) + (s0*30+s6*30)+ (ex01*30);</v>
      </c>
      <c r="AO302" s="33" t="str">
        <f t="shared" si="26"/>
        <v>m300</v>
      </c>
      <c r="AP302" s="6" t="str">
        <f>IF(S302="","",VLOOKUP(S302,List!N$2:O$8,2,FALSE)&amp;"*"&amp;T302&amp;IF(U302="","","+"&amp;VLOOKUP(U302,List!N$2:O$8,2,FALSE)&amp;"*"&amp;V302&amp;"-"&amp;VLOOKUP(S302,List!N$2:O$8,2,FALSE)&amp;"*"&amp;VLOOKUP(U302,List!N$2:O$8,2,FALSE)&amp;"*"&amp;MIN(T302,V302)))&amp;IF(X302="","",IF(S302="","","+")&amp;VLOOKUP(X302,List!P$2:Q$15,2,FALSE)&amp;"*"&amp;Y302&amp;IF(Z302="","","+"&amp;VLOOKUP(Z302,List!P$2:Q$14,2,FALSE)))</f>
        <v>ex01*30</v>
      </c>
    </row>
    <row r="303" spans="1:42" s="3" customFormat="1" ht="27.6" customHeight="1">
      <c r="A303" s="80" t="s">
        <v>347</v>
      </c>
      <c r="B303" s="6" t="s">
        <v>348</v>
      </c>
      <c r="C303" s="3">
        <v>5</v>
      </c>
      <c r="D303" s="3" t="s">
        <v>35</v>
      </c>
      <c r="E303" s="6" t="s">
        <v>830</v>
      </c>
      <c r="F303" s="14" t="s">
        <v>325</v>
      </c>
      <c r="G303" s="8" t="s">
        <v>404</v>
      </c>
      <c r="H303" s="8" t="s">
        <v>336</v>
      </c>
      <c r="I303" s="4">
        <f t="shared" si="27"/>
        <v>60</v>
      </c>
      <c r="J303" s="2">
        <v>20</v>
      </c>
      <c r="K303" s="2">
        <v>30</v>
      </c>
      <c r="L303" s="2"/>
      <c r="M303" s="2">
        <f t="shared" si="28"/>
        <v>30</v>
      </c>
      <c r="N303" s="2"/>
      <c r="O303" s="2"/>
      <c r="P303" s="2"/>
      <c r="Q303" s="2"/>
      <c r="R303" s="7"/>
      <c r="S303" s="3" t="s">
        <v>14</v>
      </c>
      <c r="T303" s="3">
        <v>20</v>
      </c>
      <c r="W303" s="3">
        <f t="shared" si="24"/>
        <v>20</v>
      </c>
      <c r="Y303" s="8"/>
      <c r="AA303" s="4"/>
      <c r="AB303" s="5"/>
      <c r="AC303" s="3">
        <v>10</v>
      </c>
      <c r="AD303" s="3">
        <v>10</v>
      </c>
      <c r="AH303" s="3">
        <v>10</v>
      </c>
      <c r="AJ303" s="4">
        <f t="shared" si="29"/>
        <v>10</v>
      </c>
      <c r="AL303" s="21"/>
      <c r="AM303" s="29" t="str">
        <f>"&lt;tr class='mmt"&amp;IF(D303="活動"," ev",IF(D303="限定"," ltd",""))&amp;IF(G303=""," groupless'","'")&amp;"&gt;&lt;td headers='icon'&gt;&lt;a href='https://www.alchemistcodedb.com/jp/card/"&amp;SUBSTITUTE(SUBSTITUTE(LOWER(A303),"_","-"),".png","")&amp;"'&gt;&lt;img src='../res/mmt/"&amp;A303&amp;"' title='"&amp;B303&amp;"' /&gt;&lt;/a&gt;&lt;/td&gt;&lt;td headers='name'&gt;"&amp;B303&amp;"&lt;/td&gt;&lt;td headers='rank'&gt;"&amp;C303&amp;"&lt;/td&gt;&lt;td headers='remark'&gt;"&amp;IF(D303="活動","&lt;span class='event'&gt;活動&lt;/span&gt;",IF(D303="限定","&lt;span class='limited'&gt;限定&lt;/span&gt;",""))&amp;"&lt;/td&gt;&lt;td headers='origin'&gt;&lt;span class='originName'&gt;"&amp;SUBSTITUTE(F303,CHAR(10),"&lt;br /&gt;")&amp;"&lt;/span&gt;&lt;img class='originLogo' src='../res/mmt/ui/"&amp;VLOOKUP(F303,List!F:H,2,FALSE)&amp;"'title='"&amp;SUBSTITUTE(F303,CHAR(10)," ")&amp;"' /&gt;&lt;/td&gt;&lt;td headers='group'&gt;"&amp;IF(G303="","","&lt;span class='groupName'&gt;"&amp;SUBSTITUTE(G303,CHAR(10)," ")&amp;IF(H303="","","&lt;br /&gt;"&amp;SUBSTITUTE(H303,CHAR(10)," "))&amp;"&lt;/span&gt;&lt;img class='groupLogo' src='../res/mmt/ui/"&amp;VLOOKUP(G303,List!K:L,2,FALSE)&amp;"' title='"&amp;SUBSTITUTE(G303,CHAR(10)," ")&amp;"' /&gt;")&amp;IF(H303="","","&lt;img class='groupLogo' src='../res/mmt/ui/"&amp;VLOOKUP(H303,List!K:L,2,FALSE)&amp;"' title='"&amp;SUBSTITUTE(H303,CHAR(10)," ")&amp;"' /&gt;")&amp;"&lt;/td&gt;&lt;td headers='score' id='"&amp;AO303&amp;"'&gt;"&amp;I303&amp;"&lt;/td&gt;&lt;td headers='HP'&gt;"&amp;J303&amp;"&lt;/td&gt;&lt;td headers='patk'&gt;"&amp;K303&amp;"&lt;/td&gt;&lt;td headers='matk'&gt;"&amp;L303&amp;"&lt;/td&gt;&lt;td headers='pdef'&gt;"&amp;N303&amp;"&lt;/td&gt;&lt;td headers='mdef'&gt;"&amp;O303&amp;"&lt;/td&gt;&lt;td headers='dex'&gt;"&amp;P303&amp;"&lt;/td&gt;&lt;td headers='agi'&gt;"&amp;Q303&amp;"&lt;/td&gt;&lt;td headers='luck'&gt;"&amp;R303&amp;"&lt;/td&gt;&lt;td headers='aType'&gt;"&amp;S303&amp;IF(U303="","","&lt;br /&gt;"&amp;U303)&amp; "&lt;/td&gt;&lt;td headers='a.bonus'&gt;"&amp;T303&amp;IF(V303="","","&lt;br /&gt;"&amp;V303)&amp;"&lt;/td&gt;&lt;td headers='special'&gt;"&amp;X303&amp;IF(Z303="","","&lt;br /&gt;"&amp;Z303)&amp;"&lt;/td&gt;&lt;td headers='sp.bonus'&gt;"&amp;Y303&amp;IF(AA303="","","&lt;br /&gt;"&amp;AA303)&amp;"&lt;/td&gt;&lt;td headers='others'&gt;"&amp;AB303&amp;"&lt;/td&gt;&lt;td headers='sinA'&gt;"&amp;AC303&amp;"&lt;/td&gt;&lt;td headers='sinB'&gt;"&amp;AD303&amp;"&lt;/td&gt;&lt;td headers='sinC'&gt;"&amp;AE303&amp;"&lt;/td&gt;&lt;td headers='sinD'&gt;"&amp;AF303&amp;"&lt;/td&gt;&lt;td headers='sinE'&gt;"&amp;AG303&amp;"&lt;/td&gt;&lt;td headers='sinF'&gt;"&amp;AH303&amp;"&lt;/td&gt;&lt;td headers='sinG'&gt;"&amp;AI303&amp;"&lt;/td&gt;&lt;/tr&gt;"</f>
        <v>&lt;tr class='mmt ev'&gt;&lt;td headers='icon'&gt;&lt;a href='https://www.alchemistcodedb.com/jp/card/ts-wada-suzuka-01'&gt;&lt;img src='../res/mmt/TS_WADA_SUZUKA_01.png' title='調理場、その初陣は' /&gt;&lt;/a&gt;&lt;/td&gt;&lt;td headers='name'&gt;調理場、その初陣は&lt;/td&gt;&lt;td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class='groupName'&gt;シェイナファンクラブ&lt;br /&gt;ワダツミ武門&lt;/span&gt;&lt;img class='groupLogo' src='../res/mmt/ui/subgroup_shayna_fanclub.png' title='シェイナファンクラブ' /&gt;&lt;img class='groupLogo' src='../res/mmt/ui/subgroup_wadatusmi_samurai_family.png' title='ワダツミ武門' /&gt;&lt;/td&gt;&lt;td headers='score' id='m301'&gt;60&lt;/td&gt;&lt;td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headers='sinA'&gt;10&lt;/td&gt;&lt;td headers='sinB'&gt;10&lt;/td&gt;&lt;td headers='sinC'&gt;&lt;/td&gt;&lt;td headers='sinD'&gt;&lt;/td&gt;&lt;td headers='sinE'&gt;&lt;/td&gt;&lt;td headers='sinF'&gt;10&lt;/td&gt;&lt;td headers='sinG'&gt;&lt;/td&gt;&lt;/tr&gt;</v>
      </c>
      <c r="AN303" s="29" t="str">
        <f t="shared" si="25"/>
        <v>document.getElementById('m301').innerHTML = (b0*30+b1*30) + (s0*10+s1*10+s2*10+s6*10)+ (ex01*20);</v>
      </c>
      <c r="AO303" s="33" t="str">
        <f t="shared" si="26"/>
        <v>m301</v>
      </c>
      <c r="AP303" s="6" t="str">
        <f>IF(S303="","",VLOOKUP(S303,List!N$2:O$8,2,FALSE)&amp;"*"&amp;T303&amp;IF(U303="","","+"&amp;VLOOKUP(U303,List!N$2:O$8,2,FALSE)&amp;"*"&amp;V303&amp;"-"&amp;VLOOKUP(S303,List!N$2:O$8,2,FALSE)&amp;"*"&amp;VLOOKUP(U303,List!N$2:O$8,2,FALSE)&amp;"*"&amp;MIN(T303,V303)))&amp;IF(X303="","",IF(S303="","","+")&amp;VLOOKUP(X303,List!P$2:Q$15,2,FALSE)&amp;"*"&amp;Y303&amp;IF(Z303="","","+"&amp;VLOOKUP(Z303,List!P$2:Q$14,2,FALSE)))</f>
        <v>ex01*20</v>
      </c>
    </row>
    <row r="304" spans="1:42" s="3" customFormat="1" ht="27.6" customHeight="1">
      <c r="A304" s="92" t="s">
        <v>601</v>
      </c>
      <c r="B304" s="6" t="s">
        <v>604</v>
      </c>
      <c r="C304" s="3">
        <v>5</v>
      </c>
      <c r="D304" s="3" t="s">
        <v>39</v>
      </c>
      <c r="E304" s="6" t="s">
        <v>827</v>
      </c>
      <c r="F304" s="14" t="s">
        <v>325</v>
      </c>
      <c r="G304" s="8" t="s">
        <v>336</v>
      </c>
      <c r="H304" s="8" t="s">
        <v>404</v>
      </c>
      <c r="I304" s="4">
        <f t="shared" si="27"/>
        <v>120</v>
      </c>
      <c r="J304" s="2"/>
      <c r="K304" s="2">
        <v>30</v>
      </c>
      <c r="L304" s="2"/>
      <c r="M304" s="2">
        <f t="shared" si="28"/>
        <v>30</v>
      </c>
      <c r="N304" s="2"/>
      <c r="O304" s="2"/>
      <c r="P304" s="2"/>
      <c r="Q304" s="2"/>
      <c r="R304" s="7"/>
      <c r="S304" s="3" t="s">
        <v>14</v>
      </c>
      <c r="T304" s="3">
        <v>30</v>
      </c>
      <c r="W304" s="3">
        <f t="shared" si="24"/>
        <v>30</v>
      </c>
      <c r="X304" s="3" t="s">
        <v>474</v>
      </c>
      <c r="Y304" s="8">
        <v>20</v>
      </c>
      <c r="AA304" s="4"/>
      <c r="AB304" s="5" t="s">
        <v>940</v>
      </c>
      <c r="AC304" s="3">
        <v>10</v>
      </c>
      <c r="AF304" s="3">
        <v>20</v>
      </c>
      <c r="AH304" s="3">
        <v>40</v>
      </c>
      <c r="AJ304" s="4">
        <f t="shared" si="29"/>
        <v>40</v>
      </c>
      <c r="AL304" s="21"/>
      <c r="AM304" s="29" t="str">
        <f>"&lt;tr class='mmt"&amp;IF(D304="活動"," ev",IF(D304="限定"," ltd",""))&amp;IF(G304=""," groupless'","'")&amp;"&gt;&lt;td headers='icon'&gt;&lt;a href='https://www.alchemistcodedb.com/jp/card/"&amp;SUBSTITUTE(SUBSTITUTE(LOWER(A304),"_","-"),".png","")&amp;"'&gt;&lt;img src='../res/mmt/"&amp;A304&amp;"' title='"&amp;B304&amp;"' /&gt;&lt;/a&gt;&lt;/td&gt;&lt;td headers='name'&gt;"&amp;B304&amp;"&lt;/td&gt;&lt;td headers='rank'&gt;"&amp;C304&amp;"&lt;/td&gt;&lt;td headers='remark'&gt;"&amp;IF(D304="活動","&lt;span class='event'&gt;活動&lt;/span&gt;",IF(D304="限定","&lt;span class='limited'&gt;限定&lt;/span&gt;",""))&amp;"&lt;/td&gt;&lt;td headers='origin'&gt;&lt;span class='originName'&gt;"&amp;SUBSTITUTE(F304,CHAR(10),"&lt;br /&gt;")&amp;"&lt;/span&gt;&lt;img class='originLogo' src='../res/mmt/ui/"&amp;VLOOKUP(F304,List!F:H,2,FALSE)&amp;"'title='"&amp;SUBSTITUTE(F304,CHAR(10)," ")&amp;"' /&gt;&lt;/td&gt;&lt;td headers='group'&gt;"&amp;IF(G304="","","&lt;span class='groupName'&gt;"&amp;SUBSTITUTE(G304,CHAR(10)," ")&amp;IF(H304="","","&lt;br /&gt;"&amp;SUBSTITUTE(H304,CHAR(10)," "))&amp;"&lt;/span&gt;&lt;img class='groupLogo' src='../res/mmt/ui/"&amp;VLOOKUP(G304,List!K:L,2,FALSE)&amp;"' title='"&amp;SUBSTITUTE(G304,CHAR(10)," ")&amp;"' /&gt;")&amp;IF(H304="","","&lt;img class='groupLogo' src='../res/mmt/ui/"&amp;VLOOKUP(H304,List!K:L,2,FALSE)&amp;"' title='"&amp;SUBSTITUTE(H304,CHAR(10)," ")&amp;"' /&gt;")&amp;"&lt;/td&gt;&lt;td headers='score' id='"&amp;AO304&amp;"'&gt;"&amp;I304&amp;"&lt;/td&gt;&lt;td headers='HP'&gt;"&amp;J304&amp;"&lt;/td&gt;&lt;td headers='patk'&gt;"&amp;K304&amp;"&lt;/td&gt;&lt;td headers='matk'&gt;"&amp;L304&amp;"&lt;/td&gt;&lt;td headers='pdef'&gt;"&amp;N304&amp;"&lt;/td&gt;&lt;td headers='mdef'&gt;"&amp;O304&amp;"&lt;/td&gt;&lt;td headers='dex'&gt;"&amp;P304&amp;"&lt;/td&gt;&lt;td headers='agi'&gt;"&amp;Q304&amp;"&lt;/td&gt;&lt;td headers='luck'&gt;"&amp;R304&amp;"&lt;/td&gt;&lt;td headers='aType'&gt;"&amp;S304&amp;IF(U304="","","&lt;br /&gt;"&amp;U304)&amp; "&lt;/td&gt;&lt;td headers='a.bonus'&gt;"&amp;T304&amp;IF(V304="","","&lt;br /&gt;"&amp;V304)&amp;"&lt;/td&gt;&lt;td headers='special'&gt;"&amp;X304&amp;IF(Z304="","","&lt;br /&gt;"&amp;Z304)&amp;"&lt;/td&gt;&lt;td headers='sp.bonus'&gt;"&amp;Y304&amp;IF(AA304="","","&lt;br /&gt;"&amp;AA304)&amp;"&lt;/td&gt;&lt;td headers='others'&gt;"&amp;AB304&amp;"&lt;/td&gt;&lt;td headers='sinA'&gt;"&amp;AC304&amp;"&lt;/td&gt;&lt;td headers='sinB'&gt;"&amp;AD304&amp;"&lt;/td&gt;&lt;td headers='sinC'&gt;"&amp;AE304&amp;"&lt;/td&gt;&lt;td headers='sinD'&gt;"&amp;AF304&amp;"&lt;/td&gt;&lt;td headers='sinE'&gt;"&amp;AG304&amp;"&lt;/td&gt;&lt;td headers='sinF'&gt;"&amp;AH304&amp;"&lt;/td&gt;&lt;td headers='sinG'&gt;"&amp;AI304&amp;"&lt;/td&gt;&lt;/tr&gt;"</f>
        <v>&lt;tr class='mmt ltd'&gt;&lt;td headers='icon'&gt;&lt;a href='https://www.alchemistcodedb.com/jp/card/ts-wada-suzuka-02'&gt;&lt;img src='../res/mmt/TS_WADA_SUZUKA_02.png' title='剣豪のスイカ斬り' /&gt;&lt;/a&gt;&lt;/td&gt;&lt;td headers='name'&gt;剣豪のスイカ斬り&lt;/td&gt;&lt;td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class='groupName'&gt;ワダツミ武門&lt;br /&gt;シェイナファンクラブ&lt;/span&gt;&lt;img class='groupLogo' src='../res/mmt/ui/subgroup_wadatusmi_samurai_family.png' title='ワダツミ武門' /&gt;&lt;img class='groupLogo' src='../res/mmt/ui/subgroup_shayna_fanclub.png' title='シェイナファンクラブ' /&gt;&lt;/td&gt;&lt;td headers='score' id='m302'&gt;120&lt;/td&gt;&lt;td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headers='special'&gt;闇属性&lt;/td&gt;&lt;td headers='sp.bonus'&gt;20&lt;/td&gt;&lt;td headers='others'&gt;MP獲得量+10&lt;/td&gt;&lt;td headers='sinA'&gt;10&lt;/td&gt;&lt;td headers='sinB'&gt;&lt;/td&gt;&lt;td headers='sinC'&gt;&lt;/td&gt;&lt;td headers='sinD'&gt;20&lt;/td&gt;&lt;td headers='sinE'&gt;&lt;/td&gt;&lt;td headers='sinF'&gt;40&lt;/td&gt;&lt;td headers='sinG'&gt;&lt;/td&gt;&lt;/tr&gt;</v>
      </c>
      <c r="AN304" s="29" t="str">
        <f t="shared" si="25"/>
        <v>document.getElementById('m302').innerHTML = (b0*30+b1*30) + (s0*40+s1*10+s4*20+s6*40)+ (ex01*30+ex13*20);</v>
      </c>
      <c r="AO304" s="33" t="str">
        <f t="shared" si="26"/>
        <v>m302</v>
      </c>
      <c r="AP304" s="6" t="str">
        <f>IF(S304="","",VLOOKUP(S304,List!N$2:O$8,2,FALSE)&amp;"*"&amp;T304&amp;IF(U304="","","+"&amp;VLOOKUP(U304,List!N$2:O$8,2,FALSE)&amp;"*"&amp;V304&amp;"-"&amp;VLOOKUP(S304,List!N$2:O$8,2,FALSE)&amp;"*"&amp;VLOOKUP(U304,List!N$2:O$8,2,FALSE)&amp;"*"&amp;MIN(T304,V304)))&amp;IF(X304="","",IF(S304="","","+")&amp;VLOOKUP(X304,List!P$2:Q$15,2,FALSE)&amp;"*"&amp;Y304&amp;IF(Z304="","","+"&amp;VLOOKUP(Z304,List!P$2:Q$14,2,FALSE)))</f>
        <v>ex01*30+ex13*20</v>
      </c>
    </row>
    <row r="305" spans="1:42" s="3" customFormat="1" ht="27.6" customHeight="1">
      <c r="A305" s="80" t="s">
        <v>349</v>
      </c>
      <c r="B305" s="6" t="s">
        <v>350</v>
      </c>
      <c r="C305" s="3">
        <v>5</v>
      </c>
      <c r="E305" s="6"/>
      <c r="F305" s="14" t="s">
        <v>325</v>
      </c>
      <c r="G305" s="8"/>
      <c r="H305" s="8"/>
      <c r="I305" s="4">
        <f t="shared" si="27"/>
        <v>0</v>
      </c>
      <c r="J305" s="2"/>
      <c r="K305" s="2"/>
      <c r="L305" s="2"/>
      <c r="M305" s="2">
        <f t="shared" si="28"/>
        <v>0</v>
      </c>
      <c r="N305" s="2"/>
      <c r="O305" s="2"/>
      <c r="P305" s="2"/>
      <c r="Q305" s="2"/>
      <c r="R305" s="7"/>
      <c r="W305" s="3">
        <f t="shared" si="24"/>
        <v>0</v>
      </c>
      <c r="Y305" s="8"/>
      <c r="AA305" s="4"/>
      <c r="AB305" s="5"/>
      <c r="AJ305" s="4">
        <f t="shared" si="29"/>
        <v>0</v>
      </c>
      <c r="AL305" s="21"/>
      <c r="AM305" s="29" t="str">
        <f>"&lt;tr class='mmt"&amp;IF(D305="活動"," ev",IF(D305="限定"," ltd",""))&amp;IF(G305=""," groupless'","'")&amp;"&gt;&lt;td headers='icon'&gt;&lt;a href='https://www.alchemistcodedb.com/jp/card/"&amp;SUBSTITUTE(SUBSTITUTE(LOWER(A305),"_","-"),".png","")&amp;"'&gt;&lt;img src='../res/mmt/"&amp;A305&amp;"' title='"&amp;B305&amp;"' /&gt;&lt;/a&gt;&lt;/td&gt;&lt;td headers='name'&gt;"&amp;B305&amp;"&lt;/td&gt;&lt;td headers='rank'&gt;"&amp;C305&amp;"&lt;/td&gt;&lt;td headers='remark'&gt;"&amp;IF(D305="活動","&lt;span class='event'&gt;活動&lt;/span&gt;",IF(D305="限定","&lt;span class='limited'&gt;限定&lt;/span&gt;",""))&amp;"&lt;/td&gt;&lt;td headers='origin'&gt;&lt;span class='originName'&gt;"&amp;SUBSTITUTE(F305,CHAR(10),"&lt;br /&gt;")&amp;"&lt;/span&gt;&lt;img class='originLogo' src='../res/mmt/ui/"&amp;VLOOKUP(F305,List!F:H,2,FALSE)&amp;"'title='"&amp;SUBSTITUTE(F305,CHAR(10)," ")&amp;"' /&gt;&lt;/td&gt;&lt;td headers='group'&gt;"&amp;IF(G305="","","&lt;span class='groupName'&gt;"&amp;SUBSTITUTE(G305,CHAR(10)," ")&amp;IF(H305="","","&lt;br /&gt;"&amp;SUBSTITUTE(H305,CHAR(10)," "))&amp;"&lt;/span&gt;&lt;img class='groupLogo' src='../res/mmt/ui/"&amp;VLOOKUP(G305,List!K:L,2,FALSE)&amp;"' title='"&amp;SUBSTITUTE(G305,CHAR(10)," ")&amp;"' /&gt;")&amp;IF(H305="","","&lt;img class='groupLogo' src='../res/mmt/ui/"&amp;VLOOKUP(H305,List!K:L,2,FALSE)&amp;"' title='"&amp;SUBSTITUTE(H305,CHAR(10)," ")&amp;"' /&gt;")&amp;"&lt;/td&gt;&lt;td headers='score' id='"&amp;AO305&amp;"'&gt;"&amp;I305&amp;"&lt;/td&gt;&lt;td headers='HP'&gt;"&amp;J305&amp;"&lt;/td&gt;&lt;td headers='patk'&gt;"&amp;K305&amp;"&lt;/td&gt;&lt;td headers='matk'&gt;"&amp;L305&amp;"&lt;/td&gt;&lt;td headers='pdef'&gt;"&amp;N305&amp;"&lt;/td&gt;&lt;td headers='mdef'&gt;"&amp;O305&amp;"&lt;/td&gt;&lt;td headers='dex'&gt;"&amp;P305&amp;"&lt;/td&gt;&lt;td headers='agi'&gt;"&amp;Q305&amp;"&lt;/td&gt;&lt;td headers='luck'&gt;"&amp;R305&amp;"&lt;/td&gt;&lt;td headers='aType'&gt;"&amp;S305&amp;IF(U305="","","&lt;br /&gt;"&amp;U305)&amp; "&lt;/td&gt;&lt;td headers='a.bonus'&gt;"&amp;T305&amp;IF(V305="","","&lt;br /&gt;"&amp;V305)&amp;"&lt;/td&gt;&lt;td headers='special'&gt;"&amp;X305&amp;IF(Z305="","","&lt;br /&gt;"&amp;Z305)&amp;"&lt;/td&gt;&lt;td headers='sp.bonus'&gt;"&amp;Y305&amp;IF(AA305="","","&lt;br /&gt;"&amp;AA305)&amp;"&lt;/td&gt;&lt;td headers='others'&gt;"&amp;AB305&amp;"&lt;/td&gt;&lt;td headers='sinA'&gt;"&amp;AC305&amp;"&lt;/td&gt;&lt;td headers='sinB'&gt;"&amp;AD305&amp;"&lt;/td&gt;&lt;td headers='sinC'&gt;"&amp;AE305&amp;"&lt;/td&gt;&lt;td headers='sinD'&gt;"&amp;AF305&amp;"&lt;/td&gt;&lt;td headers='sinE'&gt;"&amp;AG305&amp;"&lt;/td&gt;&lt;td headers='sinF'&gt;"&amp;AH305&amp;"&lt;/td&gt;&lt;td headers='sinG'&gt;"&amp;AI305&amp;"&lt;/td&gt;&lt;/tr&gt;"</f>
        <v>&lt;tr class='mmt groupless'&gt;&lt;td headers='icon'&gt;&lt;a href='https://www.alchemistcodedb.com/jp/card/ts-wada-tamamo-01'&gt;&lt;img src='../res/mmt/TS_WADA_TAMAMO_01.png' title='咲いて散るは憧憬の花' /&gt;&lt;/a&gt;&lt;/td&gt;&lt;td headers='name'&gt;咲いて散るは憧憬の花&lt;/td&gt;&lt;td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id='m303'&gt;0&lt;/td&gt;&lt;td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5" s="29" t="str">
        <f t="shared" si="25"/>
        <v>document.getElementById('m303').innerHTML = (b0*0);</v>
      </c>
      <c r="AO305" s="33" t="str">
        <f t="shared" si="26"/>
        <v>m303</v>
      </c>
      <c r="AP305" s="6" t="str">
        <f>IF(S305="","",VLOOKUP(S305,List!N$2:O$8,2,FALSE)&amp;"*"&amp;T305&amp;IF(U305="","","+"&amp;VLOOKUP(U305,List!N$2:O$8,2,FALSE)&amp;"*"&amp;V305&amp;"-"&amp;VLOOKUP(S305,List!N$2:O$8,2,FALSE)&amp;"*"&amp;VLOOKUP(U305,List!N$2:O$8,2,FALSE)&amp;"*"&amp;MIN(T305,V305)))&amp;IF(X305="","",IF(S305="","","+")&amp;VLOOKUP(X305,List!P$2:Q$15,2,FALSE)&amp;"*"&amp;Y305&amp;IF(Z305="","","+"&amp;VLOOKUP(Z305,List!P$2:Q$14,2,FALSE)))</f>
        <v/>
      </c>
    </row>
    <row r="306" spans="1:42" s="3" customFormat="1" ht="27.6" customHeight="1">
      <c r="A306" s="80" t="s">
        <v>351</v>
      </c>
      <c r="B306" s="6" t="s">
        <v>352</v>
      </c>
      <c r="C306" s="3">
        <v>5</v>
      </c>
      <c r="D306" s="3" t="s">
        <v>35</v>
      </c>
      <c r="E306" s="6" t="s">
        <v>833</v>
      </c>
      <c r="F306" s="14" t="s">
        <v>325</v>
      </c>
      <c r="G306" s="8"/>
      <c r="H306" s="8"/>
      <c r="I306" s="4">
        <f t="shared" si="27"/>
        <v>0</v>
      </c>
      <c r="J306" s="2"/>
      <c r="K306" s="2"/>
      <c r="L306" s="2"/>
      <c r="M306" s="2">
        <f t="shared" si="28"/>
        <v>0</v>
      </c>
      <c r="N306" s="2"/>
      <c r="O306" s="2"/>
      <c r="P306" s="2"/>
      <c r="Q306" s="2"/>
      <c r="R306" s="7"/>
      <c r="W306" s="3">
        <f t="shared" si="24"/>
        <v>0</v>
      </c>
      <c r="Y306" s="8"/>
      <c r="AA306" s="4"/>
      <c r="AB306" s="5"/>
      <c r="AJ306" s="4">
        <f t="shared" si="29"/>
        <v>0</v>
      </c>
      <c r="AL306" s="21"/>
      <c r="AM306" s="29" t="str">
        <f>"&lt;tr class='mmt"&amp;IF(D306="活動"," ev",IF(D306="限定"," ltd",""))&amp;IF(G306=""," groupless'","'")&amp;"&gt;&lt;td headers='icon'&gt;&lt;a href='https://www.alchemistcodedb.com/jp/card/"&amp;SUBSTITUTE(SUBSTITUTE(LOWER(A306),"_","-"),".png","")&amp;"'&gt;&lt;img src='../res/mmt/"&amp;A306&amp;"' title='"&amp;B306&amp;"' /&gt;&lt;/a&gt;&lt;/td&gt;&lt;td headers='name'&gt;"&amp;B306&amp;"&lt;/td&gt;&lt;td headers='rank'&gt;"&amp;C306&amp;"&lt;/td&gt;&lt;td headers='remark'&gt;"&amp;IF(D306="活動","&lt;span class='event'&gt;活動&lt;/span&gt;",IF(D306="限定","&lt;span class='limited'&gt;限定&lt;/span&gt;",""))&amp;"&lt;/td&gt;&lt;td headers='origin'&gt;&lt;span class='originName'&gt;"&amp;SUBSTITUTE(F306,CHAR(10),"&lt;br /&gt;")&amp;"&lt;/span&gt;&lt;img class='originLogo' src='../res/mmt/ui/"&amp;VLOOKUP(F306,List!F:H,2,FALSE)&amp;"'title='"&amp;SUBSTITUTE(F306,CHAR(10)," ")&amp;"' /&gt;&lt;/td&gt;&lt;td headers='group'&gt;"&amp;IF(G306="","","&lt;span class='groupName'&gt;"&amp;SUBSTITUTE(G306,CHAR(10)," ")&amp;IF(H306="","","&lt;br /&gt;"&amp;SUBSTITUTE(H306,CHAR(10)," "))&amp;"&lt;/span&gt;&lt;img class='groupLogo' src='../res/mmt/ui/"&amp;VLOOKUP(G306,List!K:L,2,FALSE)&amp;"' title='"&amp;SUBSTITUTE(G306,CHAR(10)," ")&amp;"' /&gt;")&amp;IF(H306="","","&lt;img class='groupLogo' src='../res/mmt/ui/"&amp;VLOOKUP(H306,List!K:L,2,FALSE)&amp;"' title='"&amp;SUBSTITUTE(H306,CHAR(10)," ")&amp;"' /&gt;")&amp;"&lt;/td&gt;&lt;td headers='score' id='"&amp;AO306&amp;"'&gt;"&amp;I306&amp;"&lt;/td&gt;&lt;td headers='HP'&gt;"&amp;J306&amp;"&lt;/td&gt;&lt;td headers='patk'&gt;"&amp;K306&amp;"&lt;/td&gt;&lt;td headers='matk'&gt;"&amp;L306&amp;"&lt;/td&gt;&lt;td headers='pdef'&gt;"&amp;N306&amp;"&lt;/td&gt;&lt;td headers='mdef'&gt;"&amp;O306&amp;"&lt;/td&gt;&lt;td headers='dex'&gt;"&amp;P306&amp;"&lt;/td&gt;&lt;td headers='agi'&gt;"&amp;Q306&amp;"&lt;/td&gt;&lt;td headers='luck'&gt;"&amp;R306&amp;"&lt;/td&gt;&lt;td headers='aType'&gt;"&amp;S306&amp;IF(U306="","","&lt;br /&gt;"&amp;U306)&amp; "&lt;/td&gt;&lt;td headers='a.bonus'&gt;"&amp;T306&amp;IF(V306="","","&lt;br /&gt;"&amp;V306)&amp;"&lt;/td&gt;&lt;td headers='special'&gt;"&amp;X306&amp;IF(Z306="","","&lt;br /&gt;"&amp;Z306)&amp;"&lt;/td&gt;&lt;td headers='sp.bonus'&gt;"&amp;Y306&amp;IF(AA306="","","&lt;br /&gt;"&amp;AA306)&amp;"&lt;/td&gt;&lt;td headers='others'&gt;"&amp;AB306&amp;"&lt;/td&gt;&lt;td headers='sinA'&gt;"&amp;AC306&amp;"&lt;/td&gt;&lt;td headers='sinB'&gt;"&amp;AD306&amp;"&lt;/td&gt;&lt;td headers='sinC'&gt;"&amp;AE306&amp;"&lt;/td&gt;&lt;td headers='sinD'&gt;"&amp;AF306&amp;"&lt;/td&gt;&lt;td headers='sinE'&gt;"&amp;AG306&amp;"&lt;/td&gt;&lt;td headers='sinF'&gt;"&amp;AH306&amp;"&lt;/td&gt;&lt;td headers='sinG'&gt;"&amp;AI306&amp;"&lt;/td&gt;&lt;/tr&gt;"</f>
        <v>&lt;tr class='mmt ev groupless'&gt;&lt;td headers='icon'&gt;&lt;a href='https://www.alchemistcodedb.com/jp/card/ts-wada-tamamo-02'&gt;&lt;img src='../res/mmt/TS_WADA_TAMAMO_02.png' title='約束の時、幸福の味' /&gt;&lt;/a&gt;&lt;/td&gt;&lt;td headers='name'&gt;約束の時、幸福の味&lt;/td&gt;&lt;td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id='m304'&gt;0&lt;/td&gt;&lt;td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6" s="29" t="str">
        <f t="shared" si="25"/>
        <v>document.getElementById('m304').innerHTML = (b0*0);</v>
      </c>
      <c r="AO306" s="33" t="str">
        <f t="shared" si="26"/>
        <v>m304</v>
      </c>
      <c r="AP306" s="6" t="str">
        <f>IF(S306="","",VLOOKUP(S306,List!N$2:O$8,2,FALSE)&amp;"*"&amp;T306&amp;IF(U306="","","+"&amp;VLOOKUP(U306,List!N$2:O$8,2,FALSE)&amp;"*"&amp;V306&amp;"-"&amp;VLOOKUP(S306,List!N$2:O$8,2,FALSE)&amp;"*"&amp;VLOOKUP(U306,List!N$2:O$8,2,FALSE)&amp;"*"&amp;MIN(T306,V306)))&amp;IF(X306="","",IF(S306="","","+")&amp;VLOOKUP(X306,List!P$2:Q$15,2,FALSE)&amp;"*"&amp;Y306&amp;IF(Z306="","","+"&amp;VLOOKUP(Z306,List!P$2:Q$14,2,FALSE)))</f>
        <v/>
      </c>
    </row>
    <row r="307" spans="1:42" s="3" customFormat="1" ht="27.6" customHeight="1">
      <c r="A307" s="80" t="s">
        <v>735</v>
      </c>
      <c r="B307" s="6" t="s">
        <v>751</v>
      </c>
      <c r="C307" s="3">
        <v>5</v>
      </c>
      <c r="D307" s="3" t="s">
        <v>39</v>
      </c>
      <c r="E307" s="6"/>
      <c r="F307" s="14" t="s">
        <v>325</v>
      </c>
      <c r="G307" s="8" t="s">
        <v>738</v>
      </c>
      <c r="H307" s="8"/>
      <c r="I307" s="4">
        <f t="shared" si="27"/>
        <v>70</v>
      </c>
      <c r="J307" s="2"/>
      <c r="K307" s="2">
        <v>40</v>
      </c>
      <c r="L307" s="2"/>
      <c r="M307" s="2">
        <f t="shared" si="28"/>
        <v>40</v>
      </c>
      <c r="N307" s="2"/>
      <c r="O307" s="2"/>
      <c r="P307" s="2">
        <v>20</v>
      </c>
      <c r="Q307" s="2"/>
      <c r="R307" s="7"/>
      <c r="W307" s="3">
        <f t="shared" si="24"/>
        <v>0</v>
      </c>
      <c r="Y307" s="8"/>
      <c r="AA307" s="4"/>
      <c r="AB307" s="5" t="s">
        <v>537</v>
      </c>
      <c r="AD307" s="3">
        <v>30</v>
      </c>
      <c r="AH307" s="3">
        <v>30</v>
      </c>
      <c r="AJ307" s="4">
        <f t="shared" si="29"/>
        <v>30</v>
      </c>
      <c r="AL307" s="21"/>
      <c r="AM307" s="29" t="str">
        <f>"&lt;tr class='mmt"&amp;IF(D307="活動"," ev",IF(D307="限定"," ltd",""))&amp;IF(G307=""," groupless'","'")&amp;"&gt;&lt;td headers='icon'&gt;&lt;a href='https://www.alchemistcodedb.com/jp/card/"&amp;SUBSTITUTE(SUBSTITUTE(LOWER(A307),"_","-"),".png","")&amp;"'&gt;&lt;img src='../res/mmt/"&amp;A307&amp;"' title='"&amp;B307&amp;"' /&gt;&lt;/a&gt;&lt;/td&gt;&lt;td headers='name'&gt;"&amp;B307&amp;"&lt;/td&gt;&lt;td headers='rank'&gt;"&amp;C307&amp;"&lt;/td&gt;&lt;td headers='remark'&gt;"&amp;IF(D307="活動","&lt;span class='event'&gt;活動&lt;/span&gt;",IF(D307="限定","&lt;span class='limited'&gt;限定&lt;/span&gt;",""))&amp;"&lt;/td&gt;&lt;td headers='origin'&gt;&lt;span class='originName'&gt;"&amp;SUBSTITUTE(F307,CHAR(10),"&lt;br /&gt;")&amp;"&lt;/span&gt;&lt;img class='originLogo' src='../res/mmt/ui/"&amp;VLOOKUP(F307,List!F:H,2,FALSE)&amp;"'title='"&amp;SUBSTITUTE(F307,CHAR(10)," ")&amp;"' /&gt;&lt;/td&gt;&lt;td headers='group'&gt;"&amp;IF(G307="","","&lt;span class='groupName'&gt;"&amp;SUBSTITUTE(G307,CHAR(10)," ")&amp;IF(H307="","","&lt;br /&gt;"&amp;SUBSTITUTE(H307,CHAR(10)," "))&amp;"&lt;/span&gt;&lt;img class='groupLogo' src='../res/mmt/ui/"&amp;VLOOKUP(G307,List!K:L,2,FALSE)&amp;"' title='"&amp;SUBSTITUTE(G307,CHAR(10)," ")&amp;"' /&gt;")&amp;IF(H307="","","&lt;img class='groupLogo' src='../res/mmt/ui/"&amp;VLOOKUP(H307,List!K:L,2,FALSE)&amp;"' title='"&amp;SUBSTITUTE(H307,CHAR(10)," ")&amp;"' /&gt;")&amp;"&lt;/td&gt;&lt;td headers='score' id='"&amp;AO307&amp;"'&gt;"&amp;I307&amp;"&lt;/td&gt;&lt;td headers='HP'&gt;"&amp;J307&amp;"&lt;/td&gt;&lt;td headers='patk'&gt;"&amp;K307&amp;"&lt;/td&gt;&lt;td headers='matk'&gt;"&amp;L307&amp;"&lt;/td&gt;&lt;td headers='pdef'&gt;"&amp;N307&amp;"&lt;/td&gt;&lt;td headers='mdef'&gt;"&amp;O307&amp;"&lt;/td&gt;&lt;td headers='dex'&gt;"&amp;P307&amp;"&lt;/td&gt;&lt;td headers='agi'&gt;"&amp;Q307&amp;"&lt;/td&gt;&lt;td headers='luck'&gt;"&amp;R307&amp;"&lt;/td&gt;&lt;td headers='aType'&gt;"&amp;S307&amp;IF(U307="","","&lt;br /&gt;"&amp;U307)&amp; "&lt;/td&gt;&lt;td headers='a.bonus'&gt;"&amp;T307&amp;IF(V307="","","&lt;br /&gt;"&amp;V307)&amp;"&lt;/td&gt;&lt;td headers='special'&gt;"&amp;X307&amp;IF(Z307="","","&lt;br /&gt;"&amp;Z307)&amp;"&lt;/td&gt;&lt;td headers='sp.bonus'&gt;"&amp;Y307&amp;IF(AA307="","","&lt;br /&gt;"&amp;AA307)&amp;"&lt;/td&gt;&lt;td headers='others'&gt;"&amp;AB307&amp;"&lt;/td&gt;&lt;td headers='sinA'&gt;"&amp;AC307&amp;"&lt;/td&gt;&lt;td headers='sinB'&gt;"&amp;AD307&amp;"&lt;/td&gt;&lt;td headers='sinC'&gt;"&amp;AE307&amp;"&lt;/td&gt;&lt;td headers='sinD'&gt;"&amp;AF307&amp;"&lt;/td&gt;&lt;td headers='sinE'&gt;"&amp;AG307&amp;"&lt;/td&gt;&lt;td headers='sinF'&gt;"&amp;AH307&amp;"&lt;/td&gt;&lt;td headers='sinG'&gt;"&amp;AI307&amp;"&lt;/td&gt;&lt;/tr&gt;"</f>
        <v>&lt;tr class='mmt ltd'&gt;&lt;td headers='icon'&gt;&lt;a href='https://www.alchemistcodedb.com/jp/card/ts-wada-tanosuke-01'&gt;&lt;img src='../res/mmt/TS_WADA_TANOSUKE_01.png' title='眠れる昼の灯火' /&gt;&lt;/a&gt;&lt;/td&gt;&lt;td headers='name'&gt;眠れる昼の灯火&lt;/td&gt;&lt;td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class='groupName'&gt;鬼掃隊“刃狐”&lt;/span&gt;&lt;img class='groupLogo' src='../res/mmt/ui/subgroup_jinko_member.png' title='鬼掃隊“刃狐”' /&gt;&lt;/td&gt;&lt;td headers='score' id='m305'&gt;70&lt;/td&gt;&lt;td headers='HP'&gt;&lt;/td&gt;&lt;td headers='patk'&gt;40&lt;/td&gt;&lt;td headers='matk'&gt;&lt;/td&gt;&lt;td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307" s="29" t="str">
        <f t="shared" si="25"/>
        <v>document.getElementById('m305').innerHTML = (b0*40+b1*40) + (s0*30+s2*30+s6*30);</v>
      </c>
      <c r="AO307" s="33" t="str">
        <f t="shared" si="26"/>
        <v>m305</v>
      </c>
      <c r="AP307" s="6" t="str">
        <f>IF(S307="","",VLOOKUP(S307,List!N$2:O$8,2,FALSE)&amp;"*"&amp;T307&amp;IF(U307="","","+"&amp;VLOOKUP(U307,List!N$2:O$8,2,FALSE)&amp;"*"&amp;V307&amp;"-"&amp;VLOOKUP(S307,List!N$2:O$8,2,FALSE)&amp;"*"&amp;VLOOKUP(U307,List!N$2:O$8,2,FALSE)&amp;"*"&amp;MIN(T307,V307)))&amp;IF(X307="","",IF(S307="","","+")&amp;VLOOKUP(X307,List!P$2:Q$15,2,FALSE)&amp;"*"&amp;Y307&amp;IF(Z307="","","+"&amp;VLOOKUP(Z307,List!P$2:Q$14,2,FALSE)))</f>
        <v/>
      </c>
    </row>
    <row r="308" spans="1:42" s="3" customFormat="1" ht="27.6" customHeight="1">
      <c r="A308" s="80" t="s">
        <v>736</v>
      </c>
      <c r="B308" s="6" t="s">
        <v>752</v>
      </c>
      <c r="C308" s="3">
        <v>5</v>
      </c>
      <c r="D308" s="3" t="s">
        <v>39</v>
      </c>
      <c r="E308" s="6"/>
      <c r="F308" s="14" t="s">
        <v>325</v>
      </c>
      <c r="G308" s="8" t="s">
        <v>738</v>
      </c>
      <c r="H308" s="8"/>
      <c r="I308" s="4">
        <f t="shared" si="27"/>
        <v>70</v>
      </c>
      <c r="J308" s="2">
        <v>40</v>
      </c>
      <c r="K308" s="2">
        <v>30</v>
      </c>
      <c r="L308" s="2"/>
      <c r="M308" s="2">
        <f t="shared" si="28"/>
        <v>30</v>
      </c>
      <c r="N308" s="2"/>
      <c r="O308" s="2"/>
      <c r="P308" s="2">
        <v>30</v>
      </c>
      <c r="Q308" s="2"/>
      <c r="R308" s="7"/>
      <c r="W308" s="3">
        <f t="shared" si="24"/>
        <v>0</v>
      </c>
      <c r="Y308" s="8"/>
      <c r="AA308" s="4"/>
      <c r="AB308" s="5"/>
      <c r="AF308" s="3">
        <v>20</v>
      </c>
      <c r="AH308" s="3">
        <v>40</v>
      </c>
      <c r="AJ308" s="4">
        <f t="shared" si="29"/>
        <v>40</v>
      </c>
      <c r="AL308" s="21"/>
      <c r="AM308" s="29" t="str">
        <f>"&lt;tr class='mmt"&amp;IF(D308="活動"," ev",IF(D308="限定"," ltd",""))&amp;IF(G308=""," groupless'","'")&amp;"&gt;&lt;td headers='icon'&gt;&lt;a href='https://www.alchemistcodedb.com/jp/card/"&amp;SUBSTITUTE(SUBSTITUTE(LOWER(A308),"_","-"),".png","")&amp;"'&gt;&lt;img src='../res/mmt/"&amp;A308&amp;"' title='"&amp;B308&amp;"' /&gt;&lt;/a&gt;&lt;/td&gt;&lt;td headers='name'&gt;"&amp;B308&amp;"&lt;/td&gt;&lt;td headers='rank'&gt;"&amp;C308&amp;"&lt;/td&gt;&lt;td headers='remark'&gt;"&amp;IF(D308="活動","&lt;span class='event'&gt;活動&lt;/span&gt;",IF(D308="限定","&lt;span class='limited'&gt;限定&lt;/span&gt;",""))&amp;"&lt;/td&gt;&lt;td headers='origin'&gt;&lt;span class='originName'&gt;"&amp;SUBSTITUTE(F308,CHAR(10),"&lt;br /&gt;")&amp;"&lt;/span&gt;&lt;img class='originLogo' src='../res/mmt/ui/"&amp;VLOOKUP(F308,List!F:H,2,FALSE)&amp;"'title='"&amp;SUBSTITUTE(F308,CHAR(10)," ")&amp;"' /&gt;&lt;/td&gt;&lt;td headers='group'&gt;"&amp;IF(G308="","","&lt;span class='groupName'&gt;"&amp;SUBSTITUTE(G308,CHAR(10)," ")&amp;IF(H308="","","&lt;br /&gt;"&amp;SUBSTITUTE(H308,CHAR(10)," "))&amp;"&lt;/span&gt;&lt;img class='groupLogo' src='../res/mmt/ui/"&amp;VLOOKUP(G308,List!K:L,2,FALSE)&amp;"' title='"&amp;SUBSTITUTE(G308,CHAR(10)," ")&amp;"' /&gt;")&amp;IF(H308="","","&lt;img class='groupLogo' src='../res/mmt/ui/"&amp;VLOOKUP(H308,List!K:L,2,FALSE)&amp;"' title='"&amp;SUBSTITUTE(H308,CHAR(10)," ")&amp;"' /&gt;")&amp;"&lt;/td&gt;&lt;td headers='score' id='"&amp;AO308&amp;"'&gt;"&amp;I308&amp;"&lt;/td&gt;&lt;td headers='HP'&gt;"&amp;J308&amp;"&lt;/td&gt;&lt;td headers='patk'&gt;"&amp;K308&amp;"&lt;/td&gt;&lt;td headers='matk'&gt;"&amp;L308&amp;"&lt;/td&gt;&lt;td headers='pdef'&gt;"&amp;N308&amp;"&lt;/td&gt;&lt;td headers='mdef'&gt;"&amp;O308&amp;"&lt;/td&gt;&lt;td headers='dex'&gt;"&amp;P308&amp;"&lt;/td&gt;&lt;td headers='agi'&gt;"&amp;Q308&amp;"&lt;/td&gt;&lt;td headers='luck'&gt;"&amp;R308&amp;"&lt;/td&gt;&lt;td headers='aType'&gt;"&amp;S308&amp;IF(U308="","","&lt;br /&gt;"&amp;U308)&amp; "&lt;/td&gt;&lt;td headers='a.bonus'&gt;"&amp;T308&amp;IF(V308="","","&lt;br /&gt;"&amp;V308)&amp;"&lt;/td&gt;&lt;td headers='special'&gt;"&amp;X308&amp;IF(Z308="","","&lt;br /&gt;"&amp;Z308)&amp;"&lt;/td&gt;&lt;td headers='sp.bonus'&gt;"&amp;Y308&amp;IF(AA308="","","&lt;br /&gt;"&amp;AA308)&amp;"&lt;/td&gt;&lt;td headers='others'&gt;"&amp;AB308&amp;"&lt;/td&gt;&lt;td headers='sinA'&gt;"&amp;AC308&amp;"&lt;/td&gt;&lt;td headers='sinB'&gt;"&amp;AD308&amp;"&lt;/td&gt;&lt;td headers='sinC'&gt;"&amp;AE308&amp;"&lt;/td&gt;&lt;td headers='sinD'&gt;"&amp;AF308&amp;"&lt;/td&gt;&lt;td headers='sinE'&gt;"&amp;AG308&amp;"&lt;/td&gt;&lt;td headers='sinF'&gt;"&amp;AH308&amp;"&lt;/td&gt;&lt;td headers='sinG'&gt;"&amp;AI308&amp;"&lt;/td&gt;&lt;/tr&gt;"</f>
        <v>&lt;tr class='mmt ltd'&gt;&lt;td headers='icon'&gt;&lt;a href='https://www.alchemistcodedb.com/jp/card/ts-wada-ugachi-01'&gt;&lt;img src='../res/mmt/TS_WADA_UGACHI_01.png' title='穿つ刀の静かな時間' /&gt;&lt;/a&gt;&lt;/td&gt;&lt;td headers='name'&gt;穿つ刀の静かな時間&lt;/td&gt;&lt;td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class='groupName'&gt;鬼掃隊“刃狐”&lt;/span&gt;&lt;img class='groupLogo' src='../res/mmt/ui/subgroup_jinko_member.png' title='鬼掃隊“刃狐”' /&gt;&lt;/td&gt;&lt;td headers='score' id='m306'&gt;70&lt;/td&gt;&lt;td headers='HP'&gt;40&lt;/td&gt;&lt;td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308" s="29" t="str">
        <f t="shared" si="25"/>
        <v>document.getElementById('m306').innerHTML = (b0*30+b1*30) + (s0*40+s4*20+s6*40);</v>
      </c>
      <c r="AO308" s="33" t="str">
        <f t="shared" si="26"/>
        <v>m306</v>
      </c>
      <c r="AP308" s="6" t="str">
        <f>IF(S308="","",VLOOKUP(S308,List!N$2:O$8,2,FALSE)&amp;"*"&amp;T308&amp;IF(U308="","","+"&amp;VLOOKUP(U308,List!N$2:O$8,2,FALSE)&amp;"*"&amp;V308&amp;"-"&amp;VLOOKUP(S308,List!N$2:O$8,2,FALSE)&amp;"*"&amp;VLOOKUP(U308,List!N$2:O$8,2,FALSE)&amp;"*"&amp;MIN(T308,V308)))&amp;IF(X308="","",IF(S308="","","+")&amp;VLOOKUP(X308,List!P$2:Q$15,2,FALSE)&amp;"*"&amp;Y308&amp;IF(Z308="","","+"&amp;VLOOKUP(Z308,List!P$2:Q$14,2,FALSE)))</f>
        <v/>
      </c>
    </row>
    <row r="309" spans="1:42" s="3" customFormat="1" ht="27.6" customHeight="1">
      <c r="A309" s="80" t="s">
        <v>353</v>
      </c>
      <c r="B309" s="6" t="s">
        <v>354</v>
      </c>
      <c r="C309" s="3">
        <v>5</v>
      </c>
      <c r="E309" s="6"/>
      <c r="F309" s="14" t="s">
        <v>325</v>
      </c>
      <c r="G309" s="8" t="s">
        <v>336</v>
      </c>
      <c r="H309" s="8"/>
      <c r="I309" s="4">
        <f t="shared" si="27"/>
        <v>70</v>
      </c>
      <c r="J309" s="2">
        <v>40</v>
      </c>
      <c r="K309" s="2"/>
      <c r="L309" s="2">
        <v>30</v>
      </c>
      <c r="M309" s="2">
        <f t="shared" si="28"/>
        <v>30</v>
      </c>
      <c r="N309" s="2"/>
      <c r="O309" s="2"/>
      <c r="P309" s="2"/>
      <c r="Q309" s="2">
        <v>10</v>
      </c>
      <c r="R309" s="7">
        <v>20</v>
      </c>
      <c r="W309" s="3">
        <f t="shared" si="24"/>
        <v>0</v>
      </c>
      <c r="Y309" s="8"/>
      <c r="AA309" s="4"/>
      <c r="AB309" s="5"/>
      <c r="AF309" s="3">
        <v>20</v>
      </c>
      <c r="AH309" s="3">
        <v>40</v>
      </c>
      <c r="AJ309" s="4">
        <f t="shared" si="29"/>
        <v>40</v>
      </c>
      <c r="AL309" s="21"/>
      <c r="AM309" s="29" t="str">
        <f>"&lt;tr class='mmt"&amp;IF(D309="活動"," ev",IF(D309="限定"," ltd",""))&amp;IF(G309=""," groupless'","'")&amp;"&gt;&lt;td headers='icon'&gt;&lt;a href='https://www.alchemistcodedb.com/jp/card/"&amp;SUBSTITUTE(SUBSTITUTE(LOWER(A309),"_","-"),".png","")&amp;"'&gt;&lt;img src='../res/mmt/"&amp;A309&amp;"' title='"&amp;B309&amp;"' /&gt;&lt;/a&gt;&lt;/td&gt;&lt;td headers='name'&gt;"&amp;B309&amp;"&lt;/td&gt;&lt;td headers='rank'&gt;"&amp;C309&amp;"&lt;/td&gt;&lt;td headers='remark'&gt;"&amp;IF(D309="活動","&lt;span class='event'&gt;活動&lt;/span&gt;",IF(D309="限定","&lt;span class='limited'&gt;限定&lt;/span&gt;",""))&amp;"&lt;/td&gt;&lt;td headers='origin'&gt;&lt;span class='originName'&gt;"&amp;SUBSTITUTE(F309,CHAR(10),"&lt;br /&gt;")&amp;"&lt;/span&gt;&lt;img class='originLogo' src='../res/mmt/ui/"&amp;VLOOKUP(F309,List!F:H,2,FALSE)&amp;"'title='"&amp;SUBSTITUTE(F309,CHAR(10)," ")&amp;"' /&gt;&lt;/td&gt;&lt;td headers='group'&gt;"&amp;IF(G309="","","&lt;span class='groupName'&gt;"&amp;SUBSTITUTE(G309,CHAR(10)," ")&amp;IF(H309="","","&lt;br /&gt;"&amp;SUBSTITUTE(H309,CHAR(10)," "))&amp;"&lt;/span&gt;&lt;img class='groupLogo' src='../res/mmt/ui/"&amp;VLOOKUP(G309,List!K:L,2,FALSE)&amp;"' title='"&amp;SUBSTITUTE(G309,CHAR(10)," ")&amp;"' /&gt;")&amp;IF(H309="","","&lt;img class='groupLogo' src='../res/mmt/ui/"&amp;VLOOKUP(H309,List!K:L,2,FALSE)&amp;"' title='"&amp;SUBSTITUTE(H309,CHAR(10)," ")&amp;"' /&gt;")&amp;"&lt;/td&gt;&lt;td headers='score' id='"&amp;AO309&amp;"'&gt;"&amp;I309&amp;"&lt;/td&gt;&lt;td headers='HP'&gt;"&amp;J309&amp;"&lt;/td&gt;&lt;td headers='patk'&gt;"&amp;K309&amp;"&lt;/td&gt;&lt;td headers='matk'&gt;"&amp;L309&amp;"&lt;/td&gt;&lt;td headers='pdef'&gt;"&amp;N309&amp;"&lt;/td&gt;&lt;td headers='mdef'&gt;"&amp;O309&amp;"&lt;/td&gt;&lt;td headers='dex'&gt;"&amp;P309&amp;"&lt;/td&gt;&lt;td headers='agi'&gt;"&amp;Q309&amp;"&lt;/td&gt;&lt;td headers='luck'&gt;"&amp;R309&amp;"&lt;/td&gt;&lt;td headers='aType'&gt;"&amp;S309&amp;IF(U309="","","&lt;br /&gt;"&amp;U309)&amp; "&lt;/td&gt;&lt;td headers='a.bonus'&gt;"&amp;T309&amp;IF(V309="","","&lt;br /&gt;"&amp;V309)&amp;"&lt;/td&gt;&lt;td headers='special'&gt;"&amp;X309&amp;IF(Z309="","","&lt;br /&gt;"&amp;Z309)&amp;"&lt;/td&gt;&lt;td headers='sp.bonus'&gt;"&amp;Y309&amp;IF(AA309="","","&lt;br /&gt;"&amp;AA309)&amp;"&lt;/td&gt;&lt;td headers='others'&gt;"&amp;AB309&amp;"&lt;/td&gt;&lt;td headers='sinA'&gt;"&amp;AC309&amp;"&lt;/td&gt;&lt;td headers='sinB'&gt;"&amp;AD309&amp;"&lt;/td&gt;&lt;td headers='sinC'&gt;"&amp;AE309&amp;"&lt;/td&gt;&lt;td headers='sinD'&gt;"&amp;AF309&amp;"&lt;/td&gt;&lt;td headers='sinE'&gt;"&amp;AG309&amp;"&lt;/td&gt;&lt;td headers='sinF'&gt;"&amp;AH309&amp;"&lt;/td&gt;&lt;td headers='sinG'&gt;"&amp;AI309&amp;"&lt;/td&gt;&lt;/tr&gt;"</f>
        <v>&lt;tr class='mmt'&gt;&lt;td headers='icon'&gt;&lt;a href='https://www.alchemistcodedb.com/jp/card/ts-wada-yomi-01'&gt;&lt;img src='../res/mmt/TS_WADA_YOMI_01.png' title='誓い、彼岸の花に' /&gt;&lt;/a&gt;&lt;/td&gt;&lt;td headers='name'&gt;誓い、彼岸の花に&lt;/td&gt;&lt;td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id='m307'&gt;70&lt;/td&gt;&lt;td headers='HP'&gt;40&lt;/td&gt;&lt;td headers='patk'&gt;&lt;/td&gt;&lt;td headers='matk'&gt;30&lt;/td&gt;&lt;td headers='pdef'&gt;&lt;/td&gt;&lt;td headers='mdef'&gt;&lt;/td&gt;&lt;td headers='dex'&gt;&lt;/td&gt;&lt;td headers='agi'&gt;10&lt;/td&gt;&lt;td headers='luck'&gt;20&lt;/td&gt;&lt;td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309" s="29" t="str">
        <f t="shared" si="25"/>
        <v>document.getElementById('m307').innerHTML = (b0*30) + (s0*40+s4*20+s6*40);</v>
      </c>
      <c r="AO309" s="33" t="str">
        <f t="shared" si="26"/>
        <v>m307</v>
      </c>
      <c r="AP309" s="6" t="str">
        <f>IF(S309="","",VLOOKUP(S309,List!N$2:O$8,2,FALSE)&amp;"*"&amp;T309&amp;IF(U309="","","+"&amp;VLOOKUP(U309,List!N$2:O$8,2,FALSE)&amp;"*"&amp;V309&amp;"-"&amp;VLOOKUP(S309,List!N$2:O$8,2,FALSE)&amp;"*"&amp;VLOOKUP(U309,List!N$2:O$8,2,FALSE)&amp;"*"&amp;MIN(T309,V309)))&amp;IF(X309="","",IF(S309="","","+")&amp;VLOOKUP(X309,List!P$2:Q$15,2,FALSE)&amp;"*"&amp;Y309&amp;IF(Z309="","","+"&amp;VLOOKUP(Z309,List!P$2:Q$14,2,FALSE)))</f>
        <v/>
      </c>
    </row>
    <row r="310" spans="1:42" s="3" customFormat="1" ht="27.6" customHeight="1">
      <c r="A310" s="80" t="s">
        <v>725</v>
      </c>
      <c r="B310" s="6" t="s">
        <v>726</v>
      </c>
      <c r="C310" s="3">
        <v>5</v>
      </c>
      <c r="D310" s="3" t="s">
        <v>39</v>
      </c>
      <c r="E310" s="6" t="s">
        <v>832</v>
      </c>
      <c r="F310" s="14" t="s">
        <v>325</v>
      </c>
      <c r="G310" s="8" t="s">
        <v>336</v>
      </c>
      <c r="H310" s="8"/>
      <c r="I310" s="4">
        <f t="shared" si="27"/>
        <v>50</v>
      </c>
      <c r="J310" s="2">
        <v>60</v>
      </c>
      <c r="K310" s="2"/>
      <c r="L310" s="2"/>
      <c r="M310" s="2">
        <f t="shared" si="28"/>
        <v>0</v>
      </c>
      <c r="N310" s="2"/>
      <c r="O310" s="2"/>
      <c r="P310" s="2"/>
      <c r="Q310" s="2"/>
      <c r="R310" s="7"/>
      <c r="S310" s="3" t="s">
        <v>14</v>
      </c>
      <c r="T310" s="3">
        <v>20</v>
      </c>
      <c r="U310" s="3" t="s">
        <v>18</v>
      </c>
      <c r="V310" s="3">
        <v>20</v>
      </c>
      <c r="W310" s="3">
        <f t="shared" si="24"/>
        <v>20</v>
      </c>
      <c r="Y310" s="8"/>
      <c r="AA310" s="4"/>
      <c r="AB310" s="5"/>
      <c r="AF310" s="3">
        <v>30</v>
      </c>
      <c r="AH310" s="3">
        <v>30</v>
      </c>
      <c r="AJ310" s="4">
        <f t="shared" si="29"/>
        <v>30</v>
      </c>
      <c r="AL310" s="21"/>
      <c r="AM310" s="29" t="str">
        <f>"&lt;tr class='mmt"&amp;IF(D310="活動"," ev",IF(D310="限定"," ltd",""))&amp;IF(G310=""," groupless'","'")&amp;"&gt;&lt;td headers='icon'&gt;&lt;a href='https://www.alchemistcodedb.com/jp/card/"&amp;SUBSTITUTE(SUBSTITUTE(LOWER(A310),"_","-"),".png","")&amp;"'&gt;&lt;img src='../res/mmt/"&amp;A310&amp;"' title='"&amp;B310&amp;"' /&gt;&lt;/a&gt;&lt;/td&gt;&lt;td headers='name'&gt;"&amp;B310&amp;"&lt;/td&gt;&lt;td headers='rank'&gt;"&amp;C310&amp;"&lt;/td&gt;&lt;td headers='remark'&gt;"&amp;IF(D310="活動","&lt;span class='event'&gt;活動&lt;/span&gt;",IF(D310="限定","&lt;span class='limited'&gt;限定&lt;/span&gt;",""))&amp;"&lt;/td&gt;&lt;td headers='origin'&gt;&lt;span class='originName'&gt;"&amp;SUBSTITUTE(F310,CHAR(10),"&lt;br /&gt;")&amp;"&lt;/span&gt;&lt;img class='originLogo' src='../res/mmt/ui/"&amp;VLOOKUP(F310,List!F:H,2,FALSE)&amp;"'title='"&amp;SUBSTITUTE(F310,CHAR(10)," ")&amp;"' /&gt;&lt;/td&gt;&lt;td headers='group'&gt;"&amp;IF(G310="","","&lt;span class='groupName'&gt;"&amp;SUBSTITUTE(G310,CHAR(10)," ")&amp;IF(H310="","","&lt;br /&gt;"&amp;SUBSTITUTE(H310,CHAR(10)," "))&amp;"&lt;/span&gt;&lt;img class='groupLogo' src='../res/mmt/ui/"&amp;VLOOKUP(G310,List!K:L,2,FALSE)&amp;"' title='"&amp;SUBSTITUTE(G310,CHAR(10)," ")&amp;"' /&gt;")&amp;IF(H310="","","&lt;img class='groupLogo' src='../res/mmt/ui/"&amp;VLOOKUP(H310,List!K:L,2,FALSE)&amp;"' title='"&amp;SUBSTITUTE(H310,CHAR(10)," ")&amp;"' /&gt;")&amp;"&lt;/td&gt;&lt;td headers='score' id='"&amp;AO310&amp;"'&gt;"&amp;I310&amp;"&lt;/td&gt;&lt;td headers='HP'&gt;"&amp;J310&amp;"&lt;/td&gt;&lt;td headers='patk'&gt;"&amp;K310&amp;"&lt;/td&gt;&lt;td headers='matk'&gt;"&amp;L310&amp;"&lt;/td&gt;&lt;td headers='pdef'&gt;"&amp;N310&amp;"&lt;/td&gt;&lt;td headers='mdef'&gt;"&amp;O310&amp;"&lt;/td&gt;&lt;td headers='dex'&gt;"&amp;P310&amp;"&lt;/td&gt;&lt;td headers='agi'&gt;"&amp;Q310&amp;"&lt;/td&gt;&lt;td headers='luck'&gt;"&amp;R310&amp;"&lt;/td&gt;&lt;td headers='aType'&gt;"&amp;S310&amp;IF(U310="","","&lt;br /&gt;"&amp;U310)&amp; "&lt;/td&gt;&lt;td headers='a.bonus'&gt;"&amp;T310&amp;IF(V310="","","&lt;br /&gt;"&amp;V310)&amp;"&lt;/td&gt;&lt;td headers='special'&gt;"&amp;X310&amp;IF(Z310="","","&lt;br /&gt;"&amp;Z310)&amp;"&lt;/td&gt;&lt;td headers='sp.bonus'&gt;"&amp;Y310&amp;IF(AA310="","","&lt;br /&gt;"&amp;AA310)&amp;"&lt;/td&gt;&lt;td headers='others'&gt;"&amp;AB310&amp;"&lt;/td&gt;&lt;td headers='sinA'&gt;"&amp;AC310&amp;"&lt;/td&gt;&lt;td headers='sinB'&gt;"&amp;AD310&amp;"&lt;/td&gt;&lt;td headers='sinC'&gt;"&amp;AE310&amp;"&lt;/td&gt;&lt;td headers='sinD'&gt;"&amp;AF310&amp;"&lt;/td&gt;&lt;td headers='sinE'&gt;"&amp;AG310&amp;"&lt;/td&gt;&lt;td headers='sinF'&gt;"&amp;AH310&amp;"&lt;/td&gt;&lt;td headers='sinG'&gt;"&amp;AI310&amp;"&lt;/td&gt;&lt;/tr&gt;"</f>
        <v>&lt;tr class='mmt ltd'&gt;&lt;td headers='icon'&gt;&lt;a href='https://www.alchemistcodedb.com/jp/card/ts-wada-yomi-02'&gt;&lt;img src='../res/mmt/TS_WADA_YOMI_02.png' title='銀世界の兄妹傘' /&gt;&lt;/a&gt;&lt;/td&gt;&lt;td headers='name'&gt;銀世界の兄妹傘&lt;/td&gt;&lt;td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id='m308'&gt;50&lt;/td&gt;&lt;td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310" s="29" t="str">
        <f t="shared" si="25"/>
        <v>document.getElementById('m308').innerHTML = (b0*0) + (s0*30+s4*30+s6*30)+ (ex01*20+ex05*20-ex01*ex05*20);</v>
      </c>
      <c r="AO310" s="33" t="str">
        <f t="shared" si="26"/>
        <v>m308</v>
      </c>
      <c r="AP310" s="6" t="str">
        <f>IF(S310="","",VLOOKUP(S310,List!N$2:O$8,2,FALSE)&amp;"*"&amp;T310&amp;IF(U310="","","+"&amp;VLOOKUP(U310,List!N$2:O$8,2,FALSE)&amp;"*"&amp;V310&amp;"-"&amp;VLOOKUP(S310,List!N$2:O$8,2,FALSE)&amp;"*"&amp;VLOOKUP(U310,List!N$2:O$8,2,FALSE)&amp;"*"&amp;MIN(T310,V310)))&amp;IF(X310="","",IF(S310="","","+")&amp;VLOOKUP(X310,List!P$2:Q$15,2,FALSE)&amp;"*"&amp;Y310&amp;IF(Z310="","","+"&amp;VLOOKUP(Z310,List!P$2:Q$14,2,FALSE)))</f>
        <v>ex01*20+ex05*20-ex01*ex05*20</v>
      </c>
    </row>
    <row r="311" spans="1:42" s="3" customFormat="1" ht="27.6" customHeight="1">
      <c r="A311" s="80" t="s">
        <v>355</v>
      </c>
      <c r="B311" s="6" t="s">
        <v>356</v>
      </c>
      <c r="C311" s="3">
        <v>5</v>
      </c>
      <c r="E311" s="6"/>
      <c r="F311" s="14" t="s">
        <v>325</v>
      </c>
      <c r="G311" s="8" t="s">
        <v>336</v>
      </c>
      <c r="H311" s="8"/>
      <c r="I311" s="4">
        <f t="shared" si="27"/>
        <v>80</v>
      </c>
      <c r="J311" s="2">
        <v>40</v>
      </c>
      <c r="K311" s="2">
        <v>30</v>
      </c>
      <c r="L311" s="2"/>
      <c r="M311" s="2">
        <f t="shared" si="28"/>
        <v>30</v>
      </c>
      <c r="N311" s="2"/>
      <c r="O311" s="2"/>
      <c r="P311" s="2"/>
      <c r="Q311" s="2"/>
      <c r="R311" s="7"/>
      <c r="W311" s="3">
        <f t="shared" si="24"/>
        <v>0</v>
      </c>
      <c r="X311" s="3" t="s">
        <v>22</v>
      </c>
      <c r="Y311" s="8">
        <v>20</v>
      </c>
      <c r="AA311" s="4"/>
      <c r="AB311" s="5" t="s">
        <v>477</v>
      </c>
      <c r="AF311" s="3">
        <v>30</v>
      </c>
      <c r="AH311" s="3">
        <v>30</v>
      </c>
      <c r="AJ311" s="4">
        <f t="shared" si="29"/>
        <v>30</v>
      </c>
      <c r="AL311" s="21"/>
      <c r="AM311" s="29" t="str">
        <f>"&lt;tr class='mmt"&amp;IF(D311="活動"," ev",IF(D311="限定"," ltd",""))&amp;IF(G311=""," groupless'","'")&amp;"&gt;&lt;td headers='icon'&gt;&lt;a href='https://www.alchemistcodedb.com/jp/card/"&amp;SUBSTITUTE(SUBSTITUTE(LOWER(A311),"_","-"),".png","")&amp;"'&gt;&lt;img src='../res/mmt/"&amp;A311&amp;"' title='"&amp;B311&amp;"' /&gt;&lt;/a&gt;&lt;/td&gt;&lt;td headers='name'&gt;"&amp;B311&amp;"&lt;/td&gt;&lt;td headers='rank'&gt;"&amp;C311&amp;"&lt;/td&gt;&lt;td headers='remark'&gt;"&amp;IF(D311="活動","&lt;span class='event'&gt;活動&lt;/span&gt;",IF(D311="限定","&lt;span class='limited'&gt;限定&lt;/span&gt;",""))&amp;"&lt;/td&gt;&lt;td headers='origin'&gt;&lt;span class='originName'&gt;"&amp;SUBSTITUTE(F311,CHAR(10),"&lt;br /&gt;")&amp;"&lt;/span&gt;&lt;img class='originLogo' src='../res/mmt/ui/"&amp;VLOOKUP(F311,List!F:H,2,FALSE)&amp;"'title='"&amp;SUBSTITUTE(F311,CHAR(10)," ")&amp;"' /&gt;&lt;/td&gt;&lt;td headers='group'&gt;"&amp;IF(G311="","","&lt;span class='groupName'&gt;"&amp;SUBSTITUTE(G311,CHAR(10)," ")&amp;IF(H311="","","&lt;br /&gt;"&amp;SUBSTITUTE(H311,CHAR(10)," "))&amp;"&lt;/span&gt;&lt;img class='groupLogo' src='../res/mmt/ui/"&amp;VLOOKUP(G311,List!K:L,2,FALSE)&amp;"' title='"&amp;SUBSTITUTE(G311,CHAR(10)," ")&amp;"' /&gt;")&amp;IF(H311="","","&lt;img class='groupLogo' src='../res/mmt/ui/"&amp;VLOOKUP(H311,List!K:L,2,FALSE)&amp;"' title='"&amp;SUBSTITUTE(H311,CHAR(10)," ")&amp;"' /&gt;")&amp;"&lt;/td&gt;&lt;td headers='score' id='"&amp;AO311&amp;"'&gt;"&amp;I311&amp;"&lt;/td&gt;&lt;td headers='HP'&gt;"&amp;J311&amp;"&lt;/td&gt;&lt;td headers='patk'&gt;"&amp;K311&amp;"&lt;/td&gt;&lt;td headers='matk'&gt;"&amp;L311&amp;"&lt;/td&gt;&lt;td headers='pdef'&gt;"&amp;N311&amp;"&lt;/td&gt;&lt;td headers='mdef'&gt;"&amp;O311&amp;"&lt;/td&gt;&lt;td headers='dex'&gt;"&amp;P311&amp;"&lt;/td&gt;&lt;td headers='agi'&gt;"&amp;Q311&amp;"&lt;/td&gt;&lt;td headers='luck'&gt;"&amp;R311&amp;"&lt;/td&gt;&lt;td headers='aType'&gt;"&amp;S311&amp;IF(U311="","","&lt;br /&gt;"&amp;U311)&amp; "&lt;/td&gt;&lt;td headers='a.bonus'&gt;"&amp;T311&amp;IF(V311="","","&lt;br /&gt;"&amp;V311)&amp;"&lt;/td&gt;&lt;td headers='special'&gt;"&amp;X311&amp;IF(Z311="","","&lt;br /&gt;"&amp;Z311)&amp;"&lt;/td&gt;&lt;td headers='sp.bonus'&gt;"&amp;Y311&amp;IF(AA311="","","&lt;br /&gt;"&amp;AA311)&amp;"&lt;/td&gt;&lt;td headers='others'&gt;"&amp;AB311&amp;"&lt;/td&gt;&lt;td headers='sinA'&gt;"&amp;AC311&amp;"&lt;/td&gt;&lt;td headers='sinB'&gt;"&amp;AD311&amp;"&lt;/td&gt;&lt;td headers='sinC'&gt;"&amp;AE311&amp;"&lt;/td&gt;&lt;td headers='sinD'&gt;"&amp;AF311&amp;"&lt;/td&gt;&lt;td headers='sinE'&gt;"&amp;AG311&amp;"&lt;/td&gt;&lt;td headers='sinF'&gt;"&amp;AH311&amp;"&lt;/td&gt;&lt;td headers='sinG'&gt;"&amp;AI311&amp;"&lt;/td&gt;&lt;/tr&gt;"</f>
        <v>&lt;tr class='mmt'&gt;&lt;td headers='icon'&gt;&lt;a href='https://www.alchemistcodedb.com/jp/card/ts-wada-zin-01'&gt;&lt;img src='../res/mmt/TS_WADA_ZIN_01.png' title='流星に願った頃' /&gt;&lt;/a&gt;&lt;/td&gt;&lt;td headers='name'&gt;流星に願った頃&lt;/td&gt;&lt;td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id='m309'&gt;80&lt;/td&gt;&lt;td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headers='special'&gt;反撃&lt;/td&gt;&lt;td headers='sp.bonus'&gt;20&lt;/td&gt;&lt;td headers='others'&gt;詠唱時間-20&lt;/td&gt;&lt;td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311" s="29" t="str">
        <f t="shared" si="25"/>
        <v>document.getElementById('m309').innerHTML = (b0*30+b1*30) + (s0*30+s4*30+s6*30)+ (ex08*20);</v>
      </c>
      <c r="AO311" s="33" t="str">
        <f t="shared" si="26"/>
        <v>m309</v>
      </c>
      <c r="AP311" s="6" t="str">
        <f>IF(S311="","",VLOOKUP(S311,List!N$2:O$8,2,FALSE)&amp;"*"&amp;T311&amp;IF(U311="","","+"&amp;VLOOKUP(U311,List!N$2:O$8,2,FALSE)&amp;"*"&amp;V311&amp;"-"&amp;VLOOKUP(S311,List!N$2:O$8,2,FALSE)&amp;"*"&amp;VLOOKUP(U311,List!N$2:O$8,2,FALSE)&amp;"*"&amp;MIN(T311,V311)))&amp;IF(X311="","",IF(S311="","","+")&amp;VLOOKUP(X311,List!P$2:Q$15,2,FALSE)&amp;"*"&amp;Y311&amp;IF(Z311="","","+"&amp;VLOOKUP(Z311,List!P$2:Q$14,2,FALSE)))</f>
        <v>ex08*20</v>
      </c>
    </row>
    <row r="312" spans="1:42" s="3" customFormat="1" ht="27.6" customHeight="1">
      <c r="A312" s="92" t="s">
        <v>357</v>
      </c>
      <c r="B312" s="6" t="s">
        <v>358</v>
      </c>
      <c r="C312" s="3">
        <v>5</v>
      </c>
      <c r="E312" s="6"/>
      <c r="F312" s="14" t="s">
        <v>359</v>
      </c>
      <c r="G312" s="8" t="s">
        <v>360</v>
      </c>
      <c r="H312" s="8"/>
      <c r="I312" s="4">
        <f t="shared" si="27"/>
        <v>90</v>
      </c>
      <c r="J312" s="2">
        <v>30</v>
      </c>
      <c r="K312" s="2">
        <v>30</v>
      </c>
      <c r="L312" s="2"/>
      <c r="M312" s="2">
        <f t="shared" si="28"/>
        <v>30</v>
      </c>
      <c r="N312" s="2"/>
      <c r="O312" s="2"/>
      <c r="P312" s="2"/>
      <c r="Q312" s="2"/>
      <c r="R312" s="7"/>
      <c r="S312" s="3" t="s">
        <v>14</v>
      </c>
      <c r="T312" s="3">
        <v>30</v>
      </c>
      <c r="W312" s="3">
        <f t="shared" si="24"/>
        <v>30</v>
      </c>
      <c r="Y312" s="8"/>
      <c r="AA312" s="4"/>
      <c r="AB312" s="5" t="s">
        <v>538</v>
      </c>
      <c r="AC312" s="3">
        <v>30</v>
      </c>
      <c r="AG312" s="3">
        <v>30</v>
      </c>
      <c r="AJ312" s="4">
        <f t="shared" si="29"/>
        <v>30</v>
      </c>
      <c r="AL312" s="21"/>
      <c r="AM312" s="29" t="str">
        <f>"&lt;tr class='mmt"&amp;IF(D312="活動"," ev",IF(D312="限定"," ltd",""))&amp;IF(G312=""," groupless'","'")&amp;"&gt;&lt;td headers='icon'&gt;&lt;a href='https://www.alchemistcodedb.com/jp/card/"&amp;SUBSTITUTE(SUBSTITUTE(LOWER(A312),"_","-"),".png","")&amp;"'&gt;&lt;img src='../res/mmt/"&amp;A312&amp;"' title='"&amp;B312&amp;"' /&gt;&lt;/a&gt;&lt;/td&gt;&lt;td headers='name'&gt;"&amp;B312&amp;"&lt;/td&gt;&lt;td headers='rank'&gt;"&amp;C312&amp;"&lt;/td&gt;&lt;td headers='remark'&gt;"&amp;IF(D312="活動","&lt;span class='event'&gt;活動&lt;/span&gt;",IF(D312="限定","&lt;span class='limited'&gt;限定&lt;/span&gt;",""))&amp;"&lt;/td&gt;&lt;td headers='origin'&gt;&lt;span class='originName'&gt;"&amp;SUBSTITUTE(F312,CHAR(10),"&lt;br /&gt;")&amp;"&lt;/span&gt;&lt;img class='originLogo' src='../res/mmt/ui/"&amp;VLOOKUP(F312,List!F:H,2,FALSE)&amp;"'title='"&amp;SUBSTITUTE(F312,CHAR(10)," ")&amp;"' /&gt;&lt;/td&gt;&lt;td headers='group'&gt;"&amp;IF(G312="","","&lt;span class='groupName'&gt;"&amp;SUBSTITUTE(G312,CHAR(10)," ")&amp;IF(H312="","","&lt;br /&gt;"&amp;SUBSTITUTE(H312,CHAR(10)," "))&amp;"&lt;/span&gt;&lt;img class='groupLogo' src='../res/mmt/ui/"&amp;VLOOKUP(G312,List!K:L,2,FALSE)&amp;"' title='"&amp;SUBSTITUTE(G312,CHAR(10)," ")&amp;"' /&gt;")&amp;IF(H312="","","&lt;img class='groupLogo' src='../res/mmt/ui/"&amp;VLOOKUP(H312,List!K:L,2,FALSE)&amp;"' title='"&amp;SUBSTITUTE(H312,CHAR(10)," ")&amp;"' /&gt;")&amp;"&lt;/td&gt;&lt;td headers='score' id='"&amp;AO312&amp;"'&gt;"&amp;I312&amp;"&lt;/td&gt;&lt;td headers='HP'&gt;"&amp;J312&amp;"&lt;/td&gt;&lt;td headers='patk'&gt;"&amp;K312&amp;"&lt;/td&gt;&lt;td headers='matk'&gt;"&amp;L312&amp;"&lt;/td&gt;&lt;td headers='pdef'&gt;"&amp;N312&amp;"&lt;/td&gt;&lt;td headers='mdef'&gt;"&amp;O312&amp;"&lt;/td&gt;&lt;td headers='dex'&gt;"&amp;P312&amp;"&lt;/td&gt;&lt;td headers='agi'&gt;"&amp;Q312&amp;"&lt;/td&gt;&lt;td headers='luck'&gt;"&amp;R312&amp;"&lt;/td&gt;&lt;td headers='aType'&gt;"&amp;S312&amp;IF(U312="","","&lt;br /&gt;"&amp;U312)&amp; "&lt;/td&gt;&lt;td headers='a.bonus'&gt;"&amp;T312&amp;IF(V312="","","&lt;br /&gt;"&amp;V312)&amp;"&lt;/td&gt;&lt;td headers='special'&gt;"&amp;X312&amp;IF(Z312="","","&lt;br /&gt;"&amp;Z312)&amp;"&lt;/td&gt;&lt;td headers='sp.bonus'&gt;"&amp;Y312&amp;IF(AA312="","","&lt;br /&gt;"&amp;AA312)&amp;"&lt;/td&gt;&lt;td headers='others'&gt;"&amp;AB312&amp;"&lt;/td&gt;&lt;td headers='sinA'&gt;"&amp;AC312&amp;"&lt;/td&gt;&lt;td headers='sinB'&gt;"&amp;AD312&amp;"&lt;/td&gt;&lt;td headers='sinC'&gt;"&amp;AE312&amp;"&lt;/td&gt;&lt;td headers='sinD'&gt;"&amp;AF312&amp;"&lt;/td&gt;&lt;td headers='sinE'&gt;"&amp;AG312&amp;"&lt;/td&gt;&lt;td headers='sinF'&gt;"&amp;AH312&amp;"&lt;/td&gt;&lt;td headers='sinG'&gt;"&amp;AI312&amp;"&lt;/td&gt;&lt;/tr&gt;"</f>
        <v>&lt;tr class='mmt'&gt;&lt;td headers='icon'&gt;&lt;a href='https://www.alchemistcodedb.com/jp/card/ts-wrath-anastasia-01'&gt;&lt;img src='../res/mmt/TS_WRATH_ANASTASIA_01.png' title='薔薇はただ赤く' /&gt;&lt;/a&gt;&lt;/td&gt;&lt;td headers='name'&gt;薔薇はただ赤く&lt;/td&gt;&lt;td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id='m310'&gt;90&lt;/td&gt;&lt;td headers='HP'&gt;30&lt;/td&gt;&lt;td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headers='others'&gt;回避率+5&lt;/td&gt;&lt;td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312" s="29" t="str">
        <f t="shared" si="25"/>
        <v>document.getElementById('m310').innerHTML = (b0*30+b1*30) + (s0*30+s1*30+s5*30)+ (ex01*30);</v>
      </c>
      <c r="AO312" s="33" t="str">
        <f t="shared" si="26"/>
        <v>m310</v>
      </c>
      <c r="AP312" s="6" t="str">
        <f>IF(S312="","",VLOOKUP(S312,List!N$2:O$8,2,FALSE)&amp;"*"&amp;T312&amp;IF(U312="","","+"&amp;VLOOKUP(U312,List!N$2:O$8,2,FALSE)&amp;"*"&amp;V312&amp;"-"&amp;VLOOKUP(S312,List!N$2:O$8,2,FALSE)&amp;"*"&amp;VLOOKUP(U312,List!N$2:O$8,2,FALSE)&amp;"*"&amp;MIN(T312,V312)))&amp;IF(X312="","",IF(S312="","","+")&amp;VLOOKUP(X312,List!P$2:Q$15,2,FALSE)&amp;"*"&amp;Y312&amp;IF(Z312="","","+"&amp;VLOOKUP(Z312,List!P$2:Q$14,2,FALSE)))</f>
        <v>ex01*30</v>
      </c>
    </row>
    <row r="313" spans="1:42" s="3" customFormat="1" ht="27.6" customHeight="1">
      <c r="A313" s="92" t="s">
        <v>690</v>
      </c>
      <c r="B313" s="6" t="s">
        <v>692</v>
      </c>
      <c r="C313" s="3">
        <v>5</v>
      </c>
      <c r="D313" s="3" t="s">
        <v>39</v>
      </c>
      <c r="E313" s="6"/>
      <c r="F313" s="14" t="s">
        <v>359</v>
      </c>
      <c r="G313" s="8"/>
      <c r="H313" s="8"/>
      <c r="I313" s="4">
        <f t="shared" si="27"/>
        <v>0</v>
      </c>
      <c r="J313" s="2"/>
      <c r="K313" s="2"/>
      <c r="L313" s="2"/>
      <c r="M313" s="2">
        <f t="shared" si="28"/>
        <v>0</v>
      </c>
      <c r="N313" s="2"/>
      <c r="O313" s="2"/>
      <c r="P313" s="2"/>
      <c r="Q313" s="2"/>
      <c r="R313" s="7"/>
      <c r="W313" s="3">
        <f t="shared" si="24"/>
        <v>0</v>
      </c>
      <c r="Y313" s="8"/>
      <c r="AA313" s="4"/>
      <c r="AB313" s="5"/>
      <c r="AJ313" s="4">
        <f t="shared" si="29"/>
        <v>0</v>
      </c>
      <c r="AL313" s="21"/>
      <c r="AM313" s="29" t="str">
        <f>"&lt;tr class='mmt"&amp;IF(D313="活動"," ev",IF(D313="限定"," ltd",""))&amp;IF(G313=""," groupless'","'")&amp;"&gt;&lt;td headers='icon'&gt;&lt;a href='https://www.alchemistcodedb.com/jp/card/"&amp;SUBSTITUTE(SUBSTITUTE(LOWER(A313),"_","-"),".png","")&amp;"'&gt;&lt;img src='../res/mmt/"&amp;A313&amp;"' title='"&amp;B313&amp;"' /&gt;&lt;/a&gt;&lt;/td&gt;&lt;td headers='name'&gt;"&amp;B313&amp;"&lt;/td&gt;&lt;td headers='rank'&gt;"&amp;C313&amp;"&lt;/td&gt;&lt;td headers='remark'&gt;"&amp;IF(D313="活動","&lt;span class='event'&gt;活動&lt;/span&gt;",IF(D313="限定","&lt;span class='limited'&gt;限定&lt;/span&gt;",""))&amp;"&lt;/td&gt;&lt;td headers='origin'&gt;&lt;span class='originName'&gt;"&amp;SUBSTITUTE(F313,CHAR(10),"&lt;br /&gt;")&amp;"&lt;/span&gt;&lt;img class='originLogo' src='../res/mmt/ui/"&amp;VLOOKUP(F313,List!F:H,2,FALSE)&amp;"'title='"&amp;SUBSTITUTE(F313,CHAR(10)," ")&amp;"' /&gt;&lt;/td&gt;&lt;td headers='group'&gt;"&amp;IF(G313="","","&lt;span class='groupName'&gt;"&amp;SUBSTITUTE(G313,CHAR(10)," ")&amp;IF(H313="","","&lt;br /&gt;"&amp;SUBSTITUTE(H313,CHAR(10)," "))&amp;"&lt;/span&gt;&lt;img class='groupLogo' src='../res/mmt/ui/"&amp;VLOOKUP(G313,List!K:L,2,FALSE)&amp;"' title='"&amp;SUBSTITUTE(G313,CHAR(10)," ")&amp;"' /&gt;")&amp;IF(H313="","","&lt;img class='groupLogo' src='../res/mmt/ui/"&amp;VLOOKUP(H313,List!K:L,2,FALSE)&amp;"' title='"&amp;SUBSTITUTE(H313,CHAR(10)," ")&amp;"' /&gt;")&amp;"&lt;/td&gt;&lt;td headers='score' id='"&amp;AO313&amp;"'&gt;"&amp;I313&amp;"&lt;/td&gt;&lt;td headers='HP'&gt;"&amp;J313&amp;"&lt;/td&gt;&lt;td headers='patk'&gt;"&amp;K313&amp;"&lt;/td&gt;&lt;td headers='matk'&gt;"&amp;L313&amp;"&lt;/td&gt;&lt;td headers='pdef'&gt;"&amp;N313&amp;"&lt;/td&gt;&lt;td headers='mdef'&gt;"&amp;O313&amp;"&lt;/td&gt;&lt;td headers='dex'&gt;"&amp;P313&amp;"&lt;/td&gt;&lt;td headers='agi'&gt;"&amp;Q313&amp;"&lt;/td&gt;&lt;td headers='luck'&gt;"&amp;R313&amp;"&lt;/td&gt;&lt;td headers='aType'&gt;"&amp;S313&amp;IF(U313="","","&lt;br /&gt;"&amp;U313)&amp; "&lt;/td&gt;&lt;td headers='a.bonus'&gt;"&amp;T313&amp;IF(V313="","","&lt;br /&gt;"&amp;V313)&amp;"&lt;/td&gt;&lt;td headers='special'&gt;"&amp;X313&amp;IF(Z313="","","&lt;br /&gt;"&amp;Z313)&amp;"&lt;/td&gt;&lt;td headers='sp.bonus'&gt;"&amp;Y313&amp;IF(AA313="","","&lt;br /&gt;"&amp;AA313)&amp;"&lt;/td&gt;&lt;td headers='others'&gt;"&amp;AB313&amp;"&lt;/td&gt;&lt;td headers='sinA'&gt;"&amp;AC313&amp;"&lt;/td&gt;&lt;td headers='sinB'&gt;"&amp;AD313&amp;"&lt;/td&gt;&lt;td headers='sinC'&gt;"&amp;AE313&amp;"&lt;/td&gt;&lt;td headers='sinD'&gt;"&amp;AF313&amp;"&lt;/td&gt;&lt;td headers='sinE'&gt;"&amp;AG313&amp;"&lt;/td&gt;&lt;td headers='sinF'&gt;"&amp;AH313&amp;"&lt;/td&gt;&lt;td headers='sinG'&gt;"&amp;AI313&amp;"&lt;/td&gt;&lt;/tr&gt;"</f>
        <v>&lt;tr class='mmt ltd groupless'&gt;&lt;td headers='icon'&gt;&lt;a href='https://www.alchemistcodedb.com/jp/card/ts-wrath-andechs-01'&gt;&lt;img src='../res/mmt/TS_WRATH_ANDECHS_01.png' title='燃える正義の炎' /&gt;&lt;/a&gt;&lt;/td&gt;&lt;td headers='name'&gt;燃える正義の炎&lt;/td&gt;&lt;td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3" s="29" t="str">
        <f t="shared" si="25"/>
        <v>document.getElementById('m311').innerHTML = (b0*0);</v>
      </c>
      <c r="AO313" s="33" t="str">
        <f t="shared" si="26"/>
        <v>m311</v>
      </c>
      <c r="AP313" s="6" t="str">
        <f>IF(S313="","",VLOOKUP(S313,List!N$2:O$8,2,FALSE)&amp;"*"&amp;T313&amp;IF(U313="","","+"&amp;VLOOKUP(U313,List!N$2:O$8,2,FALSE)&amp;"*"&amp;V313&amp;"-"&amp;VLOOKUP(S313,List!N$2:O$8,2,FALSE)&amp;"*"&amp;VLOOKUP(U313,List!N$2:O$8,2,FALSE)&amp;"*"&amp;MIN(T313,V313)))&amp;IF(X313="","",IF(S313="","","+")&amp;VLOOKUP(X313,List!P$2:Q$15,2,FALSE)&amp;"*"&amp;Y313&amp;IF(Z313="","","+"&amp;VLOOKUP(Z313,List!P$2:Q$14,2,FALSE)))</f>
        <v/>
      </c>
    </row>
    <row r="314" spans="1:42" s="3" customFormat="1" ht="27.6" customHeight="1">
      <c r="A314" s="92" t="s">
        <v>679</v>
      </c>
      <c r="B314" s="6" t="s">
        <v>684</v>
      </c>
      <c r="C314" s="3">
        <v>5</v>
      </c>
      <c r="D314" s="3" t="s">
        <v>39</v>
      </c>
      <c r="E314" s="6" t="s">
        <v>828</v>
      </c>
      <c r="F314" s="14" t="s">
        <v>359</v>
      </c>
      <c r="G314" s="8"/>
      <c r="H314" s="8"/>
      <c r="I314" s="4">
        <f t="shared" si="27"/>
        <v>0</v>
      </c>
      <c r="J314" s="2"/>
      <c r="K314" s="2"/>
      <c r="L314" s="2"/>
      <c r="M314" s="2">
        <f t="shared" si="28"/>
        <v>0</v>
      </c>
      <c r="N314" s="2"/>
      <c r="O314" s="2"/>
      <c r="P314" s="2"/>
      <c r="Q314" s="2"/>
      <c r="R314" s="7"/>
      <c r="W314" s="3">
        <f t="shared" si="24"/>
        <v>0</v>
      </c>
      <c r="Y314" s="8"/>
      <c r="AA314" s="4"/>
      <c r="AB314" s="5"/>
      <c r="AJ314" s="4">
        <f t="shared" si="29"/>
        <v>0</v>
      </c>
      <c r="AL314" s="21"/>
      <c r="AM314" s="29" t="str">
        <f>"&lt;tr class='mmt"&amp;IF(D314="活動"," ev",IF(D314="限定"," ltd",""))&amp;IF(G314=""," groupless'","'")&amp;"&gt;&lt;td headers='icon'&gt;&lt;a href='https://www.alchemistcodedb.com/jp/card/"&amp;SUBSTITUTE(SUBSTITUTE(LOWER(A314),"_","-"),".png","")&amp;"'&gt;&lt;img src='../res/mmt/"&amp;A314&amp;"' title='"&amp;B314&amp;"' /&gt;&lt;/a&gt;&lt;/td&gt;&lt;td headers='name'&gt;"&amp;B314&amp;"&lt;/td&gt;&lt;td headers='rank'&gt;"&amp;C314&amp;"&lt;/td&gt;&lt;td headers='remark'&gt;"&amp;IF(D314="活動","&lt;span class='event'&gt;活動&lt;/span&gt;",IF(D314="限定","&lt;span class='limited'&gt;限定&lt;/span&gt;",""))&amp;"&lt;/td&gt;&lt;td headers='origin'&gt;&lt;span class='originName'&gt;"&amp;SUBSTITUTE(F314,CHAR(10),"&lt;br /&gt;")&amp;"&lt;/span&gt;&lt;img class='originLogo' src='../res/mmt/ui/"&amp;VLOOKUP(F314,List!F:H,2,FALSE)&amp;"'title='"&amp;SUBSTITUTE(F314,CHAR(10)," ")&amp;"' /&gt;&lt;/td&gt;&lt;td headers='group'&gt;"&amp;IF(G314="","","&lt;span class='groupName'&gt;"&amp;SUBSTITUTE(G314,CHAR(10)," ")&amp;IF(H314="","","&lt;br /&gt;"&amp;SUBSTITUTE(H314,CHAR(10)," "))&amp;"&lt;/span&gt;&lt;img class='groupLogo' src='../res/mmt/ui/"&amp;VLOOKUP(G314,List!K:L,2,FALSE)&amp;"' title='"&amp;SUBSTITUTE(G314,CHAR(10)," ")&amp;"' /&gt;")&amp;IF(H314="","","&lt;img class='groupLogo' src='../res/mmt/ui/"&amp;VLOOKUP(H314,List!K:L,2,FALSE)&amp;"' title='"&amp;SUBSTITUTE(H314,CHAR(10)," ")&amp;"' /&gt;")&amp;"&lt;/td&gt;&lt;td headers='score' id='"&amp;AO314&amp;"'&gt;"&amp;I314&amp;"&lt;/td&gt;&lt;td headers='HP'&gt;"&amp;J314&amp;"&lt;/td&gt;&lt;td headers='patk'&gt;"&amp;K314&amp;"&lt;/td&gt;&lt;td headers='matk'&gt;"&amp;L314&amp;"&lt;/td&gt;&lt;td headers='pdef'&gt;"&amp;N314&amp;"&lt;/td&gt;&lt;td headers='mdef'&gt;"&amp;O314&amp;"&lt;/td&gt;&lt;td headers='dex'&gt;"&amp;P314&amp;"&lt;/td&gt;&lt;td headers='agi'&gt;"&amp;Q314&amp;"&lt;/td&gt;&lt;td headers='luck'&gt;"&amp;R314&amp;"&lt;/td&gt;&lt;td headers='aType'&gt;"&amp;S314&amp;IF(U314="","","&lt;br /&gt;"&amp;U314)&amp; "&lt;/td&gt;&lt;td headers='a.bonus'&gt;"&amp;T314&amp;IF(V314="","","&lt;br /&gt;"&amp;V314)&amp;"&lt;/td&gt;&lt;td headers='special'&gt;"&amp;X314&amp;IF(Z314="","","&lt;br /&gt;"&amp;Z314)&amp;"&lt;/td&gt;&lt;td headers='sp.bonus'&gt;"&amp;Y314&amp;IF(AA314="","","&lt;br /&gt;"&amp;AA314)&amp;"&lt;/td&gt;&lt;td headers='others'&gt;"&amp;AB314&amp;"&lt;/td&gt;&lt;td headers='sinA'&gt;"&amp;AC314&amp;"&lt;/td&gt;&lt;td headers='sinB'&gt;"&amp;AD314&amp;"&lt;/td&gt;&lt;td headers='sinC'&gt;"&amp;AE314&amp;"&lt;/td&gt;&lt;td headers='sinD'&gt;"&amp;AF314&amp;"&lt;/td&gt;&lt;td headers='sinE'&gt;"&amp;AG314&amp;"&lt;/td&gt;&lt;td headers='sinF'&gt;"&amp;AH314&amp;"&lt;/td&gt;&lt;td headers='sinG'&gt;"&amp;AI314&amp;"&lt;/td&gt;&lt;/tr&gt;"</f>
        <v>&lt;tr class='mmt ltd groupless'&gt;&lt;td headers='icon'&gt;&lt;a href='https://www.alchemistcodedb.com/jp/card/ts-wrath-blanchett-01'&gt;&lt;img src='../res/mmt/TS_WRATH_BLANCHETT_01.png' title='ハサミで描く願い' /&gt;&lt;/a&gt;&lt;/td&gt;&lt;td headers='name'&gt;ハサミで描く願い&lt;/td&gt;&lt;td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4" s="29" t="str">
        <f t="shared" si="25"/>
        <v>document.getElementById('m312').innerHTML = (b0*0);</v>
      </c>
      <c r="AO314" s="33" t="str">
        <f t="shared" si="26"/>
        <v>m312</v>
      </c>
      <c r="AP314" s="6" t="str">
        <f>IF(S314="","",VLOOKUP(S314,List!N$2:O$8,2,FALSE)&amp;"*"&amp;T314&amp;IF(U314="","","+"&amp;VLOOKUP(U314,List!N$2:O$8,2,FALSE)&amp;"*"&amp;V314&amp;"-"&amp;VLOOKUP(S314,List!N$2:O$8,2,FALSE)&amp;"*"&amp;VLOOKUP(U314,List!N$2:O$8,2,FALSE)&amp;"*"&amp;MIN(T314,V314)))&amp;IF(X314="","",IF(S314="","","+")&amp;VLOOKUP(X314,List!P$2:Q$15,2,FALSE)&amp;"*"&amp;Y314&amp;IF(Z314="","","+"&amp;VLOOKUP(Z314,List!P$2:Q$14,2,FALSE)))</f>
        <v/>
      </c>
    </row>
    <row r="315" spans="1:42" s="3" customFormat="1" ht="27.6" customHeight="1">
      <c r="A315" s="92" t="s">
        <v>361</v>
      </c>
      <c r="B315" s="6" t="s">
        <v>362</v>
      </c>
      <c r="C315" s="3">
        <v>5</v>
      </c>
      <c r="D315" s="3" t="s">
        <v>35</v>
      </c>
      <c r="E315" s="6" t="s">
        <v>827</v>
      </c>
      <c r="F315" s="14" t="s">
        <v>359</v>
      </c>
      <c r="G315" s="8"/>
      <c r="H315" s="8"/>
      <c r="I315" s="4">
        <f t="shared" si="27"/>
        <v>0</v>
      </c>
      <c r="J315" s="2"/>
      <c r="K315" s="2"/>
      <c r="L315" s="2"/>
      <c r="M315" s="2">
        <f t="shared" si="28"/>
        <v>0</v>
      </c>
      <c r="N315" s="2"/>
      <c r="O315" s="2"/>
      <c r="P315" s="2"/>
      <c r="Q315" s="2"/>
      <c r="R315" s="7"/>
      <c r="W315" s="3">
        <f t="shared" si="24"/>
        <v>0</v>
      </c>
      <c r="Y315" s="8"/>
      <c r="AA315" s="4"/>
      <c r="AB315" s="5"/>
      <c r="AJ315" s="4">
        <f t="shared" si="29"/>
        <v>0</v>
      </c>
      <c r="AL315" s="21"/>
      <c r="AM315" s="29" t="str">
        <f>"&lt;tr class='mmt"&amp;IF(D315="活動"," ev",IF(D315="限定"," ltd",""))&amp;IF(G315=""," groupless'","'")&amp;"&gt;&lt;td headers='icon'&gt;&lt;a href='https://www.alchemistcodedb.com/jp/card/"&amp;SUBSTITUTE(SUBSTITUTE(LOWER(A315),"_","-"),".png","")&amp;"'&gt;&lt;img src='../res/mmt/"&amp;A315&amp;"' title='"&amp;B315&amp;"' /&gt;&lt;/a&gt;&lt;/td&gt;&lt;td headers='name'&gt;"&amp;B315&amp;"&lt;/td&gt;&lt;td headers='rank'&gt;"&amp;C315&amp;"&lt;/td&gt;&lt;td headers='remark'&gt;"&amp;IF(D315="活動","&lt;span class='event'&gt;活動&lt;/span&gt;",IF(D315="限定","&lt;span class='limited'&gt;限定&lt;/span&gt;",""))&amp;"&lt;/td&gt;&lt;td headers='origin'&gt;&lt;span class='originName'&gt;"&amp;SUBSTITUTE(F315,CHAR(10),"&lt;br /&gt;")&amp;"&lt;/span&gt;&lt;img class='originLogo' src='../res/mmt/ui/"&amp;VLOOKUP(F315,List!F:H,2,FALSE)&amp;"'title='"&amp;SUBSTITUTE(F315,CHAR(10)," ")&amp;"' /&gt;&lt;/td&gt;&lt;td headers='group'&gt;"&amp;IF(G315="","","&lt;span class='groupName'&gt;"&amp;SUBSTITUTE(G315,CHAR(10)," ")&amp;IF(H315="","","&lt;br /&gt;"&amp;SUBSTITUTE(H315,CHAR(10)," "))&amp;"&lt;/span&gt;&lt;img class='groupLogo' src='../res/mmt/ui/"&amp;VLOOKUP(G315,List!K:L,2,FALSE)&amp;"' title='"&amp;SUBSTITUTE(G315,CHAR(10)," ")&amp;"' /&gt;")&amp;IF(H315="","","&lt;img class='groupLogo' src='../res/mmt/ui/"&amp;VLOOKUP(H315,List!K:L,2,FALSE)&amp;"' title='"&amp;SUBSTITUTE(H315,CHAR(10)," ")&amp;"' /&gt;")&amp;"&lt;/td&gt;&lt;td headers='score' id='"&amp;AO315&amp;"'&gt;"&amp;I315&amp;"&lt;/td&gt;&lt;td headers='HP'&gt;"&amp;J315&amp;"&lt;/td&gt;&lt;td headers='patk'&gt;"&amp;K315&amp;"&lt;/td&gt;&lt;td headers='matk'&gt;"&amp;L315&amp;"&lt;/td&gt;&lt;td headers='pdef'&gt;"&amp;N315&amp;"&lt;/td&gt;&lt;td headers='mdef'&gt;"&amp;O315&amp;"&lt;/td&gt;&lt;td headers='dex'&gt;"&amp;P315&amp;"&lt;/td&gt;&lt;td headers='agi'&gt;"&amp;Q315&amp;"&lt;/td&gt;&lt;td headers='luck'&gt;"&amp;R315&amp;"&lt;/td&gt;&lt;td headers='aType'&gt;"&amp;S315&amp;IF(U315="","","&lt;br /&gt;"&amp;U315)&amp; "&lt;/td&gt;&lt;td headers='a.bonus'&gt;"&amp;T315&amp;IF(V315="","","&lt;br /&gt;"&amp;V315)&amp;"&lt;/td&gt;&lt;td headers='special'&gt;"&amp;X315&amp;IF(Z315="","","&lt;br /&gt;"&amp;Z315)&amp;"&lt;/td&gt;&lt;td headers='sp.bonus'&gt;"&amp;Y315&amp;IF(AA315="","","&lt;br /&gt;"&amp;AA315)&amp;"&lt;/td&gt;&lt;td headers='others'&gt;"&amp;AB315&amp;"&lt;/td&gt;&lt;td headers='sinA'&gt;"&amp;AC315&amp;"&lt;/td&gt;&lt;td headers='sinB'&gt;"&amp;AD315&amp;"&lt;/td&gt;&lt;td headers='sinC'&gt;"&amp;AE315&amp;"&lt;/td&gt;&lt;td headers='sinD'&gt;"&amp;AF315&amp;"&lt;/td&gt;&lt;td headers='sinE'&gt;"&amp;AG315&amp;"&lt;/td&gt;&lt;td headers='sinF'&gt;"&amp;AH315&amp;"&lt;/td&gt;&lt;td headers='sinG'&gt;"&amp;AI315&amp;"&lt;/td&gt;&lt;/tr&gt;"</f>
        <v>&lt;tr class='mmt ev groupless'&gt;&lt;td headers='icon'&gt;&lt;a href='https://www.alchemistcodedb.com/jp/card/ts-wrath-dorothea-01'&gt;&lt;img src='../res/mmt/TS_WRATH_DOROTHEA_01.png' title='断崖ディスティニー' /&gt;&lt;/a&gt;&lt;/td&gt;&lt;td headers='name'&gt;断崖ディスティニー&lt;/td&gt;&lt;td headers='rank'&gt;5&lt;/td&gt;&lt;td headers='remark'&gt;&lt;span class='event'&gt;活動&lt;/span&gt;&lt;/td&gt;&lt;td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5" s="29" t="str">
        <f t="shared" si="25"/>
        <v>document.getElementById('m313').innerHTML = (b0*0);</v>
      </c>
      <c r="AO315" s="33" t="str">
        <f t="shared" si="26"/>
        <v>m313</v>
      </c>
      <c r="AP315" s="6" t="str">
        <f>IF(S315="","",VLOOKUP(S315,List!N$2:O$8,2,FALSE)&amp;"*"&amp;T315&amp;IF(U315="","","+"&amp;VLOOKUP(U315,List!N$2:O$8,2,FALSE)&amp;"*"&amp;V315&amp;"-"&amp;VLOOKUP(S315,List!N$2:O$8,2,FALSE)&amp;"*"&amp;VLOOKUP(U315,List!N$2:O$8,2,FALSE)&amp;"*"&amp;MIN(T315,V315)))&amp;IF(X315="","",IF(S315="","","+")&amp;VLOOKUP(X315,List!P$2:Q$15,2,FALSE)&amp;"*"&amp;Y315&amp;IF(Z315="","","+"&amp;VLOOKUP(Z315,List!P$2:Q$14,2,FALSE)))</f>
        <v/>
      </c>
    </row>
    <row r="316" spans="1:42" s="3" customFormat="1" ht="27.6" customHeight="1">
      <c r="A316" s="92" t="s">
        <v>363</v>
      </c>
      <c r="B316" s="6" t="s">
        <v>364</v>
      </c>
      <c r="C316" s="3">
        <v>4</v>
      </c>
      <c r="E316" s="6"/>
      <c r="F316" s="14" t="s">
        <v>359</v>
      </c>
      <c r="G316" s="8" t="s">
        <v>360</v>
      </c>
      <c r="H316" s="8"/>
      <c r="I316" s="4">
        <f t="shared" si="27"/>
        <v>50</v>
      </c>
      <c r="J316" s="2">
        <v>30</v>
      </c>
      <c r="K316" s="2">
        <v>20</v>
      </c>
      <c r="L316" s="2"/>
      <c r="M316" s="2">
        <f t="shared" si="28"/>
        <v>20</v>
      </c>
      <c r="N316" s="2"/>
      <c r="O316" s="2"/>
      <c r="P316" s="2"/>
      <c r="Q316" s="2"/>
      <c r="R316" s="7"/>
      <c r="W316" s="3">
        <f t="shared" si="24"/>
        <v>0</v>
      </c>
      <c r="Y316" s="8"/>
      <c r="AA316" s="4"/>
      <c r="AB316" s="5"/>
      <c r="AG316" s="3">
        <v>30</v>
      </c>
      <c r="AJ316" s="4">
        <f t="shared" si="29"/>
        <v>30</v>
      </c>
      <c r="AL316" s="21"/>
      <c r="AM316" s="29" t="str">
        <f>"&lt;tr class='mmt"&amp;IF(D316="活動"," ev",IF(D316="限定"," ltd",""))&amp;IF(G316=""," groupless'","'")&amp;"&gt;&lt;td headers='icon'&gt;&lt;a href='https://www.alchemistcodedb.com/jp/card/"&amp;SUBSTITUTE(SUBSTITUTE(LOWER(A316),"_","-"),".png","")&amp;"'&gt;&lt;img src='../res/mmt/"&amp;A316&amp;"' title='"&amp;B316&amp;"' /&gt;&lt;/a&gt;&lt;/td&gt;&lt;td headers='name'&gt;"&amp;B316&amp;"&lt;/td&gt;&lt;td headers='rank'&gt;"&amp;C316&amp;"&lt;/td&gt;&lt;td headers='remark'&gt;"&amp;IF(D316="活動","&lt;span class='event'&gt;活動&lt;/span&gt;",IF(D316="限定","&lt;span class='limited'&gt;限定&lt;/span&gt;",""))&amp;"&lt;/td&gt;&lt;td headers='origin'&gt;&lt;span class='originName'&gt;"&amp;SUBSTITUTE(F316,CHAR(10),"&lt;br /&gt;")&amp;"&lt;/span&gt;&lt;img class='originLogo' src='../res/mmt/ui/"&amp;VLOOKUP(F316,List!F:H,2,FALSE)&amp;"'title='"&amp;SUBSTITUTE(F316,CHAR(10)," ")&amp;"' /&gt;&lt;/td&gt;&lt;td headers='group'&gt;"&amp;IF(G316="","","&lt;span class='groupName'&gt;"&amp;SUBSTITUTE(G316,CHAR(10)," ")&amp;IF(H316="","","&lt;br /&gt;"&amp;SUBSTITUTE(H316,CHAR(10)," "))&amp;"&lt;/span&gt;&lt;img class='groupLogo' src='../res/mmt/ui/"&amp;VLOOKUP(G316,List!K:L,2,FALSE)&amp;"' title='"&amp;SUBSTITUTE(G316,CHAR(10)," ")&amp;"' /&gt;")&amp;IF(H316="","","&lt;img class='groupLogo' src='../res/mmt/ui/"&amp;VLOOKUP(H316,List!K:L,2,FALSE)&amp;"' title='"&amp;SUBSTITUTE(H316,CHAR(10)," ")&amp;"' /&gt;")&amp;"&lt;/td&gt;&lt;td headers='score' id='"&amp;AO316&amp;"'&gt;"&amp;I316&amp;"&lt;/td&gt;&lt;td headers='HP'&gt;"&amp;J316&amp;"&lt;/td&gt;&lt;td headers='patk'&gt;"&amp;K316&amp;"&lt;/td&gt;&lt;td headers='matk'&gt;"&amp;L316&amp;"&lt;/td&gt;&lt;td headers='pdef'&gt;"&amp;N316&amp;"&lt;/td&gt;&lt;td headers='mdef'&gt;"&amp;O316&amp;"&lt;/td&gt;&lt;td headers='dex'&gt;"&amp;P316&amp;"&lt;/td&gt;&lt;td headers='agi'&gt;"&amp;Q316&amp;"&lt;/td&gt;&lt;td headers='luck'&gt;"&amp;R316&amp;"&lt;/td&gt;&lt;td headers='aType'&gt;"&amp;S316&amp;IF(U316="","","&lt;br /&gt;"&amp;U316)&amp; "&lt;/td&gt;&lt;td headers='a.bonus'&gt;"&amp;T316&amp;IF(V316="","","&lt;br /&gt;"&amp;V316)&amp;"&lt;/td&gt;&lt;td headers='special'&gt;"&amp;X316&amp;IF(Z316="","","&lt;br /&gt;"&amp;Z316)&amp;"&lt;/td&gt;&lt;td headers='sp.bonus'&gt;"&amp;Y316&amp;IF(AA316="","","&lt;br /&gt;"&amp;AA316)&amp;"&lt;/td&gt;&lt;td headers='others'&gt;"&amp;AB316&amp;"&lt;/td&gt;&lt;td headers='sinA'&gt;"&amp;AC316&amp;"&lt;/td&gt;&lt;td headers='sinB'&gt;"&amp;AD316&amp;"&lt;/td&gt;&lt;td headers='sinC'&gt;"&amp;AE316&amp;"&lt;/td&gt;&lt;td headers='sinD'&gt;"&amp;AF316&amp;"&lt;/td&gt;&lt;td headers='sinE'&gt;"&amp;AG316&amp;"&lt;/td&gt;&lt;td headers='sinF'&gt;"&amp;AH316&amp;"&lt;/td&gt;&lt;td headers='sinG'&gt;"&amp;AI316&amp;"&lt;/td&gt;&lt;/tr&gt;"</f>
        <v>&lt;tr class='mmt'&gt;&lt;td headers='icon'&gt;&lt;a href='https://www.alchemistcodedb.com/jp/card/ts-wrath-glanz-01'&gt;&lt;img src='../res/mmt/TS_WRATH_GLANZ_01.png' title='シークレットヒーロー' /&gt;&lt;/a&gt;&lt;/td&gt;&lt;td headers='name'&gt;シークレットヒーロー&lt;/td&gt;&lt;td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id='m314'&gt;50&lt;/td&gt;&lt;td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headers='sinE'&gt;30&lt;/td&gt;&lt;td headers='sinF'&gt;&lt;/td&gt;&lt;td headers='sinG'&gt;&lt;/td&gt;&lt;/tr&gt;</v>
      </c>
      <c r="AN316" s="29" t="str">
        <f t="shared" si="25"/>
        <v>document.getElementById('m314').innerHTML = (b0*20+b1*20) + (s0*30+s5*30);</v>
      </c>
      <c r="AO316" s="33" t="str">
        <f t="shared" si="26"/>
        <v>m314</v>
      </c>
      <c r="AP316" s="6" t="str">
        <f>IF(S316="","",VLOOKUP(S316,List!N$2:O$8,2,FALSE)&amp;"*"&amp;T316&amp;IF(U316="","","+"&amp;VLOOKUP(U316,List!N$2:O$8,2,FALSE)&amp;"*"&amp;V316&amp;"-"&amp;VLOOKUP(S316,List!N$2:O$8,2,FALSE)&amp;"*"&amp;VLOOKUP(U316,List!N$2:O$8,2,FALSE)&amp;"*"&amp;MIN(T316,V316)))&amp;IF(X316="","",IF(S316="","","+")&amp;VLOOKUP(X316,List!P$2:Q$15,2,FALSE)&amp;"*"&amp;Y316&amp;IF(Z316="","","+"&amp;VLOOKUP(Z316,List!P$2:Q$14,2,FALSE)))</f>
        <v/>
      </c>
    </row>
    <row r="317" spans="1:42" s="3" customFormat="1" ht="27.6" customHeight="1">
      <c r="A317" s="92" t="s">
        <v>548</v>
      </c>
      <c r="B317" s="6" t="s">
        <v>569</v>
      </c>
      <c r="C317" s="3">
        <v>5</v>
      </c>
      <c r="E317" s="6"/>
      <c r="F317" s="14" t="s">
        <v>359</v>
      </c>
      <c r="G317" s="8" t="s">
        <v>360</v>
      </c>
      <c r="H317" s="8"/>
      <c r="I317" s="4">
        <f t="shared" si="27"/>
        <v>90</v>
      </c>
      <c r="J317" s="2">
        <v>40</v>
      </c>
      <c r="K317" s="2"/>
      <c r="L317" s="2"/>
      <c r="M317" s="2">
        <f t="shared" si="28"/>
        <v>0</v>
      </c>
      <c r="N317" s="2"/>
      <c r="O317" s="2"/>
      <c r="P317" s="2"/>
      <c r="Q317" s="2"/>
      <c r="R317" s="7"/>
      <c r="S317" s="3" t="s">
        <v>14</v>
      </c>
      <c r="T317" s="3">
        <v>30</v>
      </c>
      <c r="W317" s="3">
        <f t="shared" si="24"/>
        <v>30</v>
      </c>
      <c r="X317" s="3" t="s">
        <v>20</v>
      </c>
      <c r="Y317" s="8">
        <v>20</v>
      </c>
      <c r="AA317" s="4"/>
      <c r="AB317" s="5" t="s">
        <v>940</v>
      </c>
      <c r="AG317" s="3">
        <v>40</v>
      </c>
      <c r="AI317" s="3">
        <v>20</v>
      </c>
      <c r="AJ317" s="4">
        <f t="shared" si="29"/>
        <v>40</v>
      </c>
      <c r="AL317" s="21"/>
      <c r="AM317" s="29" t="str">
        <f>"&lt;tr class='mmt"&amp;IF(D317="活動"," ev",IF(D317="限定"," ltd",""))&amp;IF(G317=""," groupless'","'")&amp;"&gt;&lt;td headers='icon'&gt;&lt;a href='https://www.alchemistcodedb.com/jp/card/"&amp;SUBSTITUTE(SUBSTITUTE(LOWER(A317),"_","-"),".png","")&amp;"'&gt;&lt;img src='../res/mmt/"&amp;A317&amp;"' title='"&amp;B317&amp;"' /&gt;&lt;/a&gt;&lt;/td&gt;&lt;td headers='name'&gt;"&amp;B317&amp;"&lt;/td&gt;&lt;td headers='rank'&gt;"&amp;C317&amp;"&lt;/td&gt;&lt;td headers='remark'&gt;"&amp;IF(D317="活動","&lt;span class='event'&gt;活動&lt;/span&gt;",IF(D317="限定","&lt;span class='limited'&gt;限定&lt;/span&gt;",""))&amp;"&lt;/td&gt;&lt;td headers='origin'&gt;&lt;span class='originName'&gt;"&amp;SUBSTITUTE(F317,CHAR(10),"&lt;br /&gt;")&amp;"&lt;/span&gt;&lt;img class='originLogo' src='../res/mmt/ui/"&amp;VLOOKUP(F317,List!F:H,2,FALSE)&amp;"'title='"&amp;SUBSTITUTE(F317,CHAR(10)," ")&amp;"' /&gt;&lt;/td&gt;&lt;td headers='group'&gt;"&amp;IF(G317="","","&lt;span class='groupName'&gt;"&amp;SUBSTITUTE(G317,CHAR(10)," ")&amp;IF(H317="","","&lt;br /&gt;"&amp;SUBSTITUTE(H317,CHAR(10)," "))&amp;"&lt;/span&gt;&lt;img class='groupLogo' src='../res/mmt/ui/"&amp;VLOOKUP(G317,List!K:L,2,FALSE)&amp;"' title='"&amp;SUBSTITUTE(G317,CHAR(10)," ")&amp;"' /&gt;")&amp;IF(H317="","","&lt;img class='groupLogo' src='../res/mmt/ui/"&amp;VLOOKUP(H317,List!K:L,2,FALSE)&amp;"' title='"&amp;SUBSTITUTE(H317,CHAR(10)," ")&amp;"' /&gt;")&amp;"&lt;/td&gt;&lt;td headers='score' id='"&amp;AO317&amp;"'&gt;"&amp;I317&amp;"&lt;/td&gt;&lt;td headers='HP'&gt;"&amp;J317&amp;"&lt;/td&gt;&lt;td headers='patk'&gt;"&amp;K317&amp;"&lt;/td&gt;&lt;td headers='matk'&gt;"&amp;L317&amp;"&lt;/td&gt;&lt;td headers='pdef'&gt;"&amp;N317&amp;"&lt;/td&gt;&lt;td headers='mdef'&gt;"&amp;O317&amp;"&lt;/td&gt;&lt;td headers='dex'&gt;"&amp;P317&amp;"&lt;/td&gt;&lt;td headers='agi'&gt;"&amp;Q317&amp;"&lt;/td&gt;&lt;td headers='luck'&gt;"&amp;R317&amp;"&lt;/td&gt;&lt;td headers='aType'&gt;"&amp;S317&amp;IF(U317="","","&lt;br /&gt;"&amp;U317)&amp; "&lt;/td&gt;&lt;td headers='a.bonus'&gt;"&amp;T317&amp;IF(V317="","","&lt;br /&gt;"&amp;V317)&amp;"&lt;/td&gt;&lt;td headers='special'&gt;"&amp;X317&amp;IF(Z317="","","&lt;br /&gt;"&amp;Z317)&amp;"&lt;/td&gt;&lt;td headers='sp.bonus'&gt;"&amp;Y317&amp;IF(AA317="","","&lt;br /&gt;"&amp;AA317)&amp;"&lt;/td&gt;&lt;td headers='others'&gt;"&amp;AB317&amp;"&lt;/td&gt;&lt;td headers='sinA'&gt;"&amp;AC317&amp;"&lt;/td&gt;&lt;td headers='sinB'&gt;"&amp;AD317&amp;"&lt;/td&gt;&lt;td headers='sinC'&gt;"&amp;AE317&amp;"&lt;/td&gt;&lt;td headers='sinD'&gt;"&amp;AF317&amp;"&lt;/td&gt;&lt;td headers='sinE'&gt;"&amp;AG317&amp;"&lt;/td&gt;&lt;td headers='sinF'&gt;"&amp;AH317&amp;"&lt;/td&gt;&lt;td headers='sinG'&gt;"&amp;AI317&amp;"&lt;/td&gt;&lt;/tr&gt;"</f>
        <v>&lt;tr class='mmt'&gt;&lt;td headers='icon'&gt;&lt;a href='https://www.alchemistcodedb.com/jp/card/ts-wrath-glanz-02'&gt;&lt;img src='../res/mmt/TS_WRATH_GLANZ_02.png' title='消えない汚れ' /&gt;&lt;/a&gt;&lt;/td&gt;&lt;td headers='name'&gt;消えない汚れ&lt;/td&gt;&lt;td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id='m315'&gt;90&lt;/td&gt;&lt;td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headers='special'&gt;単体&lt;/td&gt;&lt;td headers='sp.bonus'&gt;20&lt;/td&gt;&lt;td headers='others'&gt;MP獲得量+10&lt;/td&gt;&lt;td headers='sinA'&gt;&lt;/td&gt;&lt;td headers='sinB'&gt;&lt;/td&gt;&lt;td headers='sinC'&gt;&lt;/td&gt;&lt;td headers='sinD'&gt;&lt;/td&gt;&lt;td headers='sinE'&gt;40&lt;/td&gt;&lt;td headers='sinF'&gt;&lt;/td&gt;&lt;td headers='sinG'&gt;20&lt;/td&gt;&lt;/tr&gt;</v>
      </c>
      <c r="AN317" s="29" t="str">
        <f t="shared" si="25"/>
        <v>document.getElementById('m315').innerHTML = (b0*0) + (s0*40+s5*40+s7*20)+ (ex01*30+ex14*20);</v>
      </c>
      <c r="AO317" s="33" t="str">
        <f t="shared" si="26"/>
        <v>m315</v>
      </c>
      <c r="AP317" s="6" t="str">
        <f>IF(S317="","",VLOOKUP(S317,List!N$2:O$8,2,FALSE)&amp;"*"&amp;T317&amp;IF(U317="","","+"&amp;VLOOKUP(U317,List!N$2:O$8,2,FALSE)&amp;"*"&amp;V317&amp;"-"&amp;VLOOKUP(S317,List!N$2:O$8,2,FALSE)&amp;"*"&amp;VLOOKUP(U317,List!N$2:O$8,2,FALSE)&amp;"*"&amp;MIN(T317,V317)))&amp;IF(X317="","",IF(S317="","","+")&amp;VLOOKUP(X317,List!P$2:Q$15,2,FALSE)&amp;"*"&amp;Y317&amp;IF(Z317="","","+"&amp;VLOOKUP(Z317,List!P$2:Q$14,2,FALSE)))</f>
        <v>ex01*30+ex14*20</v>
      </c>
    </row>
    <row r="318" spans="1:42" s="3" customFormat="1" ht="27.6" customHeight="1">
      <c r="A318" s="92" t="s">
        <v>977</v>
      </c>
      <c r="B318" s="6" t="s">
        <v>981</v>
      </c>
      <c r="C318" s="3">
        <v>5</v>
      </c>
      <c r="D318" s="3" t="s">
        <v>39</v>
      </c>
      <c r="E318" s="6"/>
      <c r="F318" s="14" t="s">
        <v>359</v>
      </c>
      <c r="G318" s="8" t="s">
        <v>91</v>
      </c>
      <c r="H318" s="8"/>
      <c r="I318" s="4">
        <f t="shared" si="27"/>
        <v>80</v>
      </c>
      <c r="J318" s="2">
        <v>60</v>
      </c>
      <c r="K318" s="2"/>
      <c r="L318" s="2"/>
      <c r="M318" s="2">
        <f t="shared" si="28"/>
        <v>0</v>
      </c>
      <c r="N318" s="2"/>
      <c r="O318" s="2"/>
      <c r="P318" s="2"/>
      <c r="Q318" s="2"/>
      <c r="R318" s="7"/>
      <c r="S318" s="3" t="s">
        <v>14</v>
      </c>
      <c r="T318" s="3">
        <v>40</v>
      </c>
      <c r="U318" s="3" t="s">
        <v>17</v>
      </c>
      <c r="V318" s="3">
        <v>20</v>
      </c>
      <c r="W318" s="3">
        <f t="shared" si="24"/>
        <v>40</v>
      </c>
      <c r="Y318" s="8"/>
      <c r="AA318" s="4"/>
      <c r="AB318" s="5"/>
      <c r="AC318" s="3">
        <v>20</v>
      </c>
      <c r="AG318" s="3">
        <v>40</v>
      </c>
      <c r="AJ318" s="4">
        <f t="shared" si="29"/>
        <v>40</v>
      </c>
      <c r="AL318" s="21"/>
      <c r="AM318" s="29" t="str">
        <f>"&lt;tr class='mmt"&amp;IF(D318="活動"," ev",IF(D318="限定"," ltd",""))&amp;IF(G318=""," groupless'","'")&amp;"&gt;&lt;td headers='icon'&gt;&lt;a href='https://www.alchemistcodedb.com/jp/card/"&amp;SUBSTITUTE(SUBSTITUTE(LOWER(A318),"_","-"),".png","")&amp;"'&gt;&lt;img src='../res/mmt/"&amp;A318&amp;"' title='"&amp;B318&amp;"' /&gt;&lt;/a&gt;&lt;/td&gt;&lt;td headers='name'&gt;"&amp;B318&amp;"&lt;/td&gt;&lt;td headers='rank'&gt;"&amp;C318&amp;"&lt;/td&gt;&lt;td headers='remark'&gt;"&amp;IF(D318="活動","&lt;span class='event'&gt;活動&lt;/span&gt;",IF(D318="限定","&lt;span class='limited'&gt;限定&lt;/span&gt;",""))&amp;"&lt;/td&gt;&lt;td headers='origin'&gt;&lt;span class='originName'&gt;"&amp;SUBSTITUTE(F318,CHAR(10),"&lt;br /&gt;")&amp;"&lt;/span&gt;&lt;img class='originLogo' src='../res/mmt/ui/"&amp;VLOOKUP(F318,List!F:H,2,FALSE)&amp;"'title='"&amp;SUBSTITUTE(F318,CHAR(10)," ")&amp;"' /&gt;&lt;/td&gt;&lt;td headers='group'&gt;"&amp;IF(G318="","","&lt;span class='groupName'&gt;"&amp;SUBSTITUTE(G318,CHAR(10)," ")&amp;IF(H318="","","&lt;br /&gt;"&amp;SUBSTITUTE(H318,CHAR(10)," "))&amp;"&lt;/span&gt;&lt;img class='groupLogo' src='../res/mmt/ui/"&amp;VLOOKUP(G318,List!K:L,2,FALSE)&amp;"' title='"&amp;SUBSTITUTE(G318,CHAR(10)," ")&amp;"' /&gt;")&amp;IF(H318="","","&lt;img class='groupLogo' src='../res/mmt/ui/"&amp;VLOOKUP(H318,List!K:L,2,FALSE)&amp;"' title='"&amp;SUBSTITUTE(H318,CHAR(10)," ")&amp;"' /&gt;")&amp;"&lt;/td&gt;&lt;td headers='score' id='"&amp;AO318&amp;"'&gt;"&amp;I318&amp;"&lt;/td&gt;&lt;td headers='HP'&gt;"&amp;J318&amp;"&lt;/td&gt;&lt;td headers='patk'&gt;"&amp;K318&amp;"&lt;/td&gt;&lt;td headers='matk'&gt;"&amp;L318&amp;"&lt;/td&gt;&lt;td headers='pdef'&gt;"&amp;N318&amp;"&lt;/td&gt;&lt;td headers='mdef'&gt;"&amp;O318&amp;"&lt;/td&gt;&lt;td headers='dex'&gt;"&amp;P318&amp;"&lt;/td&gt;&lt;td headers='agi'&gt;"&amp;Q318&amp;"&lt;/td&gt;&lt;td headers='luck'&gt;"&amp;R318&amp;"&lt;/td&gt;&lt;td headers='aType'&gt;"&amp;S318&amp;IF(U318="","","&lt;br /&gt;"&amp;U318)&amp; "&lt;/td&gt;&lt;td headers='a.bonus'&gt;"&amp;T318&amp;IF(V318="","","&lt;br /&gt;"&amp;V318)&amp;"&lt;/td&gt;&lt;td headers='special'&gt;"&amp;X318&amp;IF(Z318="","","&lt;br /&gt;"&amp;Z318)&amp;"&lt;/td&gt;&lt;td headers='sp.bonus'&gt;"&amp;Y318&amp;IF(AA318="","","&lt;br /&gt;"&amp;AA318)&amp;"&lt;/td&gt;&lt;td headers='others'&gt;"&amp;AB318&amp;"&lt;/td&gt;&lt;td headers='sinA'&gt;"&amp;AC318&amp;"&lt;/td&gt;&lt;td headers='sinB'&gt;"&amp;AD318&amp;"&lt;/td&gt;&lt;td headers='sinC'&gt;"&amp;AE318&amp;"&lt;/td&gt;&lt;td headers='sinD'&gt;"&amp;AF318&amp;"&lt;/td&gt;&lt;td headers='sinE'&gt;"&amp;AG318&amp;"&lt;/td&gt;&lt;td headers='sinF'&gt;"&amp;AH318&amp;"&lt;/td&gt;&lt;td headers='sinG'&gt;"&amp;AI318&amp;"&lt;/td&gt;&lt;/tr&gt;"</f>
        <v>&lt;tr class='mmt ltd'&gt;&lt;td headers='icon'&gt;&lt;a href='https://www.alchemistcodedb.com/jp/card/ts-wrath-ira-01'&gt;&lt;img src='../res/mmt/TS_WRATH_IRA_01.png' title='かつての小さき狂狼' /&gt;&lt;/a&gt;&lt;/td&gt;&lt;td headers='name'&gt;かつての小さき狂狼&lt;/td&gt;&lt;td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id='m316'&gt;80&lt;/td&gt;&lt;td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/&gt;射撃&lt;/td&gt;&lt;td headers='a.bonus'&gt;40&lt;br /&gt;20&lt;/td&gt;&lt;td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318" s="29" t="str">
        <f t="shared" si="25"/>
        <v>document.getElementById('m316').innerHTML = (b0*0) + (s0*40+s1*20+s5*40)+ (ex01*40+ex04*20-ex01*ex04*20);</v>
      </c>
      <c r="AO318" s="33" t="str">
        <f t="shared" si="26"/>
        <v>m316</v>
      </c>
      <c r="AP318" s="6" t="str">
        <f>IF(S318="","",VLOOKUP(S318,List!N$2:O$8,2,FALSE)&amp;"*"&amp;T318&amp;IF(U318="","","+"&amp;VLOOKUP(U318,List!N$2:O$8,2,FALSE)&amp;"*"&amp;V318&amp;"-"&amp;VLOOKUP(S318,List!N$2:O$8,2,FALSE)&amp;"*"&amp;VLOOKUP(U318,List!N$2:O$8,2,FALSE)&amp;"*"&amp;MIN(T318,V318)))&amp;IF(X318="","",IF(S318="","","+")&amp;VLOOKUP(X318,List!P$2:Q$15,2,FALSE)&amp;"*"&amp;Y318&amp;IF(Z318="","","+"&amp;VLOOKUP(Z318,List!P$2:Q$14,2,FALSE)))</f>
        <v>ex01*40+ex04*20-ex01*ex04*20</v>
      </c>
    </row>
    <row r="319" spans="1:42" s="3" customFormat="1" ht="27.6" customHeight="1">
      <c r="A319" s="92" t="s">
        <v>710</v>
      </c>
      <c r="B319" s="6" t="s">
        <v>718</v>
      </c>
      <c r="C319" s="3">
        <v>5</v>
      </c>
      <c r="D319" s="3" t="s">
        <v>39</v>
      </c>
      <c r="E319" s="6" t="s">
        <v>829</v>
      </c>
      <c r="F319" s="14" t="s">
        <v>359</v>
      </c>
      <c r="G319" s="8" t="s">
        <v>360</v>
      </c>
      <c r="H319" s="8"/>
      <c r="I319" s="4">
        <f t="shared" si="27"/>
        <v>70</v>
      </c>
      <c r="J319" s="2">
        <v>30</v>
      </c>
      <c r="K319" s="2"/>
      <c r="L319" s="2"/>
      <c r="M319" s="2">
        <f t="shared" si="28"/>
        <v>0</v>
      </c>
      <c r="N319" s="2"/>
      <c r="O319" s="2"/>
      <c r="P319" s="2">
        <v>20</v>
      </c>
      <c r="Q319" s="2"/>
      <c r="R319" s="7"/>
      <c r="S319" s="3" t="s">
        <v>14</v>
      </c>
      <c r="T319" s="3">
        <v>30</v>
      </c>
      <c r="W319" s="3">
        <f t="shared" si="24"/>
        <v>30</v>
      </c>
      <c r="Y319" s="8"/>
      <c r="AA319" s="4"/>
      <c r="AB319" s="5" t="s">
        <v>537</v>
      </c>
      <c r="AF319" s="3">
        <v>40</v>
      </c>
      <c r="AG319" s="3">
        <v>20</v>
      </c>
      <c r="AJ319" s="4">
        <f t="shared" si="29"/>
        <v>40</v>
      </c>
      <c r="AL319" s="21"/>
      <c r="AM319" s="29" t="str">
        <f>"&lt;tr class='mmt"&amp;IF(D319="活動"," ev",IF(D319="限定"," ltd",""))&amp;IF(G319=""," groupless'","'")&amp;"&gt;&lt;td headers='icon'&gt;&lt;a href='https://www.alchemistcodedb.com/jp/card/"&amp;SUBSTITUTE(SUBSTITUTE(LOWER(A319),"_","-"),".png","")&amp;"'&gt;&lt;img src='../res/mmt/"&amp;A319&amp;"' title='"&amp;B319&amp;"' /&gt;&lt;/a&gt;&lt;/td&gt;&lt;td headers='name'&gt;"&amp;B319&amp;"&lt;/td&gt;&lt;td headers='rank'&gt;"&amp;C319&amp;"&lt;/td&gt;&lt;td headers='remark'&gt;"&amp;IF(D319="活動","&lt;span class='event'&gt;活動&lt;/span&gt;",IF(D319="限定","&lt;span class='limited'&gt;限定&lt;/span&gt;",""))&amp;"&lt;/td&gt;&lt;td headers='origin'&gt;&lt;span class='originName'&gt;"&amp;SUBSTITUTE(F319,CHAR(10),"&lt;br /&gt;")&amp;"&lt;/span&gt;&lt;img class='originLogo' src='../res/mmt/ui/"&amp;VLOOKUP(F319,List!F:H,2,FALSE)&amp;"'title='"&amp;SUBSTITUTE(F319,CHAR(10)," ")&amp;"' /&gt;&lt;/td&gt;&lt;td headers='group'&gt;"&amp;IF(G319="","","&lt;span class='groupName'&gt;"&amp;SUBSTITUTE(G319,CHAR(10)," ")&amp;IF(H319="","","&lt;br /&gt;"&amp;SUBSTITUTE(H319,CHAR(10)," "))&amp;"&lt;/span&gt;&lt;img class='groupLogo' src='../res/mmt/ui/"&amp;VLOOKUP(G319,List!K:L,2,FALSE)&amp;"' title='"&amp;SUBSTITUTE(G319,CHAR(10)," ")&amp;"' /&gt;")&amp;IF(H319="","","&lt;img class='groupLogo' src='../res/mmt/ui/"&amp;VLOOKUP(H319,List!K:L,2,FALSE)&amp;"' title='"&amp;SUBSTITUTE(H319,CHAR(10)," ")&amp;"' /&gt;")&amp;"&lt;/td&gt;&lt;td headers='score' id='"&amp;AO319&amp;"'&gt;"&amp;I319&amp;"&lt;/td&gt;&lt;td headers='HP'&gt;"&amp;J319&amp;"&lt;/td&gt;&lt;td headers='patk'&gt;"&amp;K319&amp;"&lt;/td&gt;&lt;td headers='matk'&gt;"&amp;L319&amp;"&lt;/td&gt;&lt;td headers='pdef'&gt;"&amp;N319&amp;"&lt;/td&gt;&lt;td headers='mdef'&gt;"&amp;O319&amp;"&lt;/td&gt;&lt;td headers='dex'&gt;"&amp;P319&amp;"&lt;/td&gt;&lt;td headers='agi'&gt;"&amp;Q319&amp;"&lt;/td&gt;&lt;td headers='luck'&gt;"&amp;R319&amp;"&lt;/td&gt;&lt;td headers='aType'&gt;"&amp;S319&amp;IF(U319="","","&lt;br /&gt;"&amp;U319)&amp; "&lt;/td&gt;&lt;td headers='a.bonus'&gt;"&amp;T319&amp;IF(V319="","","&lt;br /&gt;"&amp;V319)&amp;"&lt;/td&gt;&lt;td headers='special'&gt;"&amp;X319&amp;IF(Z319="","","&lt;br /&gt;"&amp;Z319)&amp;"&lt;/td&gt;&lt;td headers='sp.bonus'&gt;"&amp;Y319&amp;IF(AA319="","","&lt;br /&gt;"&amp;AA319)&amp;"&lt;/td&gt;&lt;td headers='others'&gt;"&amp;AB319&amp;"&lt;/td&gt;&lt;td headers='sinA'&gt;"&amp;AC319&amp;"&lt;/td&gt;&lt;td headers='sinB'&gt;"&amp;AD319&amp;"&lt;/td&gt;&lt;td headers='sinC'&gt;"&amp;AE319&amp;"&lt;/td&gt;&lt;td headers='sinD'&gt;"&amp;AF319&amp;"&lt;/td&gt;&lt;td headers='sinE'&gt;"&amp;AG319&amp;"&lt;/td&gt;&lt;td headers='sinF'&gt;"&amp;AH319&amp;"&lt;/td&gt;&lt;td headers='sinG'&gt;"&amp;AI319&amp;"&lt;/td&gt;&lt;/tr&gt;"</f>
        <v>&lt;tr class='mmt ltd'&gt;&lt;td headers='icon'&gt;&lt;a href='https://www.alchemistcodedb.com/jp/card/ts-wrath-ishuna-01'&gt;&lt;img src='../res/mmt/TS_WRATH_ISHUNA_01.png' title='煌めく特別な時の中で' /&gt;&lt;/a&gt;&lt;/td&gt;&lt;td headers='name'&gt;煌めく特別な時の中で&lt;/td&gt;&lt;td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id='m317'&gt;70&lt;/td&gt;&lt;td headers='HP'&gt;30&lt;/td&gt;&lt;td headers='patk'&gt;&lt;/td&gt;&lt;td headers='matk'&gt;&lt;/td&gt;&lt;td headers='pdef'&gt;&lt;/td&gt;&lt;td headers='mdef'&gt;&lt;/td&gt;&lt;td headers='dex'&gt;20&lt;/td&gt;&lt;td headers='agi'&gt;&lt;/td&gt;&lt;td headers='luck'&gt;&lt;/td&gt;&lt;td headers='aType'&gt;斬撃&lt;/td&gt;&lt;td headers='a.bonus'&gt;30&lt;/td&gt;&lt;td headers='special'&gt;&lt;/td&gt;&lt;td headers='sp.bonus'&gt;&lt;/td&gt;&lt;td headers='others'&gt;回避率+10&lt;/td&gt;&lt;td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19" s="29" t="str">
        <f t="shared" si="25"/>
        <v>document.getElementById('m317').innerHTML = (b0*0) + (s0*40+s4*40+s5*20)+ (ex01*30);</v>
      </c>
      <c r="AO319" s="33" t="str">
        <f t="shared" si="26"/>
        <v>m317</v>
      </c>
      <c r="AP319" s="6" t="str">
        <f>IF(S319="","",VLOOKUP(S319,List!N$2:O$8,2,FALSE)&amp;"*"&amp;T319&amp;IF(U319="","","+"&amp;VLOOKUP(U319,List!N$2:O$8,2,FALSE)&amp;"*"&amp;V319&amp;"-"&amp;VLOOKUP(S319,List!N$2:O$8,2,FALSE)&amp;"*"&amp;VLOOKUP(U319,List!N$2:O$8,2,FALSE)&amp;"*"&amp;MIN(T319,V319)))&amp;IF(X319="","",IF(S319="","","+")&amp;VLOOKUP(X319,List!P$2:Q$15,2,FALSE)&amp;"*"&amp;Y319&amp;IF(Z319="","","+"&amp;VLOOKUP(Z319,List!P$2:Q$14,2,FALSE)))</f>
        <v>ex01*30</v>
      </c>
    </row>
    <row r="320" spans="1:42" s="3" customFormat="1" ht="27.6" customHeight="1">
      <c r="A320" s="92" t="s">
        <v>365</v>
      </c>
      <c r="B320" s="6" t="s">
        <v>366</v>
      </c>
      <c r="C320" s="3">
        <v>5</v>
      </c>
      <c r="D320" s="3" t="s">
        <v>39</v>
      </c>
      <c r="E320" s="6" t="s">
        <v>826</v>
      </c>
      <c r="F320" s="14" t="s">
        <v>359</v>
      </c>
      <c r="G320" s="8"/>
      <c r="H320" s="8"/>
      <c r="I320" s="4">
        <f t="shared" si="27"/>
        <v>0</v>
      </c>
      <c r="J320" s="2"/>
      <c r="K320" s="2"/>
      <c r="L320" s="2"/>
      <c r="M320" s="2">
        <f t="shared" si="28"/>
        <v>0</v>
      </c>
      <c r="N320" s="2"/>
      <c r="O320" s="2"/>
      <c r="P320" s="2"/>
      <c r="Q320" s="2"/>
      <c r="R320" s="7"/>
      <c r="W320" s="3">
        <f t="shared" si="24"/>
        <v>0</v>
      </c>
      <c r="Y320" s="8"/>
      <c r="AA320" s="4"/>
      <c r="AB320" s="5"/>
      <c r="AJ320" s="4">
        <f t="shared" si="29"/>
        <v>0</v>
      </c>
      <c r="AL320" s="21"/>
      <c r="AM320" s="29" t="str">
        <f>"&lt;tr class='mmt"&amp;IF(D320="活動"," ev",IF(D320="限定"," ltd",""))&amp;IF(G320=""," groupless'","'")&amp;"&gt;&lt;td headers='icon'&gt;&lt;a href='https://www.alchemistcodedb.com/jp/card/"&amp;SUBSTITUTE(SUBSTITUTE(LOWER(A320),"_","-"),".png","")&amp;"'&gt;&lt;img src='../res/mmt/"&amp;A320&amp;"' title='"&amp;B320&amp;"' /&gt;&lt;/a&gt;&lt;/td&gt;&lt;td headers='name'&gt;"&amp;B320&amp;"&lt;/td&gt;&lt;td headers='rank'&gt;"&amp;C320&amp;"&lt;/td&gt;&lt;td headers='remark'&gt;"&amp;IF(D320="活動","&lt;span class='event'&gt;活動&lt;/span&gt;",IF(D320="限定","&lt;span class='limited'&gt;限定&lt;/span&gt;",""))&amp;"&lt;/td&gt;&lt;td headers='origin'&gt;&lt;span class='originName'&gt;"&amp;SUBSTITUTE(F320,CHAR(10),"&lt;br /&gt;")&amp;"&lt;/span&gt;&lt;img class='originLogo' src='../res/mmt/ui/"&amp;VLOOKUP(F320,List!F:H,2,FALSE)&amp;"'title='"&amp;SUBSTITUTE(F320,CHAR(10)," ")&amp;"' /&gt;&lt;/td&gt;&lt;td headers='group'&gt;"&amp;IF(G320="","","&lt;span class='groupName'&gt;"&amp;SUBSTITUTE(G320,CHAR(10)," ")&amp;IF(H320="","","&lt;br /&gt;"&amp;SUBSTITUTE(H320,CHAR(10)," "))&amp;"&lt;/span&gt;&lt;img class='groupLogo' src='../res/mmt/ui/"&amp;VLOOKUP(G320,List!K:L,2,FALSE)&amp;"' title='"&amp;SUBSTITUTE(G320,CHAR(10)," ")&amp;"' /&gt;")&amp;IF(H320="","","&lt;img class='groupLogo' src='../res/mmt/ui/"&amp;VLOOKUP(H320,List!K:L,2,FALSE)&amp;"' title='"&amp;SUBSTITUTE(H320,CHAR(10)," ")&amp;"' /&gt;")&amp;"&lt;/td&gt;&lt;td headers='score' id='"&amp;AO320&amp;"'&gt;"&amp;I320&amp;"&lt;/td&gt;&lt;td headers='HP'&gt;"&amp;J320&amp;"&lt;/td&gt;&lt;td headers='patk'&gt;"&amp;K320&amp;"&lt;/td&gt;&lt;td headers='matk'&gt;"&amp;L320&amp;"&lt;/td&gt;&lt;td headers='pdef'&gt;"&amp;N320&amp;"&lt;/td&gt;&lt;td headers='mdef'&gt;"&amp;O320&amp;"&lt;/td&gt;&lt;td headers='dex'&gt;"&amp;P320&amp;"&lt;/td&gt;&lt;td headers='agi'&gt;"&amp;Q320&amp;"&lt;/td&gt;&lt;td headers='luck'&gt;"&amp;R320&amp;"&lt;/td&gt;&lt;td headers='aType'&gt;"&amp;S320&amp;IF(U320="","","&lt;br /&gt;"&amp;U320)&amp; "&lt;/td&gt;&lt;td headers='a.bonus'&gt;"&amp;T320&amp;IF(V320="","","&lt;br /&gt;"&amp;V320)&amp;"&lt;/td&gt;&lt;td headers='special'&gt;"&amp;X320&amp;IF(Z320="","","&lt;br /&gt;"&amp;Z320)&amp;"&lt;/td&gt;&lt;td headers='sp.bonus'&gt;"&amp;Y320&amp;IF(AA320="","","&lt;br /&gt;"&amp;AA320)&amp;"&lt;/td&gt;&lt;td headers='others'&gt;"&amp;AB320&amp;"&lt;/td&gt;&lt;td headers='sinA'&gt;"&amp;AC320&amp;"&lt;/td&gt;&lt;td headers='sinB'&gt;"&amp;AD320&amp;"&lt;/td&gt;&lt;td headers='sinC'&gt;"&amp;AE320&amp;"&lt;/td&gt;&lt;td headers='sinD'&gt;"&amp;AF320&amp;"&lt;/td&gt;&lt;td headers='sinE'&gt;"&amp;AG320&amp;"&lt;/td&gt;&lt;td headers='sinF'&gt;"&amp;AH320&amp;"&lt;/td&gt;&lt;td headers='sinG'&gt;"&amp;AI320&amp;"&lt;/td&gt;&lt;/tr&gt;"</f>
        <v>&lt;tr class='mmt ltd groupless'&gt;&lt;td headers='icon'&gt;&lt;a href='https://www.alchemistcodedb.com/jp/card/ts-wrath-kevin-01'&gt;&lt;img src='../res/mmt/TS_WRATH_KEVIN_01.png' title='感謝を込めた花束を' /&gt;&lt;/a&gt;&lt;/td&gt;&lt;td headers='name'&gt;感謝を込めた花束を&lt;/td&gt;&lt;td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20" s="29" t="str">
        <f t="shared" si="25"/>
        <v>document.getElementById('m318').innerHTML = (b0*0);</v>
      </c>
      <c r="AO320" s="33" t="str">
        <f t="shared" si="26"/>
        <v>m318</v>
      </c>
      <c r="AP320" s="6" t="str">
        <f>IF(S320="","",VLOOKUP(S320,List!N$2:O$8,2,FALSE)&amp;"*"&amp;T320&amp;IF(U320="","","+"&amp;VLOOKUP(U320,List!N$2:O$8,2,FALSE)&amp;"*"&amp;V320&amp;"-"&amp;VLOOKUP(S320,List!N$2:O$8,2,FALSE)&amp;"*"&amp;VLOOKUP(U320,List!N$2:O$8,2,FALSE)&amp;"*"&amp;MIN(T320,V320)))&amp;IF(X320="","",IF(S320="","","+")&amp;VLOOKUP(X320,List!P$2:Q$15,2,FALSE)&amp;"*"&amp;Y320&amp;IF(Z320="","","+"&amp;VLOOKUP(Z320,List!P$2:Q$14,2,FALSE)))</f>
        <v/>
      </c>
    </row>
    <row r="321" spans="1:42" s="3" customFormat="1" ht="27.6" customHeight="1">
      <c r="A321" s="92" t="s">
        <v>367</v>
      </c>
      <c r="B321" s="6" t="s">
        <v>368</v>
      </c>
      <c r="C321" s="3">
        <v>5</v>
      </c>
      <c r="D321" s="3" t="s">
        <v>39</v>
      </c>
      <c r="E321" s="6" t="s">
        <v>829</v>
      </c>
      <c r="F321" s="14" t="s">
        <v>359</v>
      </c>
      <c r="G321" s="8"/>
      <c r="H321" s="8"/>
      <c r="I321" s="4">
        <f t="shared" si="27"/>
        <v>0</v>
      </c>
      <c r="J321" s="2"/>
      <c r="K321" s="2"/>
      <c r="L321" s="2"/>
      <c r="M321" s="2">
        <f t="shared" si="28"/>
        <v>0</v>
      </c>
      <c r="N321" s="2"/>
      <c r="O321" s="2"/>
      <c r="P321" s="2"/>
      <c r="Q321" s="2"/>
      <c r="R321" s="7"/>
      <c r="W321" s="3">
        <f t="shared" si="24"/>
        <v>0</v>
      </c>
      <c r="Y321" s="8"/>
      <c r="AA321" s="4"/>
      <c r="AB321" s="5"/>
      <c r="AJ321" s="4">
        <f t="shared" si="29"/>
        <v>0</v>
      </c>
      <c r="AL321" s="21"/>
      <c r="AM321" s="29" t="str">
        <f>"&lt;tr class='mmt"&amp;IF(D321="活動"," ev",IF(D321="限定"," ltd",""))&amp;IF(G321=""," groupless'","'")&amp;"&gt;&lt;td headers='icon'&gt;&lt;a href='https://www.alchemistcodedb.com/jp/card/"&amp;SUBSTITUTE(SUBSTITUTE(LOWER(A321),"_","-"),".png","")&amp;"'&gt;&lt;img src='../res/mmt/"&amp;A321&amp;"' title='"&amp;B321&amp;"' /&gt;&lt;/a&gt;&lt;/td&gt;&lt;td headers='name'&gt;"&amp;B321&amp;"&lt;/td&gt;&lt;td headers='rank'&gt;"&amp;C321&amp;"&lt;/td&gt;&lt;td headers='remark'&gt;"&amp;IF(D321="活動","&lt;span class='event'&gt;活動&lt;/span&gt;",IF(D321="限定","&lt;span class='limited'&gt;限定&lt;/span&gt;",""))&amp;"&lt;/td&gt;&lt;td headers='origin'&gt;&lt;span class='originName'&gt;"&amp;SUBSTITUTE(F321,CHAR(10),"&lt;br /&gt;")&amp;"&lt;/span&gt;&lt;img class='originLogo' src='../res/mmt/ui/"&amp;VLOOKUP(F321,List!F:H,2,FALSE)&amp;"'title='"&amp;SUBSTITUTE(F321,CHAR(10)," ")&amp;"' /&gt;&lt;/td&gt;&lt;td headers='group'&gt;"&amp;IF(G321="","","&lt;span class='groupName'&gt;"&amp;SUBSTITUTE(G321,CHAR(10)," ")&amp;IF(H321="","","&lt;br /&gt;"&amp;SUBSTITUTE(H321,CHAR(10)," "))&amp;"&lt;/span&gt;&lt;img class='groupLogo' src='../res/mmt/ui/"&amp;VLOOKUP(G321,List!K:L,2,FALSE)&amp;"' title='"&amp;SUBSTITUTE(G321,CHAR(10)," ")&amp;"' /&gt;")&amp;IF(H321="","","&lt;img class='groupLogo' src='../res/mmt/ui/"&amp;VLOOKUP(H321,List!K:L,2,FALSE)&amp;"' title='"&amp;SUBSTITUTE(H321,CHAR(10)," ")&amp;"' /&gt;")&amp;"&lt;/td&gt;&lt;td headers='score' id='"&amp;AO321&amp;"'&gt;"&amp;I321&amp;"&lt;/td&gt;&lt;td headers='HP'&gt;"&amp;J321&amp;"&lt;/td&gt;&lt;td headers='patk'&gt;"&amp;K321&amp;"&lt;/td&gt;&lt;td headers='matk'&gt;"&amp;L321&amp;"&lt;/td&gt;&lt;td headers='pdef'&gt;"&amp;N321&amp;"&lt;/td&gt;&lt;td headers='mdef'&gt;"&amp;O321&amp;"&lt;/td&gt;&lt;td headers='dex'&gt;"&amp;P321&amp;"&lt;/td&gt;&lt;td headers='agi'&gt;"&amp;Q321&amp;"&lt;/td&gt;&lt;td headers='luck'&gt;"&amp;R321&amp;"&lt;/td&gt;&lt;td headers='aType'&gt;"&amp;S321&amp;IF(U321="","","&lt;br /&gt;"&amp;U321)&amp; "&lt;/td&gt;&lt;td headers='a.bonus'&gt;"&amp;T321&amp;IF(V321="","","&lt;br /&gt;"&amp;V321)&amp;"&lt;/td&gt;&lt;td headers='special'&gt;"&amp;X321&amp;IF(Z321="","","&lt;br /&gt;"&amp;Z321)&amp;"&lt;/td&gt;&lt;td headers='sp.bonus'&gt;"&amp;Y321&amp;IF(AA321="","","&lt;br /&gt;"&amp;AA321)&amp;"&lt;/td&gt;&lt;td headers='others'&gt;"&amp;AB321&amp;"&lt;/td&gt;&lt;td headers='sinA'&gt;"&amp;AC321&amp;"&lt;/td&gt;&lt;td headers='sinB'&gt;"&amp;AD321&amp;"&lt;/td&gt;&lt;td headers='sinC'&gt;"&amp;AE321&amp;"&lt;/td&gt;&lt;td headers='sinD'&gt;"&amp;AF321&amp;"&lt;/td&gt;&lt;td headers='sinE'&gt;"&amp;AG321&amp;"&lt;/td&gt;&lt;td headers='sinF'&gt;"&amp;AH321&amp;"&lt;/td&gt;&lt;td headers='sinG'&gt;"&amp;AI321&amp;"&lt;/td&gt;&lt;/tr&gt;"</f>
        <v>&lt;tr class='mmt ltd groupless'&gt;&lt;td headers='icon'&gt;&lt;a href='https://www.alchemistcodedb.com/jp/card/ts-wrath-klima-01'&gt;&lt;img src='../res/mmt/TS_WRATH_KLIMA_01.png' title='雪あそびより' /&gt;&lt;/a&gt;&lt;/td&gt;&lt;td headers='name'&gt;雪あそびより&lt;/td&gt;&lt;td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21" s="29" t="str">
        <f t="shared" si="25"/>
        <v>document.getElementById('m319').innerHTML = (b0*0);</v>
      </c>
      <c r="AO321" s="33" t="str">
        <f t="shared" si="26"/>
        <v>m319</v>
      </c>
      <c r="AP321" s="6" t="str">
        <f>IF(S321="","",VLOOKUP(S321,List!N$2:O$8,2,FALSE)&amp;"*"&amp;T321&amp;IF(U321="","","+"&amp;VLOOKUP(U321,List!N$2:O$8,2,FALSE)&amp;"*"&amp;V321&amp;"-"&amp;VLOOKUP(S321,List!N$2:O$8,2,FALSE)&amp;"*"&amp;VLOOKUP(U321,List!N$2:O$8,2,FALSE)&amp;"*"&amp;MIN(T321,V321)))&amp;IF(X321="","",IF(S321="","","+")&amp;VLOOKUP(X321,List!P$2:Q$15,2,FALSE)&amp;"*"&amp;Y321&amp;IF(Z321="","","+"&amp;VLOOKUP(Z321,List!P$2:Q$14,2,FALSE)))</f>
        <v/>
      </c>
    </row>
    <row r="322" spans="1:42" s="3" customFormat="1" ht="27.6" customHeight="1">
      <c r="A322" s="89" t="s">
        <v>369</v>
      </c>
      <c r="B322" s="6" t="s">
        <v>370</v>
      </c>
      <c r="C322" s="3">
        <v>5</v>
      </c>
      <c r="E322" s="6"/>
      <c r="F322" s="14" t="s">
        <v>359</v>
      </c>
      <c r="G322" s="8" t="s">
        <v>68</v>
      </c>
      <c r="H322" s="8"/>
      <c r="I322" s="4">
        <f t="shared" si="27"/>
        <v>100</v>
      </c>
      <c r="J322" s="2"/>
      <c r="K322" s="2">
        <v>60</v>
      </c>
      <c r="L322" s="2"/>
      <c r="M322" s="2">
        <f t="shared" si="28"/>
        <v>60</v>
      </c>
      <c r="N322" s="2"/>
      <c r="O322" s="2"/>
      <c r="P322" s="2"/>
      <c r="Q322" s="2"/>
      <c r="R322" s="7"/>
      <c r="W322" s="3">
        <f t="shared" si="24"/>
        <v>0</v>
      </c>
      <c r="Y322" s="8"/>
      <c r="AA322" s="4"/>
      <c r="AB322" s="5" t="s">
        <v>483</v>
      </c>
      <c r="AG322" s="3">
        <v>20</v>
      </c>
      <c r="AH322" s="3">
        <v>40</v>
      </c>
      <c r="AJ322" s="4">
        <f t="shared" si="29"/>
        <v>40</v>
      </c>
      <c r="AL322" s="21"/>
      <c r="AM322" s="29" t="str">
        <f>"&lt;tr class='mmt"&amp;IF(D322="活動"," ev",IF(D322="限定"," ltd",""))&amp;IF(G322=""," groupless'","'")&amp;"&gt;&lt;td headers='icon'&gt;&lt;a href='https://www.alchemistcodedb.com/jp/card/"&amp;SUBSTITUTE(SUBSTITUTE(LOWER(A322),"_","-"),".png","")&amp;"'&gt;&lt;img src='../res/mmt/"&amp;A322&amp;"' title='"&amp;B322&amp;"' /&gt;&lt;/a&gt;&lt;/td&gt;&lt;td headers='name'&gt;"&amp;B322&amp;"&lt;/td&gt;&lt;td headers='rank'&gt;"&amp;C322&amp;"&lt;/td&gt;&lt;td headers='remark'&gt;"&amp;IF(D322="活動","&lt;span class='event'&gt;活動&lt;/span&gt;",IF(D322="限定","&lt;span class='limited'&gt;限定&lt;/span&gt;",""))&amp;"&lt;/td&gt;&lt;td headers='origin'&gt;&lt;span class='originName'&gt;"&amp;SUBSTITUTE(F322,CHAR(10),"&lt;br /&gt;")&amp;"&lt;/span&gt;&lt;img class='originLogo' src='../res/mmt/ui/"&amp;VLOOKUP(F322,List!F:H,2,FALSE)&amp;"'title='"&amp;SUBSTITUTE(F322,CHAR(10)," ")&amp;"' /&gt;&lt;/td&gt;&lt;td headers='group'&gt;"&amp;IF(G322="","","&lt;span class='groupName'&gt;"&amp;SUBSTITUTE(G322,CHAR(10)," ")&amp;IF(H322="","","&lt;br /&gt;"&amp;SUBSTITUTE(H322,CHAR(10)," "))&amp;"&lt;/span&gt;&lt;img class='groupLogo' src='../res/mmt/ui/"&amp;VLOOKUP(G322,List!K:L,2,FALSE)&amp;"' title='"&amp;SUBSTITUTE(G322,CHAR(10)," ")&amp;"' /&gt;")&amp;IF(H322="","","&lt;img class='groupLogo' src='../res/mmt/ui/"&amp;VLOOKUP(H322,List!K:L,2,FALSE)&amp;"' title='"&amp;SUBSTITUTE(H322,CHAR(10)," ")&amp;"' /&gt;")&amp;"&lt;/td&gt;&lt;td headers='score' id='"&amp;AO322&amp;"'&gt;"&amp;I322&amp;"&lt;/td&gt;&lt;td headers='HP'&gt;"&amp;J322&amp;"&lt;/td&gt;&lt;td headers='patk'&gt;"&amp;K322&amp;"&lt;/td&gt;&lt;td headers='matk'&gt;"&amp;L322&amp;"&lt;/td&gt;&lt;td headers='pdef'&gt;"&amp;N322&amp;"&lt;/td&gt;&lt;td headers='mdef'&gt;"&amp;O322&amp;"&lt;/td&gt;&lt;td headers='dex'&gt;"&amp;P322&amp;"&lt;/td&gt;&lt;td headers='agi'&gt;"&amp;Q322&amp;"&lt;/td&gt;&lt;td headers='luck'&gt;"&amp;R322&amp;"&lt;/td&gt;&lt;td headers='aType'&gt;"&amp;S322&amp;IF(U322="","","&lt;br /&gt;"&amp;U322)&amp; "&lt;/td&gt;&lt;td headers='a.bonus'&gt;"&amp;T322&amp;IF(V322="","","&lt;br /&gt;"&amp;V322)&amp;"&lt;/td&gt;&lt;td headers='special'&gt;"&amp;X322&amp;IF(Z322="","","&lt;br /&gt;"&amp;Z322)&amp;"&lt;/td&gt;&lt;td headers='sp.bonus'&gt;"&amp;Y322&amp;IF(AA322="","","&lt;br /&gt;"&amp;AA322)&amp;"&lt;/td&gt;&lt;td headers='others'&gt;"&amp;AB322&amp;"&lt;/td&gt;&lt;td headers='sinA'&gt;"&amp;AC322&amp;"&lt;/td&gt;&lt;td headers='sinB'&gt;"&amp;AD322&amp;"&lt;/td&gt;&lt;td headers='sinC'&gt;"&amp;AE322&amp;"&lt;/td&gt;&lt;td headers='sinD'&gt;"&amp;AF322&amp;"&lt;/td&gt;&lt;td headers='sinE'&gt;"&amp;AG322&amp;"&lt;/td&gt;&lt;td headers='sinF'&gt;"&amp;AH322&amp;"&lt;/td&gt;&lt;td headers='sinG'&gt;"&amp;AI322&amp;"&lt;/td&gt;&lt;/tr&gt;"</f>
        <v>&lt;tr class='mmt'&gt;&lt;td headers='icon'&gt;&lt;a href='https://www.alchemistcodedb.com/jp/card/ts-wrath-kudhanstein-01'&gt;&lt;img src='../res/mmt/TS_WRATH_KUDHANSTEIN_01.png' title='漆黒に揺蕩いしは' /&gt;&lt;/a&gt;&lt;/td&gt;&lt;td headers='name'&gt;漆黒に揺蕩いしは&lt;/td&gt;&lt;td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class='groupName'&gt;聖教騎士団&lt;/span&gt;&lt;img class='groupLogo' src='../res/mmt/ui/subgroup_seikyoukishi.png' title='聖教騎士団' /&gt;&lt;/td&gt;&lt;td headers='score' id='m320'&gt;100&lt;/td&gt;&lt;td headers='HP'&gt;&lt;/td&gt;&lt;td headers='patk'&gt;60&lt;/td&gt;&lt;td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headers='others'&gt;光属性耐性+20&lt;/td&gt;&lt;td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322" s="29" t="str">
        <f t="shared" si="25"/>
        <v>document.getElementById('m320').innerHTML = (b0*60+b1*60) + (s0*40+s5*20+s6*40);</v>
      </c>
      <c r="AO322" s="33" t="str">
        <f t="shared" si="26"/>
        <v>m320</v>
      </c>
      <c r="AP322" s="6" t="str">
        <f>IF(S322="","",VLOOKUP(S322,List!N$2:O$8,2,FALSE)&amp;"*"&amp;T322&amp;IF(U322="","","+"&amp;VLOOKUP(U322,List!N$2:O$8,2,FALSE)&amp;"*"&amp;V322&amp;"-"&amp;VLOOKUP(S322,List!N$2:O$8,2,FALSE)&amp;"*"&amp;VLOOKUP(U322,List!N$2:O$8,2,FALSE)&amp;"*"&amp;MIN(T322,V322)))&amp;IF(X322="","",IF(S322="","","+")&amp;VLOOKUP(X322,List!P$2:Q$15,2,FALSE)&amp;"*"&amp;Y322&amp;IF(Z322="","","+"&amp;VLOOKUP(Z322,List!P$2:Q$14,2,FALSE)))</f>
        <v/>
      </c>
    </row>
    <row r="323" spans="1:42" s="3" customFormat="1" ht="27.6" customHeight="1">
      <c r="A323" s="92" t="s">
        <v>698</v>
      </c>
      <c r="B323" s="6" t="s">
        <v>703</v>
      </c>
      <c r="C323" s="3">
        <v>5</v>
      </c>
      <c r="D323" s="3" t="s">
        <v>39</v>
      </c>
      <c r="E323" s="6"/>
      <c r="F323" s="14" t="s">
        <v>359</v>
      </c>
      <c r="G323" s="8" t="s">
        <v>68</v>
      </c>
      <c r="H323" s="8"/>
      <c r="I323" s="4">
        <f t="shared" si="27"/>
        <v>90</v>
      </c>
      <c r="J323" s="2">
        <v>20</v>
      </c>
      <c r="K323" s="2">
        <v>30</v>
      </c>
      <c r="L323" s="2"/>
      <c r="M323" s="2">
        <f t="shared" si="28"/>
        <v>30</v>
      </c>
      <c r="N323" s="2"/>
      <c r="O323" s="2"/>
      <c r="P323" s="2"/>
      <c r="Q323" s="2"/>
      <c r="R323" s="7"/>
      <c r="S323" s="3" t="s">
        <v>15</v>
      </c>
      <c r="T323" s="3">
        <v>30</v>
      </c>
      <c r="W323" s="3">
        <f t="shared" si="24"/>
        <v>30</v>
      </c>
      <c r="Y323" s="8"/>
      <c r="AA323" s="4"/>
      <c r="AB323" s="5" t="s">
        <v>478</v>
      </c>
      <c r="AG323" s="3">
        <v>30</v>
      </c>
      <c r="AH323" s="3">
        <v>30</v>
      </c>
      <c r="AJ323" s="4">
        <f t="shared" si="29"/>
        <v>30</v>
      </c>
      <c r="AL323" s="21"/>
      <c r="AM323" s="29" t="str">
        <f>"&lt;tr class='mmt"&amp;IF(D323="活動"," ev",IF(D323="限定"," ltd",""))&amp;IF(G323=""," groupless'","'")&amp;"&gt;&lt;td headers='icon'&gt;&lt;a href='https://www.alchemistcodedb.com/jp/card/"&amp;SUBSTITUTE(SUBSTITUTE(LOWER(A323),"_","-"),".png","")&amp;"'&gt;&lt;img src='../res/mmt/"&amp;A323&amp;"' title='"&amp;B323&amp;"' /&gt;&lt;/a&gt;&lt;/td&gt;&lt;td headers='name'&gt;"&amp;B323&amp;"&lt;/td&gt;&lt;td headers='rank'&gt;"&amp;C323&amp;"&lt;/td&gt;&lt;td headers='remark'&gt;"&amp;IF(D323="活動","&lt;span class='event'&gt;活動&lt;/span&gt;",IF(D323="限定","&lt;span class='limited'&gt;限定&lt;/span&gt;",""))&amp;"&lt;/td&gt;&lt;td headers='origin'&gt;&lt;span class='originName'&gt;"&amp;SUBSTITUTE(F323,CHAR(10),"&lt;br /&gt;")&amp;"&lt;/span&gt;&lt;img class='originLogo' src='../res/mmt/ui/"&amp;VLOOKUP(F323,List!F:H,2,FALSE)&amp;"'title='"&amp;SUBSTITUTE(F323,CHAR(10)," ")&amp;"' /&gt;&lt;/td&gt;&lt;td headers='group'&gt;"&amp;IF(G323="","","&lt;span class='groupName'&gt;"&amp;SUBSTITUTE(G323,CHAR(10)," ")&amp;IF(H323="","","&lt;br /&gt;"&amp;SUBSTITUTE(H323,CHAR(10)," "))&amp;"&lt;/span&gt;&lt;img class='groupLogo' src='../res/mmt/ui/"&amp;VLOOKUP(G323,List!K:L,2,FALSE)&amp;"' title='"&amp;SUBSTITUTE(G323,CHAR(10)," ")&amp;"' /&gt;")&amp;IF(H323="","","&lt;img class='groupLogo' src='../res/mmt/ui/"&amp;VLOOKUP(H323,List!K:L,2,FALSE)&amp;"' title='"&amp;SUBSTITUTE(H323,CHAR(10)," ")&amp;"' /&gt;")&amp;"&lt;/td&gt;&lt;td headers='score' id='"&amp;AO323&amp;"'&gt;"&amp;I323&amp;"&lt;/td&gt;&lt;td headers='HP'&gt;"&amp;J323&amp;"&lt;/td&gt;&lt;td headers='patk'&gt;"&amp;K323&amp;"&lt;/td&gt;&lt;td headers='matk'&gt;"&amp;L323&amp;"&lt;/td&gt;&lt;td headers='pdef'&gt;"&amp;N323&amp;"&lt;/td&gt;&lt;td headers='mdef'&gt;"&amp;O323&amp;"&lt;/td&gt;&lt;td headers='dex'&gt;"&amp;P323&amp;"&lt;/td&gt;&lt;td headers='agi'&gt;"&amp;Q323&amp;"&lt;/td&gt;&lt;td headers='luck'&gt;"&amp;R323&amp;"&lt;/td&gt;&lt;td headers='aType'&gt;"&amp;S323&amp;IF(U323="","","&lt;br /&gt;"&amp;U323)&amp; "&lt;/td&gt;&lt;td headers='a.bonus'&gt;"&amp;T323&amp;IF(V323="","","&lt;br /&gt;"&amp;V323)&amp;"&lt;/td&gt;&lt;td headers='special'&gt;"&amp;X323&amp;IF(Z323="","","&lt;br /&gt;"&amp;Z323)&amp;"&lt;/td&gt;&lt;td headers='sp.bonus'&gt;"&amp;Y323&amp;IF(AA323="","","&lt;br /&gt;"&amp;AA323)&amp;"&lt;/td&gt;&lt;td headers='others'&gt;"&amp;AB323&amp;"&lt;/td&gt;&lt;td headers='sinA'&gt;"&amp;AC323&amp;"&lt;/td&gt;&lt;td headers='sinB'&gt;"&amp;AD323&amp;"&lt;/td&gt;&lt;td headers='sinC'&gt;"&amp;AE323&amp;"&lt;/td&gt;&lt;td headers='sinD'&gt;"&amp;AF323&amp;"&lt;/td&gt;&lt;td headers='sinE'&gt;"&amp;AG323&amp;"&lt;/td&gt;&lt;td headers='sinF'&gt;"&amp;AH323&amp;"&lt;/td&gt;&lt;td headers='sinG'&gt;"&amp;AI323&amp;"&lt;/td&gt;&lt;/tr&gt;"</f>
        <v>&lt;tr class='mmt ltd'&gt;&lt;td headers='icon'&gt;&lt;a href='https://www.alchemistcodedb.com/jp/card/ts-wrath-kudhanstein-02'&gt;&lt;img src='../res/mmt/TS_WRATH_KUDHANSTEIN_02.png' title='修羅の道を征く魔槍' /&gt;&lt;/a&gt;&lt;/td&gt;&lt;td headers='name'&gt;修羅の道を征く魔槍&lt;/td&gt;&lt;td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class='groupName'&gt;聖教騎士団&lt;/span&gt;&lt;img class='groupLogo' src='../res/mmt/ui/subgroup_seikyoukishi.png' title='聖教騎士団' /&gt;&lt;/td&gt;&lt;td headers='score' id='m321'&gt;90&lt;/td&gt;&lt;td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headers='others'&gt;命中率+10&lt;/td&gt;&lt;td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323" s="29" t="str">
        <f t="shared" si="25"/>
        <v>document.getElementById('m321').innerHTML = (b0*30+b1*30) + (s0*30+s5*30+s6*30)+ (ex02*30);</v>
      </c>
      <c r="AO323" s="33" t="str">
        <f t="shared" si="26"/>
        <v>m321</v>
      </c>
      <c r="AP323" s="6" t="str">
        <f>IF(S323="","",VLOOKUP(S323,List!N$2:O$8,2,FALSE)&amp;"*"&amp;T323&amp;IF(U323="","","+"&amp;VLOOKUP(U323,List!N$2:O$8,2,FALSE)&amp;"*"&amp;V323&amp;"-"&amp;VLOOKUP(S323,List!N$2:O$8,2,FALSE)&amp;"*"&amp;VLOOKUP(U323,List!N$2:O$8,2,FALSE)&amp;"*"&amp;MIN(T323,V323)))&amp;IF(X323="","",IF(S323="","","+")&amp;VLOOKUP(X323,List!P$2:Q$15,2,FALSE)&amp;"*"&amp;Y323&amp;IF(Z323="","","+"&amp;VLOOKUP(Z323,List!P$2:Q$14,2,FALSE)))</f>
        <v>ex02*30</v>
      </c>
    </row>
    <row r="324" spans="1:42" s="3" customFormat="1" ht="27.6" customHeight="1">
      <c r="A324" s="80" t="s">
        <v>371</v>
      </c>
      <c r="B324" s="6" t="s">
        <v>372</v>
      </c>
      <c r="C324" s="3">
        <v>4</v>
      </c>
      <c r="E324" s="6"/>
      <c r="F324" s="14" t="s">
        <v>359</v>
      </c>
      <c r="G324" s="8" t="s">
        <v>360</v>
      </c>
      <c r="H324" s="8"/>
      <c r="I324" s="4">
        <f t="shared" si="27"/>
        <v>15</v>
      </c>
      <c r="J324" s="2">
        <v>30</v>
      </c>
      <c r="K324" s="2"/>
      <c r="L324" s="2"/>
      <c r="M324" s="2">
        <f t="shared" si="28"/>
        <v>0</v>
      </c>
      <c r="N324" s="2">
        <v>20</v>
      </c>
      <c r="O324" s="2"/>
      <c r="P324" s="2"/>
      <c r="Q324" s="2"/>
      <c r="R324" s="7"/>
      <c r="W324" s="3">
        <f t="shared" ref="W324:W343" si="30">MAX(T324,V324)</f>
        <v>0</v>
      </c>
      <c r="Y324" s="8"/>
      <c r="AA324" s="4"/>
      <c r="AB324" s="5"/>
      <c r="AC324" s="3">
        <v>15</v>
      </c>
      <c r="AG324" s="3">
        <v>15</v>
      </c>
      <c r="AJ324" s="4">
        <f t="shared" si="29"/>
        <v>15</v>
      </c>
      <c r="AL324" s="21"/>
      <c r="AM324" s="29" t="str">
        <f>"&lt;tr class='mmt"&amp;IF(D324="活動"," ev",IF(D324="限定"," ltd",""))&amp;IF(G324=""," groupless'","'")&amp;"&gt;&lt;td headers='icon'&gt;&lt;a href='https://www.alchemistcodedb.com/jp/card/"&amp;SUBSTITUTE(SUBSTITUTE(LOWER(A324),"_","-"),".png","")&amp;"'&gt;&lt;img src='../res/mmt/"&amp;A324&amp;"' title='"&amp;B324&amp;"' /&gt;&lt;/a&gt;&lt;/td&gt;&lt;td headers='name'&gt;"&amp;B324&amp;"&lt;/td&gt;&lt;td headers='rank'&gt;"&amp;C324&amp;"&lt;/td&gt;&lt;td headers='remark'&gt;"&amp;IF(D324="活動","&lt;span class='event'&gt;活動&lt;/span&gt;",IF(D324="限定","&lt;span class='limited'&gt;限定&lt;/span&gt;",""))&amp;"&lt;/td&gt;&lt;td headers='origin'&gt;&lt;span class='originName'&gt;"&amp;SUBSTITUTE(F324,CHAR(10),"&lt;br /&gt;")&amp;"&lt;/span&gt;&lt;img class='originLogo' src='../res/mmt/ui/"&amp;VLOOKUP(F324,List!F:H,2,FALSE)&amp;"'title='"&amp;SUBSTITUTE(F324,CHAR(10)," ")&amp;"' /&gt;&lt;/td&gt;&lt;td headers='group'&gt;"&amp;IF(G324="","","&lt;span class='groupName'&gt;"&amp;SUBSTITUTE(G324,CHAR(10)," ")&amp;IF(H324="","","&lt;br /&gt;"&amp;SUBSTITUTE(H324,CHAR(10)," "))&amp;"&lt;/span&gt;&lt;img class='groupLogo' src='../res/mmt/ui/"&amp;VLOOKUP(G324,List!K:L,2,FALSE)&amp;"' title='"&amp;SUBSTITUTE(G324,CHAR(10)," ")&amp;"' /&gt;")&amp;IF(H324="","","&lt;img class='groupLogo' src='../res/mmt/ui/"&amp;VLOOKUP(H324,List!K:L,2,FALSE)&amp;"' title='"&amp;SUBSTITUTE(H324,CHAR(10)," ")&amp;"' /&gt;")&amp;"&lt;/td&gt;&lt;td headers='score' id='"&amp;AO324&amp;"'&gt;"&amp;I324&amp;"&lt;/td&gt;&lt;td headers='HP'&gt;"&amp;J324&amp;"&lt;/td&gt;&lt;td headers='patk'&gt;"&amp;K324&amp;"&lt;/td&gt;&lt;td headers='matk'&gt;"&amp;L324&amp;"&lt;/td&gt;&lt;td headers='pdef'&gt;"&amp;N324&amp;"&lt;/td&gt;&lt;td headers='mdef'&gt;"&amp;O324&amp;"&lt;/td&gt;&lt;td headers='dex'&gt;"&amp;P324&amp;"&lt;/td&gt;&lt;td headers='agi'&gt;"&amp;Q324&amp;"&lt;/td&gt;&lt;td headers='luck'&gt;"&amp;R324&amp;"&lt;/td&gt;&lt;td headers='aType'&gt;"&amp;S324&amp;IF(U324="","","&lt;br /&gt;"&amp;U324)&amp; "&lt;/td&gt;&lt;td headers='a.bonus'&gt;"&amp;T324&amp;IF(V324="","","&lt;br /&gt;"&amp;V324)&amp;"&lt;/td&gt;&lt;td headers='special'&gt;"&amp;X324&amp;IF(Z324="","","&lt;br /&gt;"&amp;Z324)&amp;"&lt;/td&gt;&lt;td headers='sp.bonus'&gt;"&amp;Y324&amp;IF(AA324="","","&lt;br /&gt;"&amp;AA324)&amp;"&lt;/td&gt;&lt;td headers='others'&gt;"&amp;AB324&amp;"&lt;/td&gt;&lt;td headers='sinA'&gt;"&amp;AC324&amp;"&lt;/td&gt;&lt;td headers='sinB'&gt;"&amp;AD324&amp;"&lt;/td&gt;&lt;td headers='sinC'&gt;"&amp;AE324&amp;"&lt;/td&gt;&lt;td headers='sinD'&gt;"&amp;AF324&amp;"&lt;/td&gt;&lt;td headers='sinE'&gt;"&amp;AG324&amp;"&lt;/td&gt;&lt;td headers='sinF'&gt;"&amp;AH324&amp;"&lt;/td&gt;&lt;td headers='sinG'&gt;"&amp;AI324&amp;"&lt;/td&gt;&lt;/tr&gt;"</f>
        <v>&lt;tr class='mmt'&gt;&lt;td headers='icon'&gt;&lt;a href='https://www.alchemistcodedb.com/jp/card/ts-wrath-lamia-01'&gt;&lt;img src='../res/mmt/TS_WRATH_LAMIA_01.png' title='花は優しく揺れて' /&gt;&lt;/a&gt;&lt;/td&gt;&lt;td headers='name'&gt;花は優しく揺れて&lt;/td&gt;&lt;td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id='m322'&gt;15&lt;/td&gt;&lt;td headers='HP'&gt;30&lt;/td&gt;&lt;td headers='patk'&gt;&lt;/td&gt;&lt;td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324" s="29" t="str">
        <f t="shared" ref="AN324:AN343" si="31">"document.getElementById('"&amp;AO324&amp;"').innerHTML = (b0*"&amp;TEXT(M324,0)&amp;IF(K324="","","+b1*"&amp;TEXT(K324,0)&amp;IF(L324="","","+b2*"&amp;TEXT(L324,0)))&amp;")"&amp;IF(AJ324=0,""," + (s0*"&amp;TEXT(AJ324,0)&amp;IF(AC324="","","+s1*"&amp;TEXT(AC324,0))&amp;IF(AD324="","","+s2*"&amp;TEXT(AD324,0))&amp;IF(AE324="","","+s3*"&amp;TEXT(AE324,0))&amp;IF(AF324="","","+s4*"&amp;TEXT(AF324,0))&amp;IF(AG324="","","+s5*"&amp;TEXT(AG324,0))&amp;IF(AH324="","","+s6*"&amp;TEXT(AH324,0))&amp;IF(AI324="","","+s7*"&amp;TEXT(AI324,0))&amp;")")&amp;IF(AP324="","","+ ("&amp;AP324&amp;")")&amp;";"</f>
        <v>document.getElementById('m322').innerHTML = (b0*0) + (s0*15+s1*15+s5*15);</v>
      </c>
      <c r="AO324" s="33" t="str">
        <f t="shared" ref="AO324:AO343" si="32">"m"&amp;TEXT(ROW()-2,"000")</f>
        <v>m322</v>
      </c>
      <c r="AP324" s="6" t="str">
        <f>IF(S324="","",VLOOKUP(S324,List!N$2:O$8,2,FALSE)&amp;"*"&amp;T324&amp;IF(U324="","","+"&amp;VLOOKUP(U324,List!N$2:O$8,2,FALSE)&amp;"*"&amp;V324&amp;"-"&amp;VLOOKUP(S324,List!N$2:O$8,2,FALSE)&amp;"*"&amp;VLOOKUP(U324,List!N$2:O$8,2,FALSE)&amp;"*"&amp;MIN(T324,V324)))&amp;IF(X324="","",IF(S324="","","+")&amp;VLOOKUP(X324,List!P$2:Q$15,2,FALSE)&amp;"*"&amp;Y324&amp;IF(Z324="","","+"&amp;VLOOKUP(Z324,List!P$2:Q$14,2,FALSE)))</f>
        <v/>
      </c>
    </row>
    <row r="325" spans="1:42" s="3" customFormat="1" ht="27.6" customHeight="1">
      <c r="A325" s="80" t="s">
        <v>373</v>
      </c>
      <c r="B325" s="6" t="s">
        <v>374</v>
      </c>
      <c r="C325" s="3">
        <v>5</v>
      </c>
      <c r="E325" s="6"/>
      <c r="F325" s="14" t="s">
        <v>359</v>
      </c>
      <c r="G325" s="8" t="s">
        <v>360</v>
      </c>
      <c r="H325" s="8"/>
      <c r="I325" s="4">
        <f t="shared" si="27"/>
        <v>80</v>
      </c>
      <c r="J325" s="2">
        <v>50</v>
      </c>
      <c r="K325" s="2">
        <v>20</v>
      </c>
      <c r="L325" s="2"/>
      <c r="M325" s="2">
        <f t="shared" si="28"/>
        <v>20</v>
      </c>
      <c r="N325" s="2"/>
      <c r="O325" s="2"/>
      <c r="P325" s="2"/>
      <c r="Q325" s="2"/>
      <c r="R325" s="7"/>
      <c r="S325" s="5" t="s">
        <v>15</v>
      </c>
      <c r="T325" s="3">
        <v>20</v>
      </c>
      <c r="U325" s="5"/>
      <c r="W325" s="3">
        <f t="shared" si="30"/>
        <v>20</v>
      </c>
      <c r="Y325" s="8"/>
      <c r="AA325" s="4"/>
      <c r="AB325" s="5" t="s">
        <v>476</v>
      </c>
      <c r="AF325" s="3">
        <v>40</v>
      </c>
      <c r="AG325" s="3">
        <v>20</v>
      </c>
      <c r="AJ325" s="4">
        <f t="shared" si="29"/>
        <v>40</v>
      </c>
      <c r="AL325" s="21"/>
      <c r="AM325" s="29" t="str">
        <f>"&lt;tr class='mmt"&amp;IF(D325="活動"," ev",IF(D325="限定"," ltd",""))&amp;IF(G325=""," groupless'","'")&amp;"&gt;&lt;td headers='icon'&gt;&lt;a href='https://www.alchemistcodedb.com/jp/card/"&amp;SUBSTITUTE(SUBSTITUTE(LOWER(A325),"_","-"),".png","")&amp;"'&gt;&lt;img src='../res/mmt/"&amp;A325&amp;"' title='"&amp;B325&amp;"' /&gt;&lt;/a&gt;&lt;/td&gt;&lt;td headers='name'&gt;"&amp;B325&amp;"&lt;/td&gt;&lt;td headers='rank'&gt;"&amp;C325&amp;"&lt;/td&gt;&lt;td headers='remark'&gt;"&amp;IF(D325="活動","&lt;span class='event'&gt;活動&lt;/span&gt;",IF(D325="限定","&lt;span class='limited'&gt;限定&lt;/span&gt;",""))&amp;"&lt;/td&gt;&lt;td headers='origin'&gt;&lt;span class='originName'&gt;"&amp;SUBSTITUTE(F325,CHAR(10),"&lt;br /&gt;")&amp;"&lt;/span&gt;&lt;img class='originLogo' src='../res/mmt/ui/"&amp;VLOOKUP(F325,List!F:H,2,FALSE)&amp;"'title='"&amp;SUBSTITUTE(F325,CHAR(10)," ")&amp;"' /&gt;&lt;/td&gt;&lt;td headers='group'&gt;"&amp;IF(G325="","","&lt;span class='groupName'&gt;"&amp;SUBSTITUTE(G325,CHAR(10)," ")&amp;IF(H325="","","&lt;br /&gt;"&amp;SUBSTITUTE(H325,CHAR(10)," "))&amp;"&lt;/span&gt;&lt;img class='groupLogo' src='../res/mmt/ui/"&amp;VLOOKUP(G325,List!K:L,2,FALSE)&amp;"' title='"&amp;SUBSTITUTE(G325,CHAR(10)," ")&amp;"' /&gt;")&amp;IF(H325="","","&lt;img class='groupLogo' src='../res/mmt/ui/"&amp;VLOOKUP(H325,List!K:L,2,FALSE)&amp;"' title='"&amp;SUBSTITUTE(H325,CHAR(10)," ")&amp;"' /&gt;")&amp;"&lt;/td&gt;&lt;td headers='score' id='"&amp;AO325&amp;"'&gt;"&amp;I325&amp;"&lt;/td&gt;&lt;td headers='HP'&gt;"&amp;J325&amp;"&lt;/td&gt;&lt;td headers='patk'&gt;"&amp;K325&amp;"&lt;/td&gt;&lt;td headers='matk'&gt;"&amp;L325&amp;"&lt;/td&gt;&lt;td headers='pdef'&gt;"&amp;N325&amp;"&lt;/td&gt;&lt;td headers='mdef'&gt;"&amp;O325&amp;"&lt;/td&gt;&lt;td headers='dex'&gt;"&amp;P325&amp;"&lt;/td&gt;&lt;td headers='agi'&gt;"&amp;Q325&amp;"&lt;/td&gt;&lt;td headers='luck'&gt;"&amp;R325&amp;"&lt;/td&gt;&lt;td headers='aType'&gt;"&amp;S325&amp;IF(U325="","","&lt;br /&gt;"&amp;U325)&amp; "&lt;/td&gt;&lt;td headers='a.bonus'&gt;"&amp;T325&amp;IF(V325="","","&lt;br /&gt;"&amp;V325)&amp;"&lt;/td&gt;&lt;td headers='special'&gt;"&amp;X325&amp;IF(Z325="","","&lt;br /&gt;"&amp;Z325)&amp;"&lt;/td&gt;&lt;td headers='sp.bonus'&gt;"&amp;Y325&amp;IF(AA325="","","&lt;br /&gt;"&amp;AA325)&amp;"&lt;/td&gt;&lt;td headers='others'&gt;"&amp;AB325&amp;"&lt;/td&gt;&lt;td headers='sinA'&gt;"&amp;AC325&amp;"&lt;/td&gt;&lt;td headers='sinB'&gt;"&amp;AD325&amp;"&lt;/td&gt;&lt;td headers='sinC'&gt;"&amp;AE325&amp;"&lt;/td&gt;&lt;td headers='sinD'&gt;"&amp;AF325&amp;"&lt;/td&gt;&lt;td headers='sinE'&gt;"&amp;AG325&amp;"&lt;/td&gt;&lt;td headers='sinF'&gt;"&amp;AH325&amp;"&lt;/td&gt;&lt;td headers='sinG'&gt;"&amp;AI325&amp;"&lt;/td&gt;&lt;/tr&gt;"</f>
        <v>&lt;tr class='mmt'&gt;&lt;td headers='icon'&gt;&lt;a href='https://www.alchemistcodedb.com/jp/card/ts-wrath-lamia-02'&gt;&lt;img src='../res/mmt/TS_WRATH_LAMIA_02.png' title='千日の雛芥子' /&gt;&lt;/a&gt;&lt;/td&gt;&lt;td headers='name'&gt;千日の雛芥子&lt;/td&gt;&lt;td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id='m323'&gt;80&lt;/td&gt;&lt;td headers='HP'&gt;50&lt;/td&gt;&lt;td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headers='others'&gt;範囲耐性+10&lt;/td&gt;&lt;td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25" s="29" t="str">
        <f t="shared" si="31"/>
        <v>document.getElementById('m323').innerHTML = (b0*20+b1*20) + (s0*40+s4*40+s5*20)+ (ex02*20);</v>
      </c>
      <c r="AO325" s="33" t="str">
        <f t="shared" si="32"/>
        <v>m323</v>
      </c>
      <c r="AP325" s="6" t="str">
        <f>IF(S325="","",VLOOKUP(S325,List!N$2:O$8,2,FALSE)&amp;"*"&amp;T325&amp;IF(U325="","","+"&amp;VLOOKUP(U325,List!N$2:O$8,2,FALSE)&amp;"*"&amp;V325&amp;"-"&amp;VLOOKUP(S325,List!N$2:O$8,2,FALSE)&amp;"*"&amp;VLOOKUP(U325,List!N$2:O$8,2,FALSE)&amp;"*"&amp;MIN(T325,V325)))&amp;IF(X325="","",IF(S325="","","+")&amp;VLOOKUP(X325,List!P$2:Q$15,2,FALSE)&amp;"*"&amp;Y325&amp;IF(Z325="","","+"&amp;VLOOKUP(Z325,List!P$2:Q$14,2,FALSE)))</f>
        <v>ex02*20</v>
      </c>
    </row>
    <row r="326" spans="1:42" s="3" customFormat="1" ht="27.6" customHeight="1">
      <c r="A326" s="80" t="s">
        <v>375</v>
      </c>
      <c r="B326" s="6" t="s">
        <v>376</v>
      </c>
      <c r="C326" s="3">
        <v>3</v>
      </c>
      <c r="E326" s="6"/>
      <c r="F326" s="14" t="s">
        <v>359</v>
      </c>
      <c r="G326" s="8"/>
      <c r="H326" s="8"/>
      <c r="I326" s="4">
        <f t="shared" si="27"/>
        <v>0</v>
      </c>
      <c r="J326" s="2"/>
      <c r="K326" s="2"/>
      <c r="L326" s="2"/>
      <c r="M326" s="2">
        <f t="shared" si="28"/>
        <v>0</v>
      </c>
      <c r="N326" s="2"/>
      <c r="O326" s="2"/>
      <c r="P326" s="2"/>
      <c r="Q326" s="2"/>
      <c r="R326" s="7"/>
      <c r="W326" s="3">
        <f t="shared" si="30"/>
        <v>0</v>
      </c>
      <c r="Y326" s="8"/>
      <c r="AA326" s="4"/>
      <c r="AB326" s="5"/>
      <c r="AJ326" s="4">
        <f t="shared" si="29"/>
        <v>0</v>
      </c>
      <c r="AL326" s="21"/>
      <c r="AM326" s="29" t="str">
        <f>"&lt;tr class='mmt"&amp;IF(D326="活動"," ev",IF(D326="限定"," ltd",""))&amp;IF(G326=""," groupless'","'")&amp;"&gt;&lt;td headers='icon'&gt;&lt;a href='https://www.alchemistcodedb.com/jp/card/"&amp;SUBSTITUTE(SUBSTITUTE(LOWER(A326),"_","-"),".png","")&amp;"'&gt;&lt;img src='../res/mmt/"&amp;A326&amp;"' title='"&amp;B326&amp;"' /&gt;&lt;/a&gt;&lt;/td&gt;&lt;td headers='name'&gt;"&amp;B326&amp;"&lt;/td&gt;&lt;td headers='rank'&gt;"&amp;C326&amp;"&lt;/td&gt;&lt;td headers='remark'&gt;"&amp;IF(D326="活動","&lt;span class='event'&gt;活動&lt;/span&gt;",IF(D326="限定","&lt;span class='limited'&gt;限定&lt;/span&gt;",""))&amp;"&lt;/td&gt;&lt;td headers='origin'&gt;&lt;span class='originName'&gt;"&amp;SUBSTITUTE(F326,CHAR(10),"&lt;br /&gt;")&amp;"&lt;/span&gt;&lt;img class='originLogo' src='../res/mmt/ui/"&amp;VLOOKUP(F326,List!F:H,2,FALSE)&amp;"'title='"&amp;SUBSTITUTE(F326,CHAR(10)," ")&amp;"' /&gt;&lt;/td&gt;&lt;td headers='group'&gt;"&amp;IF(G326="","","&lt;span class='groupName'&gt;"&amp;SUBSTITUTE(G326,CHAR(10)," ")&amp;IF(H326="","","&lt;br /&gt;"&amp;SUBSTITUTE(H326,CHAR(10)," "))&amp;"&lt;/span&gt;&lt;img class='groupLogo' src='../res/mmt/ui/"&amp;VLOOKUP(G326,List!K:L,2,FALSE)&amp;"' title='"&amp;SUBSTITUTE(G326,CHAR(10)," ")&amp;"' /&gt;")&amp;IF(H326="","","&lt;img class='groupLogo' src='../res/mmt/ui/"&amp;VLOOKUP(H326,List!K:L,2,FALSE)&amp;"' title='"&amp;SUBSTITUTE(H326,CHAR(10)," ")&amp;"' /&gt;")&amp;"&lt;/td&gt;&lt;td headers='score' id='"&amp;AO326&amp;"'&gt;"&amp;I326&amp;"&lt;/td&gt;&lt;td headers='HP'&gt;"&amp;J326&amp;"&lt;/td&gt;&lt;td headers='patk'&gt;"&amp;K326&amp;"&lt;/td&gt;&lt;td headers='matk'&gt;"&amp;L326&amp;"&lt;/td&gt;&lt;td headers='pdef'&gt;"&amp;N326&amp;"&lt;/td&gt;&lt;td headers='mdef'&gt;"&amp;O326&amp;"&lt;/td&gt;&lt;td headers='dex'&gt;"&amp;P326&amp;"&lt;/td&gt;&lt;td headers='agi'&gt;"&amp;Q326&amp;"&lt;/td&gt;&lt;td headers='luck'&gt;"&amp;R326&amp;"&lt;/td&gt;&lt;td headers='aType'&gt;"&amp;S326&amp;IF(U326="","","&lt;br /&gt;"&amp;U326)&amp; "&lt;/td&gt;&lt;td headers='a.bonus'&gt;"&amp;T326&amp;IF(V326="","","&lt;br /&gt;"&amp;V326)&amp;"&lt;/td&gt;&lt;td headers='special'&gt;"&amp;X326&amp;IF(Z326="","","&lt;br /&gt;"&amp;Z326)&amp;"&lt;/td&gt;&lt;td headers='sp.bonus'&gt;"&amp;Y326&amp;IF(AA326="","","&lt;br /&gt;"&amp;AA326)&amp;"&lt;/td&gt;&lt;td headers='others'&gt;"&amp;AB326&amp;"&lt;/td&gt;&lt;td headers='sinA'&gt;"&amp;AC326&amp;"&lt;/td&gt;&lt;td headers='sinB'&gt;"&amp;AD326&amp;"&lt;/td&gt;&lt;td headers='sinC'&gt;"&amp;AE326&amp;"&lt;/td&gt;&lt;td headers='sinD'&gt;"&amp;AF326&amp;"&lt;/td&gt;&lt;td headers='sinE'&gt;"&amp;AG326&amp;"&lt;/td&gt;&lt;td headers='sinF'&gt;"&amp;AH326&amp;"&lt;/td&gt;&lt;td headers='sinG'&gt;"&amp;AI326&amp;"&lt;/td&gt;&lt;/tr&gt;"</f>
        <v>&lt;tr class='mmt groupless'&gt;&lt;td headers='icon'&gt;&lt;a href='https://www.alchemistcodedb.com/jp/card/ts-wrath-magnus-01'&gt;&lt;img src='../res/mmt/TS_WRATH_MAGNUS_01.png' title='アンフェア・ルール' /&gt;&lt;/a&gt;&lt;/td&gt;&lt;td headers='name'&gt;アンフェア・ルール&lt;/td&gt;&lt;td headers='rank'&gt;3&lt;/td&gt;&lt;td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id='m324'&gt;0&lt;/td&gt;&lt;td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26" s="29" t="str">
        <f t="shared" si="31"/>
        <v>document.getElementById('m324').innerHTML = (b0*0);</v>
      </c>
      <c r="AO326" s="33" t="str">
        <f t="shared" si="32"/>
        <v>m324</v>
      </c>
      <c r="AP326" s="6" t="str">
        <f>IF(S326="","",VLOOKUP(S326,List!N$2:O$8,2,FALSE)&amp;"*"&amp;T326&amp;IF(U326="","","+"&amp;VLOOKUP(U326,List!N$2:O$8,2,FALSE)&amp;"*"&amp;V326&amp;"-"&amp;VLOOKUP(S326,List!N$2:O$8,2,FALSE)&amp;"*"&amp;VLOOKUP(U326,List!N$2:O$8,2,FALSE)&amp;"*"&amp;MIN(T326,V326)))&amp;IF(X326="","",IF(S326="","","+")&amp;VLOOKUP(X326,List!P$2:Q$15,2,FALSE)&amp;"*"&amp;Y326&amp;IF(Z326="","","+"&amp;VLOOKUP(Z326,List!P$2:Q$14,2,FALSE)))</f>
        <v/>
      </c>
    </row>
    <row r="327" spans="1:42" s="3" customFormat="1" ht="27.6" customHeight="1">
      <c r="A327" s="80" t="s">
        <v>377</v>
      </c>
      <c r="B327" s="6" t="s">
        <v>378</v>
      </c>
      <c r="C327" s="3">
        <v>5</v>
      </c>
      <c r="E327" s="6"/>
      <c r="F327" s="14" t="s">
        <v>359</v>
      </c>
      <c r="G327" s="8" t="s">
        <v>655</v>
      </c>
      <c r="H327" s="8"/>
      <c r="I327" s="4">
        <f t="shared" si="27"/>
        <v>70</v>
      </c>
      <c r="J327" s="2"/>
      <c r="K327" s="2"/>
      <c r="L327" s="2"/>
      <c r="M327" s="2">
        <f t="shared" si="28"/>
        <v>0</v>
      </c>
      <c r="N327" s="2"/>
      <c r="O327" s="2"/>
      <c r="P327" s="2">
        <v>30</v>
      </c>
      <c r="Q327" s="2"/>
      <c r="R327" s="7"/>
      <c r="S327" s="3" t="s">
        <v>17</v>
      </c>
      <c r="T327" s="3">
        <v>30</v>
      </c>
      <c r="W327" s="3">
        <f t="shared" si="30"/>
        <v>30</v>
      </c>
      <c r="Y327" s="8"/>
      <c r="AA327" s="4"/>
      <c r="AB327" s="5" t="s">
        <v>669</v>
      </c>
      <c r="AG327" s="3">
        <v>40</v>
      </c>
      <c r="AH327" s="3">
        <v>20</v>
      </c>
      <c r="AJ327" s="4">
        <f t="shared" si="29"/>
        <v>40</v>
      </c>
      <c r="AL327" s="21"/>
      <c r="AM327" s="29" t="str">
        <f>"&lt;tr class='mmt"&amp;IF(D327="活動"," ev",IF(D327="限定"," ltd",""))&amp;IF(G327=""," groupless'","'")&amp;"&gt;&lt;td headers='icon'&gt;&lt;a href='https://www.alchemistcodedb.com/jp/card/"&amp;SUBSTITUTE(SUBSTITUTE(LOWER(A327),"_","-"),".png","")&amp;"'&gt;&lt;img src='../res/mmt/"&amp;A327&amp;"' title='"&amp;B327&amp;"' /&gt;&lt;/a&gt;&lt;/td&gt;&lt;td headers='name'&gt;"&amp;B327&amp;"&lt;/td&gt;&lt;td headers='rank'&gt;"&amp;C327&amp;"&lt;/td&gt;&lt;td headers='remark'&gt;"&amp;IF(D327="活動","&lt;span class='event'&gt;活動&lt;/span&gt;",IF(D327="限定","&lt;span class='limited'&gt;限定&lt;/span&gt;",""))&amp;"&lt;/td&gt;&lt;td headers='origin'&gt;&lt;span class='originName'&gt;"&amp;SUBSTITUTE(F327,CHAR(10),"&lt;br /&gt;")&amp;"&lt;/span&gt;&lt;img class='originLogo' src='../res/mmt/ui/"&amp;VLOOKUP(F327,List!F:H,2,FALSE)&amp;"'title='"&amp;SUBSTITUTE(F327,CHAR(10)," ")&amp;"' /&gt;&lt;/td&gt;&lt;td headers='group'&gt;"&amp;IF(G327="","","&lt;span class='groupName'&gt;"&amp;SUBSTITUTE(G327,CHAR(10)," ")&amp;IF(H327="","","&lt;br /&gt;"&amp;SUBSTITUTE(H327,CHAR(10)," "))&amp;"&lt;/span&gt;&lt;img class='groupLogo' src='../res/mmt/ui/"&amp;VLOOKUP(G327,List!K:L,2,FALSE)&amp;"' title='"&amp;SUBSTITUTE(G327,CHAR(10)," ")&amp;"' /&gt;")&amp;IF(H327="","","&lt;img class='groupLogo' src='../res/mmt/ui/"&amp;VLOOKUP(H327,List!K:L,2,FALSE)&amp;"' title='"&amp;SUBSTITUTE(H327,CHAR(10)," ")&amp;"' /&gt;")&amp;"&lt;/td&gt;&lt;td headers='score' id='"&amp;AO327&amp;"'&gt;"&amp;I327&amp;"&lt;/td&gt;&lt;td headers='HP'&gt;"&amp;J327&amp;"&lt;/td&gt;&lt;td headers='patk'&gt;"&amp;K327&amp;"&lt;/td&gt;&lt;td headers='matk'&gt;"&amp;L327&amp;"&lt;/td&gt;&lt;td headers='pdef'&gt;"&amp;N327&amp;"&lt;/td&gt;&lt;td headers='mdef'&gt;"&amp;O327&amp;"&lt;/td&gt;&lt;td headers='dex'&gt;"&amp;P327&amp;"&lt;/td&gt;&lt;td headers='agi'&gt;"&amp;Q327&amp;"&lt;/td&gt;&lt;td headers='luck'&gt;"&amp;R327&amp;"&lt;/td&gt;&lt;td headers='aType'&gt;"&amp;S327&amp;IF(U327="","","&lt;br /&gt;"&amp;U327)&amp; "&lt;/td&gt;&lt;td headers='a.bonus'&gt;"&amp;T327&amp;IF(V327="","","&lt;br /&gt;"&amp;V327)&amp;"&lt;/td&gt;&lt;td headers='special'&gt;"&amp;X327&amp;IF(Z327="","","&lt;br /&gt;"&amp;Z327)&amp;"&lt;/td&gt;&lt;td headers='sp.bonus'&gt;"&amp;Y327&amp;IF(AA327="","","&lt;br /&gt;"&amp;AA327)&amp;"&lt;/td&gt;&lt;td headers='others'&gt;"&amp;AB327&amp;"&lt;/td&gt;&lt;td headers='sinA'&gt;"&amp;AC327&amp;"&lt;/td&gt;&lt;td headers='sinB'&gt;"&amp;AD327&amp;"&lt;/td&gt;&lt;td headers='sinC'&gt;"&amp;AE327&amp;"&lt;/td&gt;&lt;td headers='sinD'&gt;"&amp;AF327&amp;"&lt;/td&gt;&lt;td headers='sinE'&gt;"&amp;AG327&amp;"&lt;/td&gt;&lt;td headers='sinF'&gt;"&amp;AH327&amp;"&lt;/td&gt;&lt;td headers='sinG'&gt;"&amp;AI327&amp;"&lt;/td&gt;&lt;/tr&gt;"</f>
        <v>&lt;tr class='mmt'&gt;&lt;td headers='icon'&gt;&lt;a href='https://www.alchemistcodedb.com/jp/card/ts-wrath-magnus-02'&gt;&lt;img src='../res/mmt/TS_WRATH_MAGNUS_02.png' title='二人のジョーカー' /&gt;&lt;/a&gt;&lt;/td&gt;&lt;td headers='name'&gt;二人のジョーカー&lt;/td&gt;&lt;td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class='groupName'&gt;トラブルメーカーズ&lt;/span&gt;&lt;img class='groupLogo' src='../res/mmt/ui/subgroup_seikyou_magnus.png' title='トラブルメーカーズ' /&gt;&lt;/td&gt;&lt;td headers='score' id='m325'&gt;70&lt;/td&gt;&lt;td headers='HP'&gt;&lt;/td&gt;&lt;td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headers='others'&gt;暴擊率+20, 命中率+10&lt;/td&gt;&lt;td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327" s="29" t="str">
        <f t="shared" si="31"/>
        <v>document.getElementById('m325').innerHTML = (b0*0) + (s0*40+s5*40+s6*20)+ (ex04*30);</v>
      </c>
      <c r="AO327" s="33" t="str">
        <f t="shared" si="32"/>
        <v>m325</v>
      </c>
      <c r="AP327" s="6" t="str">
        <f>IF(S327="","",VLOOKUP(S327,List!N$2:O$8,2,FALSE)&amp;"*"&amp;T327&amp;IF(U327="","","+"&amp;VLOOKUP(U327,List!N$2:O$8,2,FALSE)&amp;"*"&amp;V327&amp;"-"&amp;VLOOKUP(S327,List!N$2:O$8,2,FALSE)&amp;"*"&amp;VLOOKUP(U327,List!N$2:O$8,2,FALSE)&amp;"*"&amp;MIN(T327,V327)))&amp;IF(X327="","",IF(S327="","","+")&amp;VLOOKUP(X327,List!P$2:Q$15,2,FALSE)&amp;"*"&amp;Y327&amp;IF(Z327="","","+"&amp;VLOOKUP(Z327,List!P$2:Q$14,2,FALSE)))</f>
        <v>ex04*30</v>
      </c>
    </row>
    <row r="328" spans="1:42" s="3" customFormat="1" ht="27.6" customHeight="1">
      <c r="A328" s="80" t="s">
        <v>653</v>
      </c>
      <c r="B328" s="6" t="s">
        <v>668</v>
      </c>
      <c r="C328" s="3">
        <v>5</v>
      </c>
      <c r="E328" s="6"/>
      <c r="F328" s="14" t="s">
        <v>359</v>
      </c>
      <c r="G328" s="8" t="s">
        <v>655</v>
      </c>
      <c r="H328" s="8"/>
      <c r="I328" s="4">
        <f t="shared" si="27"/>
        <v>70</v>
      </c>
      <c r="J328" s="2">
        <v>40</v>
      </c>
      <c r="K328" s="2">
        <v>30</v>
      </c>
      <c r="L328" s="2">
        <v>30</v>
      </c>
      <c r="M328" s="2">
        <f t="shared" si="28"/>
        <v>30</v>
      </c>
      <c r="N328" s="2"/>
      <c r="O328" s="2"/>
      <c r="P328" s="2"/>
      <c r="Q328" s="2"/>
      <c r="R328" s="7"/>
      <c r="W328" s="3">
        <f t="shared" si="30"/>
        <v>0</v>
      </c>
      <c r="Y328" s="8"/>
      <c r="AA328" s="4"/>
      <c r="AB328" s="5"/>
      <c r="AG328" s="3">
        <v>40</v>
      </c>
      <c r="AH328" s="3">
        <v>20</v>
      </c>
      <c r="AJ328" s="4">
        <f t="shared" si="29"/>
        <v>40</v>
      </c>
      <c r="AL328" s="21"/>
      <c r="AM328" s="29" t="str">
        <f>"&lt;tr class='mmt"&amp;IF(D328="活動"," ev",IF(D328="限定"," ltd",""))&amp;IF(G328=""," groupless'","'")&amp;"&gt;&lt;td headers='icon'&gt;&lt;a href='https://www.alchemistcodedb.com/jp/card/"&amp;SUBSTITUTE(SUBSTITUTE(LOWER(A328),"_","-"),".png","")&amp;"'&gt;&lt;img src='../res/mmt/"&amp;A328&amp;"' title='"&amp;B328&amp;"' /&gt;&lt;/a&gt;&lt;/td&gt;&lt;td headers='name'&gt;"&amp;B328&amp;"&lt;/td&gt;&lt;td headers='rank'&gt;"&amp;C328&amp;"&lt;/td&gt;&lt;td headers='remark'&gt;"&amp;IF(D328="活動","&lt;span class='event'&gt;活動&lt;/span&gt;",IF(D328="限定","&lt;span class='limited'&gt;限定&lt;/span&gt;",""))&amp;"&lt;/td&gt;&lt;td headers='origin'&gt;&lt;span class='originName'&gt;"&amp;SUBSTITUTE(F328,CHAR(10),"&lt;br /&gt;")&amp;"&lt;/span&gt;&lt;img class='originLogo' src='../res/mmt/ui/"&amp;VLOOKUP(F328,List!F:H,2,FALSE)&amp;"'title='"&amp;SUBSTITUTE(F328,CHAR(10)," ")&amp;"' /&gt;&lt;/td&gt;&lt;td headers='group'&gt;"&amp;IF(G328="","","&lt;span class='groupName'&gt;"&amp;SUBSTITUTE(G328,CHAR(10)," ")&amp;IF(H328="","","&lt;br /&gt;"&amp;SUBSTITUTE(H328,CHAR(10)," "))&amp;"&lt;/span&gt;&lt;img class='groupLogo' src='../res/mmt/ui/"&amp;VLOOKUP(G328,List!K:L,2,FALSE)&amp;"' title='"&amp;SUBSTITUTE(G328,CHAR(10)," ")&amp;"' /&gt;")&amp;IF(H328="","","&lt;img class='groupLogo' src='../res/mmt/ui/"&amp;VLOOKUP(H328,List!K:L,2,FALSE)&amp;"' title='"&amp;SUBSTITUTE(H328,CHAR(10)," ")&amp;"' /&gt;")&amp;"&lt;/td&gt;&lt;td headers='score' id='"&amp;AO328&amp;"'&gt;"&amp;I328&amp;"&lt;/td&gt;&lt;td headers='HP'&gt;"&amp;J328&amp;"&lt;/td&gt;&lt;td headers='patk'&gt;"&amp;K328&amp;"&lt;/td&gt;&lt;td headers='matk'&gt;"&amp;L328&amp;"&lt;/td&gt;&lt;td headers='pdef'&gt;"&amp;N328&amp;"&lt;/td&gt;&lt;td headers='mdef'&gt;"&amp;O328&amp;"&lt;/td&gt;&lt;td headers='dex'&gt;"&amp;P328&amp;"&lt;/td&gt;&lt;td headers='agi'&gt;"&amp;Q328&amp;"&lt;/td&gt;&lt;td headers='luck'&gt;"&amp;R328&amp;"&lt;/td&gt;&lt;td headers='aType'&gt;"&amp;S328&amp;IF(U328="","","&lt;br /&gt;"&amp;U328)&amp; "&lt;/td&gt;&lt;td headers='a.bonus'&gt;"&amp;T328&amp;IF(V328="","","&lt;br /&gt;"&amp;V328)&amp;"&lt;/td&gt;&lt;td headers='special'&gt;"&amp;X328&amp;IF(Z328="","","&lt;br /&gt;"&amp;Z328)&amp;"&lt;/td&gt;&lt;td headers='sp.bonus'&gt;"&amp;Y328&amp;IF(AA328="","","&lt;br /&gt;"&amp;AA328)&amp;"&lt;/td&gt;&lt;td headers='others'&gt;"&amp;AB328&amp;"&lt;/td&gt;&lt;td headers='sinA'&gt;"&amp;AC328&amp;"&lt;/td&gt;&lt;td headers='sinB'&gt;"&amp;AD328&amp;"&lt;/td&gt;&lt;td headers='sinC'&gt;"&amp;AE328&amp;"&lt;/td&gt;&lt;td headers='sinD'&gt;"&amp;AF328&amp;"&lt;/td&gt;&lt;td headers='sinE'&gt;"&amp;AG328&amp;"&lt;/td&gt;&lt;td headers='sinF'&gt;"&amp;AH328&amp;"&lt;/td&gt;&lt;td headers='sinG'&gt;"&amp;AI328&amp;"&lt;/td&gt;&lt;/tr&gt;"</f>
        <v>&lt;tr class='mmt'&gt;&lt;td headers='icon'&gt;&lt;a href='https://www.alchemistcodedb.com/jp/card/ts-wrath-magnus-03'&gt;&lt;img src='../res/mmt/TS_WRATH_MAGNUS_03.png' title='ジョーカーの逮捕劇' /&gt;&lt;/a&gt;&lt;/td&gt;&lt;td headers='name'&gt;ジョーカーの逮捕劇&lt;/td&gt;&lt;td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class='groupName'&gt;トラブルメーカーズ&lt;/span&gt;&lt;img class='groupLogo' src='../res/mmt/ui/subgroup_seikyou_magnus.png' title='トラブルメーカーズ' /&gt;&lt;/td&gt;&lt;td headers='score' id='m326'&gt;70&lt;/td&gt;&lt;td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328" s="29" t="str">
        <f t="shared" si="31"/>
        <v>document.getElementById('m326').innerHTML = (b0*30+b1*30+b2*30) + (s0*40+s5*40+s6*20);</v>
      </c>
      <c r="AO328" s="33" t="str">
        <f t="shared" si="32"/>
        <v>m326</v>
      </c>
      <c r="AP328" s="6" t="str">
        <f>IF(S328="","",VLOOKUP(S328,List!N$2:O$8,2,FALSE)&amp;"*"&amp;T328&amp;IF(U328="","","+"&amp;VLOOKUP(U328,List!N$2:O$8,2,FALSE)&amp;"*"&amp;V328&amp;"-"&amp;VLOOKUP(S328,List!N$2:O$8,2,FALSE)&amp;"*"&amp;VLOOKUP(U328,List!N$2:O$8,2,FALSE)&amp;"*"&amp;MIN(T328,V328)))&amp;IF(X328="","",IF(S328="","","+")&amp;VLOOKUP(X328,List!P$2:Q$15,2,FALSE)&amp;"*"&amp;Y328&amp;IF(Z328="","","+"&amp;VLOOKUP(Z328,List!P$2:Q$14,2,FALSE)))</f>
        <v/>
      </c>
    </row>
    <row r="329" spans="1:42" s="3" customFormat="1" ht="27.6" customHeight="1">
      <c r="A329" s="80" t="s">
        <v>379</v>
      </c>
      <c r="B329" s="6" t="s">
        <v>380</v>
      </c>
      <c r="C329" s="3">
        <v>5</v>
      </c>
      <c r="E329" s="6"/>
      <c r="F329" s="14" t="s">
        <v>359</v>
      </c>
      <c r="G329" s="8" t="s">
        <v>91</v>
      </c>
      <c r="H329" s="8"/>
      <c r="I329" s="4">
        <f t="shared" si="27"/>
        <v>60</v>
      </c>
      <c r="J329" s="2">
        <v>30</v>
      </c>
      <c r="K329" s="2"/>
      <c r="L329" s="2">
        <v>30</v>
      </c>
      <c r="M329" s="2">
        <f t="shared" si="28"/>
        <v>30</v>
      </c>
      <c r="N329" s="2"/>
      <c r="O329" s="2"/>
      <c r="P329" s="2"/>
      <c r="Q329" s="2">
        <v>10</v>
      </c>
      <c r="R329" s="7"/>
      <c r="W329" s="3">
        <f t="shared" si="30"/>
        <v>0</v>
      </c>
      <c r="Y329" s="8"/>
      <c r="AA329" s="4"/>
      <c r="AB329" s="5" t="s">
        <v>539</v>
      </c>
      <c r="AC329" s="3">
        <v>30</v>
      </c>
      <c r="AG329" s="3">
        <v>30</v>
      </c>
      <c r="AJ329" s="4">
        <f t="shared" si="29"/>
        <v>30</v>
      </c>
      <c r="AL329" s="21"/>
      <c r="AM329" s="29" t="str">
        <f>"&lt;tr class='mmt"&amp;IF(D329="活動"," ev",IF(D329="限定"," ltd",""))&amp;IF(G329=""," groupless'","'")&amp;"&gt;&lt;td headers='icon'&gt;&lt;a href='https://www.alchemistcodedb.com/jp/card/"&amp;SUBSTITUTE(SUBSTITUTE(LOWER(A329),"_","-"),".png","")&amp;"'&gt;&lt;img src='../res/mmt/"&amp;A329&amp;"' title='"&amp;B329&amp;"' /&gt;&lt;/a&gt;&lt;/td&gt;&lt;td headers='name'&gt;"&amp;B329&amp;"&lt;/td&gt;&lt;td headers='rank'&gt;"&amp;C329&amp;"&lt;/td&gt;&lt;td headers='remark'&gt;"&amp;IF(D329="活動","&lt;span class='event'&gt;活動&lt;/span&gt;",IF(D329="限定","&lt;span class='limited'&gt;限定&lt;/span&gt;",""))&amp;"&lt;/td&gt;&lt;td headers='origin'&gt;&lt;span class='originName'&gt;"&amp;SUBSTITUTE(F329,CHAR(10),"&lt;br /&gt;")&amp;"&lt;/span&gt;&lt;img class='originLogo' src='../res/mmt/ui/"&amp;VLOOKUP(F329,List!F:H,2,FALSE)&amp;"'title='"&amp;SUBSTITUTE(F329,CHAR(10)," ")&amp;"' /&gt;&lt;/td&gt;&lt;td headers='group'&gt;"&amp;IF(G329="","","&lt;span class='groupName'&gt;"&amp;SUBSTITUTE(G329,CHAR(10)," ")&amp;IF(H329="","","&lt;br /&gt;"&amp;SUBSTITUTE(H329,CHAR(10)," "))&amp;"&lt;/span&gt;&lt;img class='groupLogo' src='../res/mmt/ui/"&amp;VLOOKUP(G329,List!K:L,2,FALSE)&amp;"' title='"&amp;SUBSTITUTE(G329,CHAR(10)," ")&amp;"' /&gt;")&amp;IF(H329="","","&lt;img class='groupLogo' src='../res/mmt/ui/"&amp;VLOOKUP(H329,List!K:L,2,FALSE)&amp;"' title='"&amp;SUBSTITUTE(H329,CHAR(10)," ")&amp;"' /&gt;")&amp;"&lt;/td&gt;&lt;td headers='score' id='"&amp;AO329&amp;"'&gt;"&amp;I329&amp;"&lt;/td&gt;&lt;td headers='HP'&gt;"&amp;J329&amp;"&lt;/td&gt;&lt;td headers='patk'&gt;"&amp;K329&amp;"&lt;/td&gt;&lt;td headers='matk'&gt;"&amp;L329&amp;"&lt;/td&gt;&lt;td headers='pdef'&gt;"&amp;N329&amp;"&lt;/td&gt;&lt;td headers='mdef'&gt;"&amp;O329&amp;"&lt;/td&gt;&lt;td headers='dex'&gt;"&amp;P329&amp;"&lt;/td&gt;&lt;td headers='agi'&gt;"&amp;Q329&amp;"&lt;/td&gt;&lt;td headers='luck'&gt;"&amp;R329&amp;"&lt;/td&gt;&lt;td headers='aType'&gt;"&amp;S329&amp;IF(U329="","","&lt;br /&gt;"&amp;U329)&amp; "&lt;/td&gt;&lt;td headers='a.bonus'&gt;"&amp;T329&amp;IF(V329="","","&lt;br /&gt;"&amp;V329)&amp;"&lt;/td&gt;&lt;td headers='special'&gt;"&amp;X329&amp;IF(Z329="","","&lt;br /&gt;"&amp;Z329)&amp;"&lt;/td&gt;&lt;td headers='sp.bonus'&gt;"&amp;Y329&amp;IF(AA329="","","&lt;br /&gt;"&amp;AA329)&amp;"&lt;/td&gt;&lt;td headers='others'&gt;"&amp;AB329&amp;"&lt;/td&gt;&lt;td headers='sinA'&gt;"&amp;AC329&amp;"&lt;/td&gt;&lt;td headers='sinB'&gt;"&amp;AD329&amp;"&lt;/td&gt;&lt;td headers='sinC'&gt;"&amp;AE329&amp;"&lt;/td&gt;&lt;td headers='sinD'&gt;"&amp;AF329&amp;"&lt;/td&gt;&lt;td headers='sinE'&gt;"&amp;AG329&amp;"&lt;/td&gt;&lt;td headers='sinF'&gt;"&amp;AH329&amp;"&lt;/td&gt;&lt;td headers='sinG'&gt;"&amp;AI329&amp;"&lt;/td&gt;&lt;/tr&gt;"</f>
        <v>&lt;tr class='mmt'&gt;&lt;td headers='icon'&gt;&lt;a href='https://www.alchemistcodedb.com/jp/card/ts-wrath-mare-01'&gt;&lt;img src='../res/mmt/TS_WRATH_MARE_01.png' title='私だって守れる！' /&gt;&lt;/a&gt;&lt;/td&gt;&lt;td headers='name'&gt;私だって守れる！&lt;/td&gt;&lt;td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id='m327'&gt;60&lt;/td&gt;&lt;td headers='HP'&gt;30&lt;/td&gt;&lt;td headers='patk'&gt;&lt;/td&gt;&lt;td headers='matk'&gt;30&lt;/td&gt;&lt;td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headers='others'&gt;射撃回避率+20&lt;/td&gt;&lt;td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329" s="29" t="str">
        <f t="shared" si="31"/>
        <v>document.getElementById('m327').innerHTML = (b0*30) + (s0*30+s1*30+s5*30);</v>
      </c>
      <c r="AO329" s="33" t="str">
        <f t="shared" si="32"/>
        <v>m327</v>
      </c>
      <c r="AP329" s="6" t="str">
        <f>IF(S329="","",VLOOKUP(S329,List!N$2:O$8,2,FALSE)&amp;"*"&amp;T329&amp;IF(U329="","","+"&amp;VLOOKUP(U329,List!N$2:O$8,2,FALSE)&amp;"*"&amp;V329&amp;"-"&amp;VLOOKUP(S329,List!N$2:O$8,2,FALSE)&amp;"*"&amp;VLOOKUP(U329,List!N$2:O$8,2,FALSE)&amp;"*"&amp;MIN(T329,V329)))&amp;IF(X329="","",IF(S329="","","+")&amp;VLOOKUP(X329,List!P$2:Q$15,2,FALSE)&amp;"*"&amp;Y329&amp;IF(Z329="","","+"&amp;VLOOKUP(Z329,List!P$2:Q$14,2,FALSE)))</f>
        <v/>
      </c>
    </row>
    <row r="330" spans="1:42" s="3" customFormat="1" ht="27.6" customHeight="1">
      <c r="A330" s="80" t="s">
        <v>711</v>
      </c>
      <c r="B330" s="6" t="s">
        <v>722</v>
      </c>
      <c r="C330" s="3">
        <v>5</v>
      </c>
      <c r="D330" s="3" t="s">
        <v>39</v>
      </c>
      <c r="E330" s="6"/>
      <c r="F330" s="14" t="s">
        <v>359</v>
      </c>
      <c r="G330" s="8" t="s">
        <v>91</v>
      </c>
      <c r="H330" s="8"/>
      <c r="I330" s="4">
        <f t="shared" si="27"/>
        <v>90</v>
      </c>
      <c r="J330" s="2">
        <v>20</v>
      </c>
      <c r="K330" s="2"/>
      <c r="L330" s="2">
        <v>50</v>
      </c>
      <c r="M330" s="2">
        <f t="shared" si="28"/>
        <v>50</v>
      </c>
      <c r="N330" s="2"/>
      <c r="O330" s="2"/>
      <c r="P330" s="2">
        <v>20</v>
      </c>
      <c r="Q330" s="2"/>
      <c r="R330" s="7"/>
      <c r="W330" s="3">
        <f t="shared" si="30"/>
        <v>0</v>
      </c>
      <c r="Y330" s="8"/>
      <c r="AA330" s="4"/>
      <c r="AB330" s="5" t="s">
        <v>723</v>
      </c>
      <c r="AF330" s="3">
        <v>40</v>
      </c>
      <c r="AG330" s="3">
        <v>20</v>
      </c>
      <c r="AJ330" s="4">
        <f t="shared" si="29"/>
        <v>40</v>
      </c>
      <c r="AL330" s="21"/>
      <c r="AM330" s="29" t="str">
        <f>"&lt;tr class='mmt"&amp;IF(D330="活動"," ev",IF(D330="限定"," ltd",""))&amp;IF(G330=""," groupless'","'")&amp;"&gt;&lt;td headers='icon'&gt;&lt;a href='https://www.alchemistcodedb.com/jp/card/"&amp;SUBSTITUTE(SUBSTITUTE(LOWER(A330),"_","-"),".png","")&amp;"'&gt;&lt;img src='../res/mmt/"&amp;A330&amp;"' title='"&amp;B330&amp;"' /&gt;&lt;/a&gt;&lt;/td&gt;&lt;td headers='name'&gt;"&amp;B330&amp;"&lt;/td&gt;&lt;td headers='rank'&gt;"&amp;C330&amp;"&lt;/td&gt;&lt;td headers='remark'&gt;"&amp;IF(D330="活動","&lt;span class='event'&gt;活動&lt;/span&gt;",IF(D330="限定","&lt;span class='limited'&gt;限定&lt;/span&gt;",""))&amp;"&lt;/td&gt;&lt;td headers='origin'&gt;&lt;span class='originName'&gt;"&amp;SUBSTITUTE(F330,CHAR(10),"&lt;br /&gt;")&amp;"&lt;/span&gt;&lt;img class='originLogo' src='../res/mmt/ui/"&amp;VLOOKUP(F330,List!F:H,2,FALSE)&amp;"'title='"&amp;SUBSTITUTE(F330,CHAR(10)," ")&amp;"' /&gt;&lt;/td&gt;&lt;td headers='group'&gt;"&amp;IF(G330="","","&lt;span class='groupName'&gt;"&amp;SUBSTITUTE(G330,CHAR(10)," ")&amp;IF(H330="","","&lt;br /&gt;"&amp;SUBSTITUTE(H330,CHAR(10)," "))&amp;"&lt;/span&gt;&lt;img class='groupLogo' src='../res/mmt/ui/"&amp;VLOOKUP(G330,List!K:L,2,FALSE)&amp;"' title='"&amp;SUBSTITUTE(G330,CHAR(10)," ")&amp;"' /&gt;")&amp;IF(H330="","","&lt;img class='groupLogo' src='../res/mmt/ui/"&amp;VLOOKUP(H330,List!K:L,2,FALSE)&amp;"' title='"&amp;SUBSTITUTE(H330,CHAR(10)," ")&amp;"' /&gt;")&amp;"&lt;/td&gt;&lt;td headers='score' id='"&amp;AO330&amp;"'&gt;"&amp;I330&amp;"&lt;/td&gt;&lt;td headers='HP'&gt;"&amp;J330&amp;"&lt;/td&gt;&lt;td headers='patk'&gt;"&amp;K330&amp;"&lt;/td&gt;&lt;td headers='matk'&gt;"&amp;L330&amp;"&lt;/td&gt;&lt;td headers='pdef'&gt;"&amp;N330&amp;"&lt;/td&gt;&lt;td headers='mdef'&gt;"&amp;O330&amp;"&lt;/td&gt;&lt;td headers='dex'&gt;"&amp;P330&amp;"&lt;/td&gt;&lt;td headers='agi'&gt;"&amp;Q330&amp;"&lt;/td&gt;&lt;td headers='luck'&gt;"&amp;R330&amp;"&lt;/td&gt;&lt;td headers='aType'&gt;"&amp;S330&amp;IF(U330="","","&lt;br /&gt;"&amp;U330)&amp; "&lt;/td&gt;&lt;td headers='a.bonus'&gt;"&amp;T330&amp;IF(V330="","","&lt;br /&gt;"&amp;V330)&amp;"&lt;/td&gt;&lt;td headers='special'&gt;"&amp;X330&amp;IF(Z330="","","&lt;br /&gt;"&amp;Z330)&amp;"&lt;/td&gt;&lt;td headers='sp.bonus'&gt;"&amp;Y330&amp;IF(AA330="","","&lt;br /&gt;"&amp;AA330)&amp;"&lt;/td&gt;&lt;td headers='others'&gt;"&amp;AB330&amp;"&lt;/td&gt;&lt;td headers='sinA'&gt;"&amp;AC330&amp;"&lt;/td&gt;&lt;td headers='sinB'&gt;"&amp;AD330&amp;"&lt;/td&gt;&lt;td headers='sinC'&gt;"&amp;AE330&amp;"&lt;/td&gt;&lt;td headers='sinD'&gt;"&amp;AF330&amp;"&lt;/td&gt;&lt;td headers='sinE'&gt;"&amp;AG330&amp;"&lt;/td&gt;&lt;td headers='sinF'&gt;"&amp;AH330&amp;"&lt;/td&gt;&lt;td headers='sinG'&gt;"&amp;AI330&amp;"&lt;/td&gt;&lt;/tr&gt;"</f>
        <v>&lt;tr class='mmt ltd'&gt;&lt;td headers='icon'&gt;&lt;a href='https://www.alchemistcodedb.com/jp/card/ts-wrath-mare-02'&gt;&lt;img src='../res/mmt/TS_WRATH_MARE_02.png' title='響く迎春の音' /&gt;&lt;/a&gt;&lt;/td&gt;&lt;td headers='name'&gt;響く迎春の音&lt;/td&gt;&lt;td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id='m328'&gt;90&lt;/td&gt;&lt;td headers='HP'&gt;20&lt;/td&gt;&lt;td headers='patk'&gt;&lt;/td&gt;&lt;td headers='matk'&gt;50&lt;/td&gt;&lt;td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headers='others'&gt;詠唱時間-10&lt;/td&gt;&lt;td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30" s="29" t="str">
        <f t="shared" si="31"/>
        <v>document.getElementById('m328').innerHTML = (b0*50) + (s0*40+s4*40+s5*20);</v>
      </c>
      <c r="AO330" s="33" t="str">
        <f t="shared" si="32"/>
        <v>m328</v>
      </c>
      <c r="AP330" s="6" t="str">
        <f>IF(S330="","",VLOOKUP(S330,List!N$2:O$8,2,FALSE)&amp;"*"&amp;T330&amp;IF(U330="","","+"&amp;VLOOKUP(U330,List!N$2:O$8,2,FALSE)&amp;"*"&amp;V330&amp;"-"&amp;VLOOKUP(S330,List!N$2:O$8,2,FALSE)&amp;"*"&amp;VLOOKUP(U330,List!N$2:O$8,2,FALSE)&amp;"*"&amp;MIN(T330,V330)))&amp;IF(X330="","",IF(S330="","","+")&amp;VLOOKUP(X330,List!P$2:Q$15,2,FALSE)&amp;"*"&amp;Y330&amp;IF(Z330="","","+"&amp;VLOOKUP(Z330,List!P$2:Q$14,2,FALSE)))</f>
        <v/>
      </c>
    </row>
    <row r="331" spans="1:42" s="3" customFormat="1" ht="27.6" customHeight="1">
      <c r="A331" s="80" t="s">
        <v>516</v>
      </c>
      <c r="B331" s="6" t="s">
        <v>523</v>
      </c>
      <c r="C331" s="3">
        <v>5</v>
      </c>
      <c r="D331" s="3" t="s">
        <v>35</v>
      </c>
      <c r="E331" s="6"/>
      <c r="F331" s="14" t="s">
        <v>359</v>
      </c>
      <c r="G331" s="8" t="s">
        <v>360</v>
      </c>
      <c r="H331" s="8"/>
      <c r="I331" s="4">
        <f t="shared" si="27"/>
        <v>15</v>
      </c>
      <c r="J331" s="2"/>
      <c r="K331" s="2"/>
      <c r="L331" s="2"/>
      <c r="M331" s="2">
        <f t="shared" si="28"/>
        <v>0</v>
      </c>
      <c r="N331" s="2"/>
      <c r="O331" s="2">
        <v>60</v>
      </c>
      <c r="P331" s="2"/>
      <c r="Q331" s="2"/>
      <c r="R331" s="7"/>
      <c r="W331" s="3">
        <f t="shared" si="30"/>
        <v>0</v>
      </c>
      <c r="Y331" s="8"/>
      <c r="AA331" s="4"/>
      <c r="AB331" s="5"/>
      <c r="AC331" s="3">
        <v>15</v>
      </c>
      <c r="AG331" s="3">
        <v>15</v>
      </c>
      <c r="AJ331" s="4">
        <f t="shared" si="29"/>
        <v>15</v>
      </c>
      <c r="AL331" s="21"/>
      <c r="AM331" s="29" t="str">
        <f>"&lt;tr class='mmt"&amp;IF(D331="活動"," ev",IF(D331="限定"," ltd",""))&amp;IF(G331=""," groupless'","'")&amp;"&gt;&lt;td headers='icon'&gt;&lt;a href='https://www.alchemistcodedb.com/jp/card/"&amp;SUBSTITUTE(SUBSTITUTE(LOWER(A331),"_","-"),".png","")&amp;"'&gt;&lt;img src='../res/mmt/"&amp;A331&amp;"' title='"&amp;B331&amp;"' /&gt;&lt;/a&gt;&lt;/td&gt;&lt;td headers='name'&gt;"&amp;B331&amp;"&lt;/td&gt;&lt;td headers='rank'&gt;"&amp;C331&amp;"&lt;/td&gt;&lt;td headers='remark'&gt;"&amp;IF(D331="活動","&lt;span class='event'&gt;活動&lt;/span&gt;",IF(D331="限定","&lt;span class='limited'&gt;限定&lt;/span&gt;",""))&amp;"&lt;/td&gt;&lt;td headers='origin'&gt;&lt;span class='originName'&gt;"&amp;SUBSTITUTE(F331,CHAR(10),"&lt;br /&gt;")&amp;"&lt;/span&gt;&lt;img class='originLogo' src='../res/mmt/ui/"&amp;VLOOKUP(F331,List!F:H,2,FALSE)&amp;"'title='"&amp;SUBSTITUTE(F331,CHAR(10)," ")&amp;"' /&gt;&lt;/td&gt;&lt;td headers='group'&gt;"&amp;IF(G331="","","&lt;span class='groupName'&gt;"&amp;SUBSTITUTE(G331,CHAR(10)," ")&amp;IF(H331="","","&lt;br /&gt;"&amp;SUBSTITUTE(H331,CHAR(10)," "))&amp;"&lt;/span&gt;&lt;img class='groupLogo' src='../res/mmt/ui/"&amp;VLOOKUP(G331,List!K:L,2,FALSE)&amp;"' title='"&amp;SUBSTITUTE(G331,CHAR(10)," ")&amp;"' /&gt;")&amp;IF(H331="","","&lt;img class='groupLogo' src='../res/mmt/ui/"&amp;VLOOKUP(H331,List!K:L,2,FALSE)&amp;"' title='"&amp;SUBSTITUTE(H331,CHAR(10)," ")&amp;"' /&gt;")&amp;"&lt;/td&gt;&lt;td headers='score' id='"&amp;AO331&amp;"'&gt;"&amp;I331&amp;"&lt;/td&gt;&lt;td headers='HP'&gt;"&amp;J331&amp;"&lt;/td&gt;&lt;td headers='patk'&gt;"&amp;K331&amp;"&lt;/td&gt;&lt;td headers='matk'&gt;"&amp;L331&amp;"&lt;/td&gt;&lt;td headers='pdef'&gt;"&amp;N331&amp;"&lt;/td&gt;&lt;td headers='mdef'&gt;"&amp;O331&amp;"&lt;/td&gt;&lt;td headers='dex'&gt;"&amp;P331&amp;"&lt;/td&gt;&lt;td headers='agi'&gt;"&amp;Q331&amp;"&lt;/td&gt;&lt;td headers='luck'&gt;"&amp;R331&amp;"&lt;/td&gt;&lt;td headers='aType'&gt;"&amp;S331&amp;IF(U331="","","&lt;br /&gt;"&amp;U331)&amp; "&lt;/td&gt;&lt;td headers='a.bonus'&gt;"&amp;T331&amp;IF(V331="","","&lt;br /&gt;"&amp;V331)&amp;"&lt;/td&gt;&lt;td headers='special'&gt;"&amp;X331&amp;IF(Z331="","","&lt;br /&gt;"&amp;Z331)&amp;"&lt;/td&gt;&lt;td headers='sp.bonus'&gt;"&amp;Y331&amp;IF(AA331="","","&lt;br /&gt;"&amp;AA331)&amp;"&lt;/td&gt;&lt;td headers='others'&gt;"&amp;AB331&amp;"&lt;/td&gt;&lt;td headers='sinA'&gt;"&amp;AC331&amp;"&lt;/td&gt;&lt;td headers='sinB'&gt;"&amp;AD331&amp;"&lt;/td&gt;&lt;td headers='sinC'&gt;"&amp;AE331&amp;"&lt;/td&gt;&lt;td headers='sinD'&gt;"&amp;AF331&amp;"&lt;/td&gt;&lt;td headers='sinE'&gt;"&amp;AG331&amp;"&lt;/td&gt;&lt;td headers='sinF'&gt;"&amp;AH331&amp;"&lt;/td&gt;&lt;td headers='sinG'&gt;"&amp;AI331&amp;"&lt;/td&gt;&lt;/tr&gt;"</f>
        <v>&lt;tr class='mmt ev'&gt;&lt;td headers='icon'&gt;&lt;a href='https://www.alchemistcodedb.com/jp/card/ts-wrath-plumeria-01'&gt;&lt;img src='../res/mmt/TS_WRATH_PLUMERIA_01.png' title='皆様に花マルを' /&gt;&lt;/a&gt;&lt;/td&gt;&lt;td headers='name'&gt;皆様に花マルを&lt;/td&gt;&lt;td headers='rank'&gt;5&lt;/td&gt;&lt;td headers='remark'&gt;&lt;span class='event'&gt;活動&lt;/span&gt;&lt;/td&gt;&lt;td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id='m329'&gt;15&lt;/td&gt;&lt;td headers='HP'&gt;&lt;/td&gt;&lt;td headers='patk'&gt;&lt;/td&gt;&lt;td headers='matk'&gt;&lt;/td&gt;&lt;td headers='pdef'&gt;&lt;/td&gt;&lt;td headers='mdef'&gt;60&lt;/td&gt;&lt;td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331" s="29" t="str">
        <f t="shared" si="31"/>
        <v>document.getElementById('m329').innerHTML = (b0*0) + (s0*15+s1*15+s5*15);</v>
      </c>
      <c r="AO331" s="33" t="str">
        <f t="shared" si="32"/>
        <v>m329</v>
      </c>
      <c r="AP331" s="6" t="str">
        <f>IF(S331="","",VLOOKUP(S331,List!N$2:O$8,2,FALSE)&amp;"*"&amp;T331&amp;IF(U331="","","+"&amp;VLOOKUP(U331,List!N$2:O$8,2,FALSE)&amp;"*"&amp;V331&amp;"-"&amp;VLOOKUP(S331,List!N$2:O$8,2,FALSE)&amp;"*"&amp;VLOOKUP(U331,List!N$2:O$8,2,FALSE)&amp;"*"&amp;MIN(T331,V331)))&amp;IF(X331="","",IF(S331="","","+")&amp;VLOOKUP(X331,List!P$2:Q$15,2,FALSE)&amp;"*"&amp;Y331&amp;IF(Z331="","","+"&amp;VLOOKUP(Z331,List!P$2:Q$14,2,FALSE)))</f>
        <v/>
      </c>
    </row>
    <row r="332" spans="1:42" s="3" customFormat="1" ht="27.6" customHeight="1">
      <c r="A332" s="80" t="s">
        <v>549</v>
      </c>
      <c r="B332" s="6" t="s">
        <v>550</v>
      </c>
      <c r="C332" s="3">
        <v>5</v>
      </c>
      <c r="E332" s="6"/>
      <c r="F332" s="14" t="s">
        <v>359</v>
      </c>
      <c r="G332" s="8" t="s">
        <v>360</v>
      </c>
      <c r="H332" s="8"/>
      <c r="I332" s="4">
        <f t="shared" ref="I332:I343" si="33">SUMPRODUCT(J$1:AJ$1,J332:AJ332)</f>
        <v>60</v>
      </c>
      <c r="J332" s="2">
        <v>70</v>
      </c>
      <c r="K332" s="2"/>
      <c r="L332" s="2"/>
      <c r="M332" s="2">
        <f t="shared" ref="M332:M343" si="34">MAX(K332:L332)</f>
        <v>0</v>
      </c>
      <c r="N332" s="2"/>
      <c r="O332" s="2"/>
      <c r="P332" s="2"/>
      <c r="Q332" s="2"/>
      <c r="R332" s="7"/>
      <c r="S332" s="3" t="s">
        <v>14</v>
      </c>
      <c r="T332" s="3">
        <v>20</v>
      </c>
      <c r="W332" s="3">
        <f t="shared" si="30"/>
        <v>20</v>
      </c>
      <c r="Y332" s="8"/>
      <c r="AA332" s="4"/>
      <c r="AB332" s="5" t="s">
        <v>478</v>
      </c>
      <c r="AF332" s="3">
        <v>40</v>
      </c>
      <c r="AG332" s="3">
        <v>20</v>
      </c>
      <c r="AJ332" s="4">
        <f t="shared" ref="AJ332:AJ343" si="35">MAX(AC332:AI332)</f>
        <v>40</v>
      </c>
      <c r="AL332" s="21"/>
      <c r="AM332" s="29" t="str">
        <f>"&lt;tr class='mmt"&amp;IF(D332="活動"," ev",IF(D332="限定"," ltd",""))&amp;IF(G332=""," groupless'","'")&amp;"&gt;&lt;td headers='icon'&gt;&lt;a href='https://www.alchemistcodedb.com/jp/card/"&amp;SUBSTITUTE(SUBSTITUTE(LOWER(A332),"_","-"),".png","")&amp;"'&gt;&lt;img src='../res/mmt/"&amp;A332&amp;"' title='"&amp;B332&amp;"' /&gt;&lt;/a&gt;&lt;/td&gt;&lt;td headers='name'&gt;"&amp;B332&amp;"&lt;/td&gt;&lt;td headers='rank'&gt;"&amp;C332&amp;"&lt;/td&gt;&lt;td headers='remark'&gt;"&amp;IF(D332="活動","&lt;span class='event'&gt;活動&lt;/span&gt;",IF(D332="限定","&lt;span class='limited'&gt;限定&lt;/span&gt;",""))&amp;"&lt;/td&gt;&lt;td headers='origin'&gt;&lt;span class='originName'&gt;"&amp;SUBSTITUTE(F332,CHAR(10),"&lt;br /&gt;")&amp;"&lt;/span&gt;&lt;img class='originLogo' src='../res/mmt/ui/"&amp;VLOOKUP(F332,List!F:H,2,FALSE)&amp;"'title='"&amp;SUBSTITUTE(F332,CHAR(10)," ")&amp;"' /&gt;&lt;/td&gt;&lt;td headers='group'&gt;"&amp;IF(G332="","","&lt;span class='groupName'&gt;"&amp;SUBSTITUTE(G332,CHAR(10)," ")&amp;IF(H332="","","&lt;br /&gt;"&amp;SUBSTITUTE(H332,CHAR(10)," "))&amp;"&lt;/span&gt;&lt;img class='groupLogo' src='../res/mmt/ui/"&amp;VLOOKUP(G332,List!K:L,2,FALSE)&amp;"' title='"&amp;SUBSTITUTE(G332,CHAR(10)," ")&amp;"' /&gt;")&amp;IF(H332="","","&lt;img class='groupLogo' src='../res/mmt/ui/"&amp;VLOOKUP(H332,List!K:L,2,FALSE)&amp;"' title='"&amp;SUBSTITUTE(H332,CHAR(10)," ")&amp;"' /&gt;")&amp;"&lt;/td&gt;&lt;td headers='score' id='"&amp;AO332&amp;"'&gt;"&amp;I332&amp;"&lt;/td&gt;&lt;td headers='HP'&gt;"&amp;J332&amp;"&lt;/td&gt;&lt;td headers='patk'&gt;"&amp;K332&amp;"&lt;/td&gt;&lt;td headers='matk'&gt;"&amp;L332&amp;"&lt;/td&gt;&lt;td headers='pdef'&gt;"&amp;N332&amp;"&lt;/td&gt;&lt;td headers='mdef'&gt;"&amp;O332&amp;"&lt;/td&gt;&lt;td headers='dex'&gt;"&amp;P332&amp;"&lt;/td&gt;&lt;td headers='agi'&gt;"&amp;Q332&amp;"&lt;/td&gt;&lt;td headers='luck'&gt;"&amp;R332&amp;"&lt;/td&gt;&lt;td headers='aType'&gt;"&amp;S332&amp;IF(U332="","","&lt;br /&gt;"&amp;U332)&amp; "&lt;/td&gt;&lt;td headers='a.bonus'&gt;"&amp;T332&amp;IF(V332="","","&lt;br /&gt;"&amp;V332)&amp;"&lt;/td&gt;&lt;td headers='special'&gt;"&amp;X332&amp;IF(Z332="","","&lt;br /&gt;"&amp;Z332)&amp;"&lt;/td&gt;&lt;td headers='sp.bonus'&gt;"&amp;Y332&amp;IF(AA332="","","&lt;br /&gt;"&amp;AA332)&amp;"&lt;/td&gt;&lt;td headers='others'&gt;"&amp;AB332&amp;"&lt;/td&gt;&lt;td headers='sinA'&gt;"&amp;AC332&amp;"&lt;/td&gt;&lt;td headers='sinB'&gt;"&amp;AD332&amp;"&lt;/td&gt;&lt;td headers='sinC'&gt;"&amp;AE332&amp;"&lt;/td&gt;&lt;td headers='sinD'&gt;"&amp;AF332&amp;"&lt;/td&gt;&lt;td headers='sinE'&gt;"&amp;AG332&amp;"&lt;/td&gt;&lt;td headers='sinF'&gt;"&amp;AH332&amp;"&lt;/td&gt;&lt;td headers='sinG'&gt;"&amp;AI332&amp;"&lt;/td&gt;&lt;/tr&gt;"</f>
        <v>&lt;tr class='mmt'&gt;&lt;td headers='icon'&gt;&lt;a href='https://www.alchemistcodedb.com/jp/card/ts-wrath-rachel-01'&gt;&lt;img src='../res/mmt/TS_WRATH_RACHEL_01.png' title='白黒の熊を照らす火灯' /&gt;&lt;/a&gt;&lt;/td&gt;&lt;td headers='name'&gt;白黒の熊を照らす火灯&lt;/td&gt;&lt;td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id='m330'&gt;60&lt;/td&gt;&lt;td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32" s="29" t="str">
        <f t="shared" si="31"/>
        <v>document.getElementById('m330').innerHTML = (b0*0) + (s0*40+s4*40+s5*20)+ (ex01*20);</v>
      </c>
      <c r="AO332" s="33" t="str">
        <f t="shared" si="32"/>
        <v>m330</v>
      </c>
      <c r="AP332" s="6" t="str">
        <f>IF(S332="","",VLOOKUP(S332,List!N$2:O$8,2,FALSE)&amp;"*"&amp;T332&amp;IF(U332="","","+"&amp;VLOOKUP(U332,List!N$2:O$8,2,FALSE)&amp;"*"&amp;V332&amp;"-"&amp;VLOOKUP(S332,List!N$2:O$8,2,FALSE)&amp;"*"&amp;VLOOKUP(U332,List!N$2:O$8,2,FALSE)&amp;"*"&amp;MIN(T332,V332)))&amp;IF(X332="","",IF(S332="","","+")&amp;VLOOKUP(X332,List!P$2:Q$15,2,FALSE)&amp;"*"&amp;Y332&amp;IF(Z332="","","+"&amp;VLOOKUP(Z332,List!P$2:Q$14,2,FALSE)))</f>
        <v>ex01*20</v>
      </c>
    </row>
    <row r="333" spans="1:42" s="3" customFormat="1" ht="27.6" customHeight="1">
      <c r="A333" s="80" t="s">
        <v>381</v>
      </c>
      <c r="B333" s="6" t="s">
        <v>382</v>
      </c>
      <c r="C333" s="3">
        <v>4</v>
      </c>
      <c r="E333" s="6"/>
      <c r="F333" s="14" t="s">
        <v>359</v>
      </c>
      <c r="G333" s="8"/>
      <c r="H333" s="8"/>
      <c r="I333" s="4">
        <f t="shared" si="33"/>
        <v>0</v>
      </c>
      <c r="J333" s="2"/>
      <c r="K333" s="2"/>
      <c r="L333" s="2"/>
      <c r="M333" s="2">
        <f t="shared" si="34"/>
        <v>0</v>
      </c>
      <c r="N333" s="2"/>
      <c r="O333" s="2"/>
      <c r="P333" s="2"/>
      <c r="Q333" s="2"/>
      <c r="R333" s="7"/>
      <c r="W333" s="3">
        <f t="shared" si="30"/>
        <v>0</v>
      </c>
      <c r="Y333" s="8"/>
      <c r="AA333" s="4"/>
      <c r="AB333" s="5"/>
      <c r="AJ333" s="4">
        <f t="shared" si="35"/>
        <v>0</v>
      </c>
      <c r="AL333" s="21"/>
      <c r="AM333" s="29" t="str">
        <f>"&lt;tr class='mmt"&amp;IF(D333="活動"," ev",IF(D333="限定"," ltd",""))&amp;IF(G333=""," groupless'","'")&amp;"&gt;&lt;td headers='icon'&gt;&lt;a href='https://www.alchemistcodedb.com/jp/card/"&amp;SUBSTITUTE(SUBSTITUTE(LOWER(A333),"_","-"),".png","")&amp;"'&gt;&lt;img src='../res/mmt/"&amp;A333&amp;"' title='"&amp;B333&amp;"' /&gt;&lt;/a&gt;&lt;/td&gt;&lt;td headers='name'&gt;"&amp;B333&amp;"&lt;/td&gt;&lt;td headers='rank'&gt;"&amp;C333&amp;"&lt;/td&gt;&lt;td headers='remark'&gt;"&amp;IF(D333="活動","&lt;span class='event'&gt;活動&lt;/span&gt;",IF(D333="限定","&lt;span class='limited'&gt;限定&lt;/span&gt;",""))&amp;"&lt;/td&gt;&lt;td headers='origin'&gt;&lt;span class='originName'&gt;"&amp;SUBSTITUTE(F333,CHAR(10),"&lt;br /&gt;")&amp;"&lt;/span&gt;&lt;img class='originLogo' src='../res/mmt/ui/"&amp;VLOOKUP(F333,List!F:H,2,FALSE)&amp;"'title='"&amp;SUBSTITUTE(F333,CHAR(10)," ")&amp;"' /&gt;&lt;/td&gt;&lt;td headers='group'&gt;"&amp;IF(G333="","","&lt;span class='groupName'&gt;"&amp;SUBSTITUTE(G333,CHAR(10)," ")&amp;IF(H333="","","&lt;br /&gt;"&amp;SUBSTITUTE(H333,CHAR(10)," "))&amp;"&lt;/span&gt;&lt;img class='groupLogo' src='../res/mmt/ui/"&amp;VLOOKUP(G333,List!K:L,2,FALSE)&amp;"' title='"&amp;SUBSTITUTE(G333,CHAR(10)," ")&amp;"' /&gt;")&amp;IF(H333="","","&lt;img class='groupLogo' src='../res/mmt/ui/"&amp;VLOOKUP(H333,List!K:L,2,FALSE)&amp;"' title='"&amp;SUBSTITUTE(H333,CHAR(10)," ")&amp;"' /&gt;")&amp;"&lt;/td&gt;&lt;td headers='score' id='"&amp;AO333&amp;"'&gt;"&amp;I333&amp;"&lt;/td&gt;&lt;td headers='HP'&gt;"&amp;J333&amp;"&lt;/td&gt;&lt;td headers='patk'&gt;"&amp;K333&amp;"&lt;/td&gt;&lt;td headers='matk'&gt;"&amp;L333&amp;"&lt;/td&gt;&lt;td headers='pdef'&gt;"&amp;N333&amp;"&lt;/td&gt;&lt;td headers='mdef'&gt;"&amp;O333&amp;"&lt;/td&gt;&lt;td headers='dex'&gt;"&amp;P333&amp;"&lt;/td&gt;&lt;td headers='agi'&gt;"&amp;Q333&amp;"&lt;/td&gt;&lt;td headers='luck'&gt;"&amp;R333&amp;"&lt;/td&gt;&lt;td headers='aType'&gt;"&amp;S333&amp;IF(U333="","","&lt;br /&gt;"&amp;U333)&amp; "&lt;/td&gt;&lt;td headers='a.bonus'&gt;"&amp;T333&amp;IF(V333="","","&lt;br /&gt;"&amp;V333)&amp;"&lt;/td&gt;&lt;td headers='special'&gt;"&amp;X333&amp;IF(Z333="","","&lt;br /&gt;"&amp;Z333)&amp;"&lt;/td&gt;&lt;td headers='sp.bonus'&gt;"&amp;Y333&amp;IF(AA333="","","&lt;br /&gt;"&amp;AA333)&amp;"&lt;/td&gt;&lt;td headers='others'&gt;"&amp;AB333&amp;"&lt;/td&gt;&lt;td headers='sinA'&gt;"&amp;AC333&amp;"&lt;/td&gt;&lt;td headers='sinB'&gt;"&amp;AD333&amp;"&lt;/td&gt;&lt;td headers='sinC'&gt;"&amp;AE333&amp;"&lt;/td&gt;&lt;td headers='sinD'&gt;"&amp;AF333&amp;"&lt;/td&gt;&lt;td headers='sinE'&gt;"&amp;AG333&amp;"&lt;/td&gt;&lt;td headers='sinF'&gt;"&amp;AH333&amp;"&lt;/td&gt;&lt;td headers='sinG'&gt;"&amp;AI333&amp;"&lt;/td&gt;&lt;/tr&gt;"</f>
        <v>&lt;tr class='mmt groupless'&gt;&lt;td headers='icon'&gt;&lt;a href='https://www.alchemistcodedb.com/jp/card/ts-wrath-rosa-01'&gt;&lt;img src='../res/mmt/TS_WRATH_ROSA_01.png' title='魂に刻まれし本能' /&gt;&lt;/a&gt;&lt;/td&gt;&lt;td headers='name'&gt;魂に刻まれし本能&lt;/td&gt;&lt;td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id='m331'&gt;0&lt;/td&gt;&lt;td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33" s="29" t="str">
        <f t="shared" si="31"/>
        <v>document.getElementById('m331').innerHTML = (b0*0);</v>
      </c>
      <c r="AO333" s="33" t="str">
        <f t="shared" si="32"/>
        <v>m331</v>
      </c>
      <c r="AP333" s="6" t="str">
        <f>IF(S333="","",VLOOKUP(S333,List!N$2:O$8,2,FALSE)&amp;"*"&amp;T333&amp;IF(U333="","","+"&amp;VLOOKUP(U333,List!N$2:O$8,2,FALSE)&amp;"*"&amp;V333&amp;"-"&amp;VLOOKUP(S333,List!N$2:O$8,2,FALSE)&amp;"*"&amp;VLOOKUP(U333,List!N$2:O$8,2,FALSE)&amp;"*"&amp;MIN(T333,V333)))&amp;IF(X333="","",IF(S333="","","+")&amp;VLOOKUP(X333,List!P$2:Q$15,2,FALSE)&amp;"*"&amp;Y333&amp;IF(Z333="","","+"&amp;VLOOKUP(Z333,List!P$2:Q$14,2,FALSE)))</f>
        <v/>
      </c>
    </row>
    <row r="334" spans="1:42" s="3" customFormat="1" ht="27.6" customHeight="1">
      <c r="A334" s="80" t="s">
        <v>383</v>
      </c>
      <c r="B334" s="6" t="s">
        <v>384</v>
      </c>
      <c r="C334" s="3">
        <v>5</v>
      </c>
      <c r="D334" s="3" t="s">
        <v>39</v>
      </c>
      <c r="E334" s="6"/>
      <c r="F334" s="14" t="s">
        <v>359</v>
      </c>
      <c r="G334" s="8"/>
      <c r="H334" s="8"/>
      <c r="I334" s="4">
        <f t="shared" si="33"/>
        <v>0</v>
      </c>
      <c r="J334" s="2"/>
      <c r="K334" s="2"/>
      <c r="L334" s="2"/>
      <c r="M334" s="2">
        <f t="shared" si="34"/>
        <v>0</v>
      </c>
      <c r="N334" s="2"/>
      <c r="O334" s="2"/>
      <c r="P334" s="2"/>
      <c r="Q334" s="2"/>
      <c r="R334" s="7"/>
      <c r="W334" s="3">
        <f t="shared" si="30"/>
        <v>0</v>
      </c>
      <c r="Y334" s="8"/>
      <c r="AA334" s="4"/>
      <c r="AB334" s="5"/>
      <c r="AJ334" s="4">
        <f t="shared" si="35"/>
        <v>0</v>
      </c>
      <c r="AL334" s="21"/>
      <c r="AM334" s="29" t="str">
        <f>"&lt;tr class='mmt"&amp;IF(D334="活動"," ev",IF(D334="限定"," ltd",""))&amp;IF(G334=""," groupless'","'")&amp;"&gt;&lt;td headers='icon'&gt;&lt;a href='https://www.alchemistcodedb.com/jp/card/"&amp;SUBSTITUTE(SUBSTITUTE(LOWER(A334),"_","-"),".png","")&amp;"'&gt;&lt;img src='../res/mmt/"&amp;A334&amp;"' title='"&amp;B334&amp;"' /&gt;&lt;/a&gt;&lt;/td&gt;&lt;td headers='name'&gt;"&amp;B334&amp;"&lt;/td&gt;&lt;td headers='rank'&gt;"&amp;C334&amp;"&lt;/td&gt;&lt;td headers='remark'&gt;"&amp;IF(D334="活動","&lt;span class='event'&gt;活動&lt;/span&gt;",IF(D334="限定","&lt;span class='limited'&gt;限定&lt;/span&gt;",""))&amp;"&lt;/td&gt;&lt;td headers='origin'&gt;&lt;span class='originName'&gt;"&amp;SUBSTITUTE(F334,CHAR(10),"&lt;br /&gt;")&amp;"&lt;/span&gt;&lt;img class='originLogo' src='../res/mmt/ui/"&amp;VLOOKUP(F334,List!F:H,2,FALSE)&amp;"'title='"&amp;SUBSTITUTE(F334,CHAR(10)," ")&amp;"' /&gt;&lt;/td&gt;&lt;td headers='group'&gt;"&amp;IF(G334="","","&lt;span class='groupName'&gt;"&amp;SUBSTITUTE(G334,CHAR(10)," ")&amp;IF(H334="","","&lt;br /&gt;"&amp;SUBSTITUTE(H334,CHAR(10)," "))&amp;"&lt;/span&gt;&lt;img class='groupLogo' src='../res/mmt/ui/"&amp;VLOOKUP(G334,List!K:L,2,FALSE)&amp;"' title='"&amp;SUBSTITUTE(G334,CHAR(10)," ")&amp;"' /&gt;")&amp;IF(H334="","","&lt;img class='groupLogo' src='../res/mmt/ui/"&amp;VLOOKUP(H334,List!K:L,2,FALSE)&amp;"' title='"&amp;SUBSTITUTE(H334,CHAR(10)," ")&amp;"' /&gt;")&amp;"&lt;/td&gt;&lt;td headers='score' id='"&amp;AO334&amp;"'&gt;"&amp;I334&amp;"&lt;/td&gt;&lt;td headers='HP'&gt;"&amp;J334&amp;"&lt;/td&gt;&lt;td headers='patk'&gt;"&amp;K334&amp;"&lt;/td&gt;&lt;td headers='matk'&gt;"&amp;L334&amp;"&lt;/td&gt;&lt;td headers='pdef'&gt;"&amp;N334&amp;"&lt;/td&gt;&lt;td headers='mdef'&gt;"&amp;O334&amp;"&lt;/td&gt;&lt;td headers='dex'&gt;"&amp;P334&amp;"&lt;/td&gt;&lt;td headers='agi'&gt;"&amp;Q334&amp;"&lt;/td&gt;&lt;td headers='luck'&gt;"&amp;R334&amp;"&lt;/td&gt;&lt;td headers='aType'&gt;"&amp;S334&amp;IF(U334="","","&lt;br /&gt;"&amp;U334)&amp; "&lt;/td&gt;&lt;td headers='a.bonus'&gt;"&amp;T334&amp;IF(V334="","","&lt;br /&gt;"&amp;V334)&amp;"&lt;/td&gt;&lt;td headers='special'&gt;"&amp;X334&amp;IF(Z334="","","&lt;br /&gt;"&amp;Z334)&amp;"&lt;/td&gt;&lt;td headers='sp.bonus'&gt;"&amp;Y334&amp;IF(AA334="","","&lt;br /&gt;"&amp;AA334)&amp;"&lt;/td&gt;&lt;td headers='others'&gt;"&amp;AB334&amp;"&lt;/td&gt;&lt;td headers='sinA'&gt;"&amp;AC334&amp;"&lt;/td&gt;&lt;td headers='sinB'&gt;"&amp;AD334&amp;"&lt;/td&gt;&lt;td headers='sinC'&gt;"&amp;AE334&amp;"&lt;/td&gt;&lt;td headers='sinD'&gt;"&amp;AF334&amp;"&lt;/td&gt;&lt;td headers='sinE'&gt;"&amp;AG334&amp;"&lt;/td&gt;&lt;td headers='sinF'&gt;"&amp;AH334&amp;"&lt;/td&gt;&lt;td headers='sinG'&gt;"&amp;AI334&amp;"&lt;/td&gt;&lt;/tr&gt;"</f>
        <v>&lt;tr class='mmt ltd groupless'&gt;&lt;td headers='icon'&gt;&lt;a href='https://www.alchemistcodedb.com/jp/card/ts-wrath-rosa-02'&gt;&lt;img src='../res/mmt/TS_WRATH_ROSA_02.png' title='あの日見た堕天使' /&gt;&lt;/a&gt;&lt;/td&gt;&lt;td headers='name'&gt;あの日見た堕天使&lt;/td&gt;&lt;td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id='m332'&gt;0&lt;/td&gt;&lt;td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34" s="29" t="str">
        <f t="shared" si="31"/>
        <v>document.getElementById('m332').innerHTML = (b0*0);</v>
      </c>
      <c r="AO334" s="33" t="str">
        <f t="shared" si="32"/>
        <v>m332</v>
      </c>
      <c r="AP334" s="6" t="str">
        <f>IF(S334="","",VLOOKUP(S334,List!N$2:O$8,2,FALSE)&amp;"*"&amp;T334&amp;IF(U334="","","+"&amp;VLOOKUP(U334,List!N$2:O$8,2,FALSE)&amp;"*"&amp;V334&amp;"-"&amp;VLOOKUP(S334,List!N$2:O$8,2,FALSE)&amp;"*"&amp;VLOOKUP(U334,List!N$2:O$8,2,FALSE)&amp;"*"&amp;MIN(T334,V334)))&amp;IF(X334="","",IF(S334="","","+")&amp;VLOOKUP(X334,List!P$2:Q$15,2,FALSE)&amp;"*"&amp;Y334&amp;IF(Z334="","","+"&amp;VLOOKUP(Z334,List!P$2:Q$14,2,FALSE)))</f>
        <v/>
      </c>
    </row>
    <row r="335" spans="1:42" s="3" customFormat="1" ht="27.6" customHeight="1">
      <c r="A335" s="80" t="s">
        <v>385</v>
      </c>
      <c r="B335" s="6" t="s">
        <v>386</v>
      </c>
      <c r="C335" s="3">
        <v>3</v>
      </c>
      <c r="E335" s="6"/>
      <c r="F335" s="14" t="s">
        <v>359</v>
      </c>
      <c r="G335" s="8"/>
      <c r="H335" s="8"/>
      <c r="I335" s="4">
        <f t="shared" si="33"/>
        <v>0</v>
      </c>
      <c r="J335" s="2"/>
      <c r="K335" s="2"/>
      <c r="L335" s="2"/>
      <c r="M335" s="2">
        <f t="shared" si="34"/>
        <v>0</v>
      </c>
      <c r="N335" s="2"/>
      <c r="O335" s="2"/>
      <c r="P335" s="2"/>
      <c r="Q335" s="2"/>
      <c r="R335" s="7"/>
      <c r="W335" s="3">
        <f t="shared" si="30"/>
        <v>0</v>
      </c>
      <c r="Y335" s="8"/>
      <c r="AA335" s="4"/>
      <c r="AB335" s="5"/>
      <c r="AJ335" s="4">
        <f t="shared" si="35"/>
        <v>0</v>
      </c>
      <c r="AL335" s="21"/>
      <c r="AM335" s="29" t="str">
        <f>"&lt;tr class='mmt"&amp;IF(D335="活動"," ev",IF(D335="限定"," ltd",""))&amp;IF(G335=""," groupless'","'")&amp;"&gt;&lt;td headers='icon'&gt;&lt;a href='https://www.alchemistcodedb.com/jp/card/"&amp;SUBSTITUTE(SUBSTITUTE(LOWER(A335),"_","-"),".png","")&amp;"'&gt;&lt;img src='../res/mmt/"&amp;A335&amp;"' title='"&amp;B335&amp;"' /&gt;&lt;/a&gt;&lt;/td&gt;&lt;td headers='name'&gt;"&amp;B335&amp;"&lt;/td&gt;&lt;td headers='rank'&gt;"&amp;C335&amp;"&lt;/td&gt;&lt;td headers='remark'&gt;"&amp;IF(D335="活動","&lt;span class='event'&gt;活動&lt;/span&gt;",IF(D335="限定","&lt;span class='limited'&gt;限定&lt;/span&gt;",""))&amp;"&lt;/td&gt;&lt;td headers='origin'&gt;&lt;span class='originName'&gt;"&amp;SUBSTITUTE(F335,CHAR(10),"&lt;br /&gt;")&amp;"&lt;/span&gt;&lt;img class='originLogo' src='../res/mmt/ui/"&amp;VLOOKUP(F335,List!F:H,2,FALSE)&amp;"'title='"&amp;SUBSTITUTE(F335,CHAR(10)," ")&amp;"' /&gt;&lt;/td&gt;&lt;td headers='group'&gt;"&amp;IF(G335="","","&lt;span class='groupName'&gt;"&amp;SUBSTITUTE(G335,CHAR(10)," ")&amp;IF(H335="","","&lt;br /&gt;"&amp;SUBSTITUTE(H335,CHAR(10)," "))&amp;"&lt;/span&gt;&lt;img class='groupLogo' src='../res/mmt/ui/"&amp;VLOOKUP(G335,List!K:L,2,FALSE)&amp;"' title='"&amp;SUBSTITUTE(G335,CHAR(10)," ")&amp;"' /&gt;")&amp;IF(H335="","","&lt;img class='groupLogo' src='../res/mmt/ui/"&amp;VLOOKUP(H335,List!K:L,2,FALSE)&amp;"' title='"&amp;SUBSTITUTE(H335,CHAR(10)," ")&amp;"' /&gt;")&amp;"&lt;/td&gt;&lt;td headers='score' id='"&amp;AO335&amp;"'&gt;"&amp;I335&amp;"&lt;/td&gt;&lt;td headers='HP'&gt;"&amp;J335&amp;"&lt;/td&gt;&lt;td headers='patk'&gt;"&amp;K335&amp;"&lt;/td&gt;&lt;td headers='matk'&gt;"&amp;L335&amp;"&lt;/td&gt;&lt;td headers='pdef'&gt;"&amp;N335&amp;"&lt;/td&gt;&lt;td headers='mdef'&gt;"&amp;O335&amp;"&lt;/td&gt;&lt;td headers='dex'&gt;"&amp;P335&amp;"&lt;/td&gt;&lt;td headers='agi'&gt;"&amp;Q335&amp;"&lt;/td&gt;&lt;td headers='luck'&gt;"&amp;R335&amp;"&lt;/td&gt;&lt;td headers='aType'&gt;"&amp;S335&amp;IF(U335="","","&lt;br /&gt;"&amp;U335)&amp; "&lt;/td&gt;&lt;td headers='a.bonus'&gt;"&amp;T335&amp;IF(V335="","","&lt;br /&gt;"&amp;V335)&amp;"&lt;/td&gt;&lt;td headers='special'&gt;"&amp;X335&amp;IF(Z335="","","&lt;br /&gt;"&amp;Z335)&amp;"&lt;/td&gt;&lt;td headers='sp.bonus'&gt;"&amp;Y335&amp;IF(AA335="","","&lt;br /&gt;"&amp;AA335)&amp;"&lt;/td&gt;&lt;td headers='others'&gt;"&amp;AB335&amp;"&lt;/td&gt;&lt;td headers='sinA'&gt;"&amp;AC335&amp;"&lt;/td&gt;&lt;td headers='sinB'&gt;"&amp;AD335&amp;"&lt;/td&gt;&lt;td headers='sinC'&gt;"&amp;AE335&amp;"&lt;/td&gt;&lt;td headers='sinD'&gt;"&amp;AF335&amp;"&lt;/td&gt;&lt;td headers='sinE'&gt;"&amp;AG335&amp;"&lt;/td&gt;&lt;td headers='sinF'&gt;"&amp;AH335&amp;"&lt;/td&gt;&lt;td headers='sinG'&gt;"&amp;AI335&amp;"&lt;/td&gt;&lt;/tr&gt;"</f>
        <v>&lt;tr class='mmt groupless'&gt;&lt;td headers='icon'&gt;&lt;a href='https://www.alchemistcodedb.com/jp/card/ts-wrath-sabaleta-01'&gt;&lt;img src='../res/mmt/TS_WRATH_SABALETA_01.png' title='いずれ燃え尽きるほど' /&gt;&lt;/a&gt;&lt;/td&gt;&lt;td headers='name'&gt;いずれ燃え尽きるほど&lt;/td&gt;&lt;td headers='rank'&gt;3&lt;/td&gt;&lt;td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id='m333'&gt;0&lt;/td&gt;&lt;td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35" s="29" t="str">
        <f t="shared" si="31"/>
        <v>document.getElementById('m333').innerHTML = (b0*0);</v>
      </c>
      <c r="AO335" s="33" t="str">
        <f t="shared" si="32"/>
        <v>m333</v>
      </c>
      <c r="AP335" s="6" t="str">
        <f>IF(S335="","",VLOOKUP(S335,List!N$2:O$8,2,FALSE)&amp;"*"&amp;T335&amp;IF(U335="","","+"&amp;VLOOKUP(U335,List!N$2:O$8,2,FALSE)&amp;"*"&amp;V335&amp;"-"&amp;VLOOKUP(S335,List!N$2:O$8,2,FALSE)&amp;"*"&amp;VLOOKUP(U335,List!N$2:O$8,2,FALSE)&amp;"*"&amp;MIN(T335,V335)))&amp;IF(X335="","",IF(S335="","","+")&amp;VLOOKUP(X335,List!P$2:Q$15,2,FALSE)&amp;"*"&amp;Y335&amp;IF(Z335="","","+"&amp;VLOOKUP(Z335,List!P$2:Q$14,2,FALSE)))</f>
        <v/>
      </c>
    </row>
    <row r="336" spans="1:42" s="3" customFormat="1" ht="27.6" customHeight="1">
      <c r="A336" s="80" t="s">
        <v>387</v>
      </c>
      <c r="B336" s="6" t="s">
        <v>388</v>
      </c>
      <c r="C336" s="3">
        <v>5</v>
      </c>
      <c r="E336" s="6"/>
      <c r="F336" s="14" t="s">
        <v>359</v>
      </c>
      <c r="G336" s="8" t="s">
        <v>91</v>
      </c>
      <c r="H336" s="8"/>
      <c r="I336" s="4">
        <f t="shared" si="33"/>
        <v>55</v>
      </c>
      <c r="J336" s="2">
        <v>70</v>
      </c>
      <c r="K336" s="2">
        <v>15</v>
      </c>
      <c r="L336" s="2"/>
      <c r="M336" s="2">
        <f t="shared" si="34"/>
        <v>15</v>
      </c>
      <c r="N336" s="2">
        <v>15</v>
      </c>
      <c r="O336" s="2"/>
      <c r="P336" s="2"/>
      <c r="Q336" s="2"/>
      <c r="R336" s="7"/>
      <c r="W336" s="3">
        <f t="shared" si="30"/>
        <v>0</v>
      </c>
      <c r="Y336" s="8"/>
      <c r="AA336" s="4"/>
      <c r="AB336" s="5"/>
      <c r="AC336" s="3">
        <v>40</v>
      </c>
      <c r="AH336" s="3">
        <v>20</v>
      </c>
      <c r="AJ336" s="4">
        <f t="shared" si="35"/>
        <v>40</v>
      </c>
      <c r="AL336" s="21"/>
      <c r="AM336" s="29" t="str">
        <f>"&lt;tr class='mmt"&amp;IF(D336="活動"," ev",IF(D336="限定"," ltd",""))&amp;IF(G336=""," groupless'","'")&amp;"&gt;&lt;td headers='icon'&gt;&lt;a href='https://www.alchemistcodedb.com/jp/card/"&amp;SUBSTITUTE(SUBSTITUTE(LOWER(A336),"_","-"),".png","")&amp;"'&gt;&lt;img src='../res/mmt/"&amp;A336&amp;"' title='"&amp;B336&amp;"' /&gt;&lt;/a&gt;&lt;/td&gt;&lt;td headers='name'&gt;"&amp;B336&amp;"&lt;/td&gt;&lt;td headers='rank'&gt;"&amp;C336&amp;"&lt;/td&gt;&lt;td headers='remark'&gt;"&amp;IF(D336="活動","&lt;span class='event'&gt;活動&lt;/span&gt;",IF(D336="限定","&lt;span class='limited'&gt;限定&lt;/span&gt;",""))&amp;"&lt;/td&gt;&lt;td headers='origin'&gt;&lt;span class='originName'&gt;"&amp;SUBSTITUTE(F336,CHAR(10),"&lt;br /&gt;")&amp;"&lt;/span&gt;&lt;img class='originLogo' src='../res/mmt/ui/"&amp;VLOOKUP(F336,List!F:H,2,FALSE)&amp;"'title='"&amp;SUBSTITUTE(F336,CHAR(10)," ")&amp;"' /&gt;&lt;/td&gt;&lt;td headers='group'&gt;"&amp;IF(G336="","","&lt;span class='groupName'&gt;"&amp;SUBSTITUTE(G336,CHAR(10)," ")&amp;IF(H336="","","&lt;br /&gt;"&amp;SUBSTITUTE(H336,CHAR(10)," "))&amp;"&lt;/span&gt;&lt;img class='groupLogo' src='../res/mmt/ui/"&amp;VLOOKUP(G336,List!K:L,2,FALSE)&amp;"' title='"&amp;SUBSTITUTE(G336,CHAR(10)," ")&amp;"' /&gt;")&amp;IF(H336="","","&lt;img class='groupLogo' src='../res/mmt/ui/"&amp;VLOOKUP(H336,List!K:L,2,FALSE)&amp;"' title='"&amp;SUBSTITUTE(H336,CHAR(10)," ")&amp;"' /&gt;")&amp;"&lt;/td&gt;&lt;td headers='score' id='"&amp;AO336&amp;"'&gt;"&amp;I336&amp;"&lt;/td&gt;&lt;td headers='HP'&gt;"&amp;J336&amp;"&lt;/td&gt;&lt;td headers='patk'&gt;"&amp;K336&amp;"&lt;/td&gt;&lt;td headers='matk'&gt;"&amp;L336&amp;"&lt;/td&gt;&lt;td headers='pdef'&gt;"&amp;N336&amp;"&lt;/td&gt;&lt;td headers='mdef'&gt;"&amp;O336&amp;"&lt;/td&gt;&lt;td headers='dex'&gt;"&amp;P336&amp;"&lt;/td&gt;&lt;td headers='agi'&gt;"&amp;Q336&amp;"&lt;/td&gt;&lt;td headers='luck'&gt;"&amp;R336&amp;"&lt;/td&gt;&lt;td headers='aType'&gt;"&amp;S336&amp;IF(U336="","","&lt;br /&gt;"&amp;U336)&amp; "&lt;/td&gt;&lt;td headers='a.bonus'&gt;"&amp;T336&amp;IF(V336="","","&lt;br /&gt;"&amp;V336)&amp;"&lt;/td&gt;&lt;td headers='special'&gt;"&amp;X336&amp;IF(Z336="","","&lt;br /&gt;"&amp;Z336)&amp;"&lt;/td&gt;&lt;td headers='sp.bonus'&gt;"&amp;Y336&amp;IF(AA336="","","&lt;br /&gt;"&amp;AA336)&amp;"&lt;/td&gt;&lt;td headers='others'&gt;"&amp;AB336&amp;"&lt;/td&gt;&lt;td headers='sinA'&gt;"&amp;AC336&amp;"&lt;/td&gt;&lt;td headers='sinB'&gt;"&amp;AD336&amp;"&lt;/td&gt;&lt;td headers='sinC'&gt;"&amp;AE336&amp;"&lt;/td&gt;&lt;td headers='sinD'&gt;"&amp;AF336&amp;"&lt;/td&gt;&lt;td headers='sinE'&gt;"&amp;AG336&amp;"&lt;/td&gt;&lt;td headers='sinF'&gt;"&amp;AH336&amp;"&lt;/td&gt;&lt;td headers='sinG'&gt;"&amp;AI336&amp;"&lt;/td&gt;&lt;/tr&gt;"</f>
        <v>&lt;tr class='mmt'&gt;&lt;td headers='icon'&gt;&lt;a href='https://www.alchemistcodedb.com/jp/card/ts-wrath-spica-01'&gt;&lt;img src='../res/mmt/TS_WRATH_SPICA_01.png' title='双星の想いは募り' /&gt;&lt;/a&gt;&lt;/td&gt;&lt;td headers='name'&gt;双星の想いは募り&lt;/td&gt;&lt;td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id='m334'&gt;55&lt;/td&gt;&lt;td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headers='sinA'&gt;40&lt;/td&gt;&lt;td headers='sinB'&gt;&lt;/td&gt;&lt;td headers='sinC'&gt;&lt;/td&gt;&lt;td headers='sinD'&gt;&lt;/td&gt;&lt;td headers='sinE'&gt;&lt;/td&gt;&lt;td headers='sinF'&gt;20&lt;/td&gt;&lt;td headers='sinG'&gt;&lt;/td&gt;&lt;/tr&gt;</v>
      </c>
      <c r="AN336" s="29" t="str">
        <f t="shared" si="31"/>
        <v>document.getElementById('m334').innerHTML = (b0*15+b1*15) + (s0*40+s1*40+s6*20);</v>
      </c>
      <c r="AO336" s="33" t="str">
        <f t="shared" si="32"/>
        <v>m334</v>
      </c>
      <c r="AP336" s="6" t="str">
        <f>IF(S336="","",VLOOKUP(S336,List!N$2:O$8,2,FALSE)&amp;"*"&amp;T336&amp;IF(U336="","","+"&amp;VLOOKUP(U336,List!N$2:O$8,2,FALSE)&amp;"*"&amp;V336&amp;"-"&amp;VLOOKUP(S336,List!N$2:O$8,2,FALSE)&amp;"*"&amp;VLOOKUP(U336,List!N$2:O$8,2,FALSE)&amp;"*"&amp;MIN(T336,V336)))&amp;IF(X336="","",IF(S336="","","+")&amp;VLOOKUP(X336,List!P$2:Q$15,2,FALSE)&amp;"*"&amp;Y336&amp;IF(Z336="","","+"&amp;VLOOKUP(Z336,List!P$2:Q$14,2,FALSE)))</f>
        <v/>
      </c>
    </row>
    <row r="337" spans="1:42" s="3" customFormat="1" ht="27.6" customHeight="1">
      <c r="A337" s="80" t="s">
        <v>533</v>
      </c>
      <c r="B337" s="6" t="s">
        <v>540</v>
      </c>
      <c r="C337" s="3">
        <v>5</v>
      </c>
      <c r="E337" s="6"/>
      <c r="F337" s="14" t="s">
        <v>359</v>
      </c>
      <c r="G337" s="8" t="s">
        <v>91</v>
      </c>
      <c r="H337" s="8"/>
      <c r="I337" s="4">
        <f t="shared" si="33"/>
        <v>80</v>
      </c>
      <c r="J337" s="2">
        <v>40</v>
      </c>
      <c r="K337" s="2">
        <v>30</v>
      </c>
      <c r="L337" s="2"/>
      <c r="M337" s="2">
        <f t="shared" si="34"/>
        <v>30</v>
      </c>
      <c r="N337" s="2"/>
      <c r="O337" s="2"/>
      <c r="P337" s="2"/>
      <c r="Q337" s="2"/>
      <c r="R337" s="7"/>
      <c r="W337" s="3">
        <f t="shared" si="30"/>
        <v>0</v>
      </c>
      <c r="X337" s="3" t="s">
        <v>474</v>
      </c>
      <c r="Y337" s="8">
        <v>20</v>
      </c>
      <c r="AA337" s="4"/>
      <c r="AB337" s="5" t="s">
        <v>541</v>
      </c>
      <c r="AD337" s="3">
        <v>30</v>
      </c>
      <c r="AH337" s="3">
        <v>30</v>
      </c>
      <c r="AJ337" s="4">
        <f t="shared" si="35"/>
        <v>30</v>
      </c>
      <c r="AL337" s="21"/>
      <c r="AM337" s="29" t="str">
        <f>"&lt;tr class='mmt"&amp;IF(D337="活動"," ev",IF(D337="限定"," ltd",""))&amp;IF(G337=""," groupless'","'")&amp;"&gt;&lt;td headers='icon'&gt;&lt;a href='https://www.alchemistcodedb.com/jp/card/"&amp;SUBSTITUTE(SUBSTITUTE(LOWER(A337),"_","-"),".png","")&amp;"'&gt;&lt;img src='../res/mmt/"&amp;A337&amp;"' title='"&amp;B337&amp;"' /&gt;&lt;/a&gt;&lt;/td&gt;&lt;td headers='name'&gt;"&amp;B337&amp;"&lt;/td&gt;&lt;td headers='rank'&gt;"&amp;C337&amp;"&lt;/td&gt;&lt;td headers='remark'&gt;"&amp;IF(D337="活動","&lt;span class='event'&gt;活動&lt;/span&gt;",IF(D337="限定","&lt;span class='limited'&gt;限定&lt;/span&gt;",""))&amp;"&lt;/td&gt;&lt;td headers='origin'&gt;&lt;span class='originName'&gt;"&amp;SUBSTITUTE(F337,CHAR(10),"&lt;br /&gt;")&amp;"&lt;/span&gt;&lt;img class='originLogo' src='../res/mmt/ui/"&amp;VLOOKUP(F337,List!F:H,2,FALSE)&amp;"'title='"&amp;SUBSTITUTE(F337,CHAR(10)," ")&amp;"' /&gt;&lt;/td&gt;&lt;td headers='group'&gt;"&amp;IF(G337="","","&lt;span class='groupName'&gt;"&amp;SUBSTITUTE(G337,CHAR(10)," ")&amp;IF(H337="","","&lt;br /&gt;"&amp;SUBSTITUTE(H337,CHAR(10)," "))&amp;"&lt;/span&gt;&lt;img class='groupLogo' src='../res/mmt/ui/"&amp;VLOOKUP(G337,List!K:L,2,FALSE)&amp;"' title='"&amp;SUBSTITUTE(G337,CHAR(10)," ")&amp;"' /&gt;")&amp;IF(H337="","","&lt;img class='groupLogo' src='../res/mmt/ui/"&amp;VLOOKUP(H337,List!K:L,2,FALSE)&amp;"' title='"&amp;SUBSTITUTE(H337,CHAR(10)," ")&amp;"' /&gt;")&amp;"&lt;/td&gt;&lt;td headers='score' id='"&amp;AO337&amp;"'&gt;"&amp;I337&amp;"&lt;/td&gt;&lt;td headers='HP'&gt;"&amp;J337&amp;"&lt;/td&gt;&lt;td headers='patk'&gt;"&amp;K337&amp;"&lt;/td&gt;&lt;td headers='matk'&gt;"&amp;L337&amp;"&lt;/td&gt;&lt;td headers='pdef'&gt;"&amp;N337&amp;"&lt;/td&gt;&lt;td headers='mdef'&gt;"&amp;O337&amp;"&lt;/td&gt;&lt;td headers='dex'&gt;"&amp;P337&amp;"&lt;/td&gt;&lt;td headers='agi'&gt;"&amp;Q337&amp;"&lt;/td&gt;&lt;td headers='luck'&gt;"&amp;R337&amp;"&lt;/td&gt;&lt;td headers='aType'&gt;"&amp;S337&amp;IF(U337="","","&lt;br /&gt;"&amp;U337)&amp; "&lt;/td&gt;&lt;td headers='a.bonus'&gt;"&amp;T337&amp;IF(V337="","","&lt;br /&gt;"&amp;V337)&amp;"&lt;/td&gt;&lt;td headers='special'&gt;"&amp;X337&amp;IF(Z337="","","&lt;br /&gt;"&amp;Z337)&amp;"&lt;/td&gt;&lt;td headers='sp.bonus'&gt;"&amp;Y337&amp;IF(AA337="","","&lt;br /&gt;"&amp;AA337)&amp;"&lt;/td&gt;&lt;td headers='others'&gt;"&amp;AB337&amp;"&lt;/td&gt;&lt;td headers='sinA'&gt;"&amp;AC337&amp;"&lt;/td&gt;&lt;td headers='sinB'&gt;"&amp;AD337&amp;"&lt;/td&gt;&lt;td headers='sinC'&gt;"&amp;AE337&amp;"&lt;/td&gt;&lt;td headers='sinD'&gt;"&amp;AF337&amp;"&lt;/td&gt;&lt;td headers='sinE'&gt;"&amp;AG337&amp;"&lt;/td&gt;&lt;td headers='sinF'&gt;"&amp;AH337&amp;"&lt;/td&gt;&lt;td headers='sinG'&gt;"&amp;AI337&amp;"&lt;/td&gt;&lt;/tr&gt;"</f>
        <v>&lt;tr class='mmt'&gt;&lt;td headers='icon'&gt;&lt;a href='https://www.alchemistcodedb.com/jp/card/ts-wrath-spica-02'&gt;&lt;img src='../res/mmt/TS_WRATH_SPICA_02.png' title='珠星、決戦の地へ' /&gt;&lt;/a&gt;&lt;/td&gt;&lt;td headers='name'&gt;珠星、決戦の地へ&lt;/td&gt;&lt;td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id='m335'&gt;80&lt;/td&gt;&lt;td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headers='special'&gt;闇属性&lt;/td&gt;&lt;td headers='sp.bonus'&gt;20&lt;/td&gt;&lt;td headers='others'&gt;単体耐性+10&lt;/td&gt;&lt;td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337" s="29" t="str">
        <f t="shared" si="31"/>
        <v>document.getElementById('m335').innerHTML = (b0*30+b1*30) + (s0*30+s2*30+s6*30)+ (ex13*20);</v>
      </c>
      <c r="AO337" s="33" t="str">
        <f t="shared" si="32"/>
        <v>m335</v>
      </c>
      <c r="AP337" s="6" t="str">
        <f>IF(S337="","",VLOOKUP(S337,List!N$2:O$8,2,FALSE)&amp;"*"&amp;T337&amp;IF(U337="","","+"&amp;VLOOKUP(U337,List!N$2:O$8,2,FALSE)&amp;"*"&amp;V337&amp;"-"&amp;VLOOKUP(S337,List!N$2:O$8,2,FALSE)&amp;"*"&amp;VLOOKUP(U337,List!N$2:O$8,2,FALSE)&amp;"*"&amp;MIN(T337,V337)))&amp;IF(X337="","",IF(S337="","","+")&amp;VLOOKUP(X337,List!P$2:Q$15,2,FALSE)&amp;"*"&amp;Y337&amp;IF(Z337="","","+"&amp;VLOOKUP(Z337,List!P$2:Q$14,2,FALSE)))</f>
        <v>ex13*20</v>
      </c>
    </row>
    <row r="338" spans="1:42" s="3" customFormat="1" ht="27.6" customHeight="1">
      <c r="A338" s="80" t="s">
        <v>699</v>
      </c>
      <c r="B338" s="6" t="s">
        <v>704</v>
      </c>
      <c r="C338" s="3">
        <v>5</v>
      </c>
      <c r="D338" s="3" t="s">
        <v>39</v>
      </c>
      <c r="E338" s="6"/>
      <c r="F338" s="14" t="s">
        <v>359</v>
      </c>
      <c r="G338" s="8"/>
      <c r="H338" s="8"/>
      <c r="I338" s="4">
        <f t="shared" si="33"/>
        <v>0</v>
      </c>
      <c r="J338" s="2"/>
      <c r="K338" s="2"/>
      <c r="L338" s="2"/>
      <c r="M338" s="2">
        <f t="shared" si="34"/>
        <v>0</v>
      </c>
      <c r="N338" s="2"/>
      <c r="O338" s="2"/>
      <c r="P338" s="2"/>
      <c r="Q338" s="2"/>
      <c r="R338" s="7"/>
      <c r="W338" s="3">
        <f t="shared" si="30"/>
        <v>0</v>
      </c>
      <c r="Y338" s="8"/>
      <c r="AA338" s="4"/>
      <c r="AB338" s="5"/>
      <c r="AJ338" s="4">
        <f t="shared" si="35"/>
        <v>0</v>
      </c>
      <c r="AL338" s="21"/>
      <c r="AM338" s="29" t="str">
        <f>"&lt;tr class='mmt"&amp;IF(D338="活動"," ev",IF(D338="限定"," ltd",""))&amp;IF(G338=""," groupless'","'")&amp;"&gt;&lt;td headers='icon'&gt;&lt;a href='https://www.alchemistcodedb.com/jp/card/"&amp;SUBSTITUTE(SUBSTITUTE(LOWER(A338),"_","-"),".png","")&amp;"'&gt;&lt;img src='../res/mmt/"&amp;A338&amp;"' title='"&amp;B338&amp;"' /&gt;&lt;/a&gt;&lt;/td&gt;&lt;td headers='name'&gt;"&amp;B338&amp;"&lt;/td&gt;&lt;td headers='rank'&gt;"&amp;C338&amp;"&lt;/td&gt;&lt;td headers='remark'&gt;"&amp;IF(D338="活動","&lt;span class='event'&gt;活動&lt;/span&gt;",IF(D338="限定","&lt;span class='limited'&gt;限定&lt;/span&gt;",""))&amp;"&lt;/td&gt;&lt;td headers='origin'&gt;&lt;span class='originName'&gt;"&amp;SUBSTITUTE(F338,CHAR(10),"&lt;br /&gt;")&amp;"&lt;/span&gt;&lt;img class='originLogo' src='../res/mmt/ui/"&amp;VLOOKUP(F338,List!F:H,2,FALSE)&amp;"'title='"&amp;SUBSTITUTE(F338,CHAR(10)," ")&amp;"' /&gt;&lt;/td&gt;&lt;td headers='group'&gt;"&amp;IF(G338="","","&lt;span class='groupName'&gt;"&amp;SUBSTITUTE(G338,CHAR(10)," ")&amp;IF(H338="","","&lt;br /&gt;"&amp;SUBSTITUTE(H338,CHAR(10)," "))&amp;"&lt;/span&gt;&lt;img class='groupLogo' src='../res/mmt/ui/"&amp;VLOOKUP(G338,List!K:L,2,FALSE)&amp;"' title='"&amp;SUBSTITUTE(G338,CHAR(10)," ")&amp;"' /&gt;")&amp;IF(H338="","","&lt;img class='groupLogo' src='../res/mmt/ui/"&amp;VLOOKUP(H338,List!K:L,2,FALSE)&amp;"' title='"&amp;SUBSTITUTE(H338,CHAR(10)," ")&amp;"' /&gt;")&amp;"&lt;/td&gt;&lt;td headers='score' id='"&amp;AO338&amp;"'&gt;"&amp;I338&amp;"&lt;/td&gt;&lt;td headers='HP'&gt;"&amp;J338&amp;"&lt;/td&gt;&lt;td headers='patk'&gt;"&amp;K338&amp;"&lt;/td&gt;&lt;td headers='matk'&gt;"&amp;L338&amp;"&lt;/td&gt;&lt;td headers='pdef'&gt;"&amp;N338&amp;"&lt;/td&gt;&lt;td headers='mdef'&gt;"&amp;O338&amp;"&lt;/td&gt;&lt;td headers='dex'&gt;"&amp;P338&amp;"&lt;/td&gt;&lt;td headers='agi'&gt;"&amp;Q338&amp;"&lt;/td&gt;&lt;td headers='luck'&gt;"&amp;R338&amp;"&lt;/td&gt;&lt;td headers='aType'&gt;"&amp;S338&amp;IF(U338="","","&lt;br /&gt;"&amp;U338)&amp; "&lt;/td&gt;&lt;td headers='a.bonus'&gt;"&amp;T338&amp;IF(V338="","","&lt;br /&gt;"&amp;V338)&amp;"&lt;/td&gt;&lt;td headers='special'&gt;"&amp;X338&amp;IF(Z338="","","&lt;br /&gt;"&amp;Z338)&amp;"&lt;/td&gt;&lt;td headers='sp.bonus'&gt;"&amp;Y338&amp;IF(AA338="","","&lt;br /&gt;"&amp;AA338)&amp;"&lt;/td&gt;&lt;td headers='others'&gt;"&amp;AB338&amp;"&lt;/td&gt;&lt;td headers='sinA'&gt;"&amp;AC338&amp;"&lt;/td&gt;&lt;td headers='sinB'&gt;"&amp;AD338&amp;"&lt;/td&gt;&lt;td headers='sinC'&gt;"&amp;AE338&amp;"&lt;/td&gt;&lt;td headers='sinD'&gt;"&amp;AF338&amp;"&lt;/td&gt;&lt;td headers='sinE'&gt;"&amp;AG338&amp;"&lt;/td&gt;&lt;td headers='sinF'&gt;"&amp;AH338&amp;"&lt;/td&gt;&lt;td headers='sinG'&gt;"&amp;AI338&amp;"&lt;/td&gt;&lt;/tr&gt;"</f>
        <v>&lt;tr class='mmt ltd groupless'&gt;&lt;td headers='icon'&gt;&lt;a href='https://www.alchemistcodedb.com/jp/card/ts-wrath-suruba-01'&gt;&lt;img src='../res/mmt/TS_WRATH_SURUBA_01.png' title='託すは希望、拓くは赤の剣' /&gt;&lt;/a&gt;&lt;/td&gt;&lt;td headers='name'&gt;託すは希望、拓くは赤の剣&lt;/td&gt;&lt;td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id='m336'&gt;0&lt;/td&gt;&lt;td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38" s="29" t="str">
        <f t="shared" si="31"/>
        <v>document.getElementById('m336').innerHTML = (b0*0);</v>
      </c>
      <c r="AO338" s="33" t="str">
        <f t="shared" si="32"/>
        <v>m336</v>
      </c>
      <c r="AP338" s="6" t="str">
        <f>IF(S338="","",VLOOKUP(S338,List!N$2:O$8,2,FALSE)&amp;"*"&amp;T338&amp;IF(U338="","","+"&amp;VLOOKUP(U338,List!N$2:O$8,2,FALSE)&amp;"*"&amp;V338&amp;"-"&amp;VLOOKUP(S338,List!N$2:O$8,2,FALSE)&amp;"*"&amp;VLOOKUP(U338,List!N$2:O$8,2,FALSE)&amp;"*"&amp;MIN(T338,V338)))&amp;IF(X338="","",IF(S338="","","+")&amp;VLOOKUP(X338,List!P$2:Q$15,2,FALSE)&amp;"*"&amp;Y338&amp;IF(Z338="","","+"&amp;VLOOKUP(Z338,List!P$2:Q$14,2,FALSE)))</f>
        <v/>
      </c>
    </row>
    <row r="339" spans="1:42" s="3" customFormat="1" ht="27.6" customHeight="1">
      <c r="A339" s="80" t="s">
        <v>389</v>
      </c>
      <c r="B339" s="6" t="s">
        <v>390</v>
      </c>
      <c r="C339" s="3">
        <v>5</v>
      </c>
      <c r="D339" s="3" t="s">
        <v>39</v>
      </c>
      <c r="E339" s="6"/>
      <c r="F339" s="14" t="s">
        <v>359</v>
      </c>
      <c r="G339" s="8" t="s">
        <v>360</v>
      </c>
      <c r="H339" s="8"/>
      <c r="I339" s="4">
        <f t="shared" si="33"/>
        <v>80</v>
      </c>
      <c r="J339" s="2">
        <v>60</v>
      </c>
      <c r="K339" s="2">
        <v>30</v>
      </c>
      <c r="L339" s="2"/>
      <c r="M339" s="2">
        <f t="shared" si="34"/>
        <v>30</v>
      </c>
      <c r="N339" s="2"/>
      <c r="O339" s="2"/>
      <c r="P339" s="2"/>
      <c r="Q339" s="2"/>
      <c r="R339" s="7"/>
      <c r="W339" s="3">
        <f t="shared" si="30"/>
        <v>0</v>
      </c>
      <c r="X339" s="3" t="s">
        <v>21</v>
      </c>
      <c r="Y339" s="8">
        <v>10</v>
      </c>
      <c r="AA339" s="4"/>
      <c r="AB339" s="5"/>
      <c r="AC339" s="3">
        <v>20</v>
      </c>
      <c r="AG339" s="3">
        <v>40</v>
      </c>
      <c r="AJ339" s="4">
        <f t="shared" si="35"/>
        <v>40</v>
      </c>
      <c r="AL339" s="21"/>
      <c r="AM339" s="29" t="str">
        <f>"&lt;tr class='mmt"&amp;IF(D339="活動"," ev",IF(D339="限定"," ltd",""))&amp;IF(G339=""," groupless'","'")&amp;"&gt;&lt;td headers='icon'&gt;&lt;a href='https://www.alchemistcodedb.com/jp/card/"&amp;SUBSTITUTE(SUBSTITUTE(LOWER(A339),"_","-"),".png","")&amp;"'&gt;&lt;img src='../res/mmt/"&amp;A339&amp;"' title='"&amp;B339&amp;"' /&gt;&lt;/a&gt;&lt;/td&gt;&lt;td headers='name'&gt;"&amp;B339&amp;"&lt;/td&gt;&lt;td headers='rank'&gt;"&amp;C339&amp;"&lt;/td&gt;&lt;td headers='remark'&gt;"&amp;IF(D339="活動","&lt;span class='event'&gt;活動&lt;/span&gt;",IF(D339="限定","&lt;span class='limited'&gt;限定&lt;/span&gt;",""))&amp;"&lt;/td&gt;&lt;td headers='origin'&gt;&lt;span class='originName'&gt;"&amp;SUBSTITUTE(F339,CHAR(10),"&lt;br /&gt;")&amp;"&lt;/span&gt;&lt;img class='originLogo' src='../res/mmt/ui/"&amp;VLOOKUP(F339,List!F:H,2,FALSE)&amp;"'title='"&amp;SUBSTITUTE(F339,CHAR(10)," ")&amp;"' /&gt;&lt;/td&gt;&lt;td headers='group'&gt;"&amp;IF(G339="","","&lt;span class='groupName'&gt;"&amp;SUBSTITUTE(G339,CHAR(10)," ")&amp;IF(H339="","","&lt;br /&gt;"&amp;SUBSTITUTE(H339,CHAR(10)," "))&amp;"&lt;/span&gt;&lt;img class='groupLogo' src='../res/mmt/ui/"&amp;VLOOKUP(G339,List!K:L,2,FALSE)&amp;"' title='"&amp;SUBSTITUTE(G339,CHAR(10)," ")&amp;"' /&gt;")&amp;IF(H339="","","&lt;img class='groupLogo' src='../res/mmt/ui/"&amp;VLOOKUP(H339,List!K:L,2,FALSE)&amp;"' title='"&amp;SUBSTITUTE(H339,CHAR(10)," ")&amp;"' /&gt;")&amp;"&lt;/td&gt;&lt;td headers='score' id='"&amp;AO339&amp;"'&gt;"&amp;I339&amp;"&lt;/td&gt;&lt;td headers='HP'&gt;"&amp;J339&amp;"&lt;/td&gt;&lt;td headers='patk'&gt;"&amp;K339&amp;"&lt;/td&gt;&lt;td headers='matk'&gt;"&amp;L339&amp;"&lt;/td&gt;&lt;td headers='pdef'&gt;"&amp;N339&amp;"&lt;/td&gt;&lt;td headers='mdef'&gt;"&amp;O339&amp;"&lt;/td&gt;&lt;td headers='dex'&gt;"&amp;P339&amp;"&lt;/td&gt;&lt;td headers='agi'&gt;"&amp;Q339&amp;"&lt;/td&gt;&lt;td headers='luck'&gt;"&amp;R339&amp;"&lt;/td&gt;&lt;td headers='aType'&gt;"&amp;S339&amp;IF(U339="","","&lt;br /&gt;"&amp;U339)&amp; "&lt;/td&gt;&lt;td headers='a.bonus'&gt;"&amp;T339&amp;IF(V339="","","&lt;br /&gt;"&amp;V339)&amp;"&lt;/td&gt;&lt;td headers='special'&gt;"&amp;X339&amp;IF(Z339="","","&lt;br /&gt;"&amp;Z339)&amp;"&lt;/td&gt;&lt;td headers='sp.bonus'&gt;"&amp;Y339&amp;IF(AA339="","","&lt;br /&gt;"&amp;AA339)&amp;"&lt;/td&gt;&lt;td headers='others'&gt;"&amp;AB339&amp;"&lt;/td&gt;&lt;td headers='sinA'&gt;"&amp;AC339&amp;"&lt;/td&gt;&lt;td headers='sinB'&gt;"&amp;AD339&amp;"&lt;/td&gt;&lt;td headers='sinC'&gt;"&amp;AE339&amp;"&lt;/td&gt;&lt;td headers='sinD'&gt;"&amp;AF339&amp;"&lt;/td&gt;&lt;td headers='sinE'&gt;"&amp;AG339&amp;"&lt;/td&gt;&lt;td headers='sinF'&gt;"&amp;AH339&amp;"&lt;/td&gt;&lt;td headers='sinG'&gt;"&amp;AI339&amp;"&lt;/td&gt;&lt;/tr&gt;"</f>
        <v>&lt;tr class='mmt ltd'&gt;&lt;td headers='icon'&gt;&lt;a href='https://www.alchemistcodedb.com/jp/card/ts-wrath-teresa-01'&gt;&lt;img src='../res/mmt/TS_WRATH_TERESA_01.png' title='可能性は広き海の如く' /&gt;&lt;/a&gt;&lt;/td&gt;&lt;td headers='name'&gt;可能性は広き海の如く&lt;/td&gt;&lt;td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id='m337'&gt;80&lt;/td&gt;&lt;td headers='HP'&gt;60&lt;/td&gt;&lt;td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headers='sp.bonus'&gt;10&lt;/td&gt;&lt;td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339" s="29" t="str">
        <f t="shared" si="31"/>
        <v>document.getElementById('m337').innerHTML = (b0*30+b1*30) + (s0*40+s1*20+s5*40)+ (ex15*10);</v>
      </c>
      <c r="AO339" s="33" t="str">
        <f t="shared" si="32"/>
        <v>m337</v>
      </c>
      <c r="AP339" s="6" t="str">
        <f>IF(S339="","",VLOOKUP(S339,List!N$2:O$8,2,FALSE)&amp;"*"&amp;T339&amp;IF(U339="","","+"&amp;VLOOKUP(U339,List!N$2:O$8,2,FALSE)&amp;"*"&amp;V339&amp;"-"&amp;VLOOKUP(S339,List!N$2:O$8,2,FALSE)&amp;"*"&amp;VLOOKUP(U339,List!N$2:O$8,2,FALSE)&amp;"*"&amp;MIN(T339,V339)))&amp;IF(X339="","",IF(S339="","","+")&amp;VLOOKUP(X339,List!P$2:Q$15,2,FALSE)&amp;"*"&amp;Y339&amp;IF(Z339="","","+"&amp;VLOOKUP(Z339,List!P$2:Q$14,2,FALSE)))</f>
        <v>ex15*10</v>
      </c>
    </row>
    <row r="340" spans="1:42" s="3" customFormat="1" ht="27.6" customHeight="1">
      <c r="A340" s="80" t="s">
        <v>984</v>
      </c>
      <c r="B340" s="6" t="s">
        <v>987</v>
      </c>
      <c r="C340" s="3">
        <v>5</v>
      </c>
      <c r="E340" s="6"/>
      <c r="F340" s="14" t="s">
        <v>359</v>
      </c>
      <c r="G340" s="8" t="s">
        <v>360</v>
      </c>
      <c r="H340" s="8"/>
      <c r="I340" s="4">
        <f t="shared" si="33"/>
        <v>90</v>
      </c>
      <c r="J340" s="2">
        <v>40</v>
      </c>
      <c r="K340" s="2">
        <v>40</v>
      </c>
      <c r="L340" s="2"/>
      <c r="M340" s="2">
        <f t="shared" si="34"/>
        <v>40</v>
      </c>
      <c r="N340" s="2"/>
      <c r="O340" s="2"/>
      <c r="P340" s="2"/>
      <c r="Q340" s="2"/>
      <c r="R340" s="7"/>
      <c r="W340" s="3">
        <f t="shared" si="30"/>
        <v>0</v>
      </c>
      <c r="X340" s="3" t="s">
        <v>22</v>
      </c>
      <c r="Y340" s="8">
        <v>20</v>
      </c>
      <c r="AA340" s="4"/>
      <c r="AB340" s="5"/>
      <c r="AC340" s="3">
        <v>30</v>
      </c>
      <c r="AG340" s="3">
        <v>30</v>
      </c>
      <c r="AJ340" s="4">
        <f t="shared" si="35"/>
        <v>30</v>
      </c>
      <c r="AL340" s="21"/>
      <c r="AM340" s="29" t="str">
        <f>"&lt;tr class='mmt"&amp;IF(D340="活動"," ev",IF(D340="限定"," ltd",""))&amp;IF(G340=""," groupless'","'")&amp;"&gt;&lt;td headers='icon'&gt;&lt;a href='https://www.alchemistcodedb.com/jp/card/"&amp;SUBSTITUTE(SUBSTITUTE(LOWER(A340),"_","-"),".png","")&amp;"'&gt;&lt;img src='../res/mmt/"&amp;A340&amp;"' title='"&amp;B340&amp;"' /&gt;&lt;/a&gt;&lt;/td&gt;&lt;td headers='name'&gt;"&amp;B340&amp;"&lt;/td&gt;&lt;td headers='rank'&gt;"&amp;C340&amp;"&lt;/td&gt;&lt;td headers='remark'&gt;"&amp;IF(D340="活動","&lt;span class='event'&gt;活動&lt;/span&gt;",IF(D340="限定","&lt;span class='limited'&gt;限定&lt;/span&gt;",""))&amp;"&lt;/td&gt;&lt;td headers='origin'&gt;&lt;span class='originName'&gt;"&amp;SUBSTITUTE(F340,CHAR(10),"&lt;br /&gt;")&amp;"&lt;/span&gt;&lt;img class='originLogo' src='../res/mmt/ui/"&amp;VLOOKUP(F340,List!F:H,2,FALSE)&amp;"'title='"&amp;SUBSTITUTE(F340,CHAR(10)," ")&amp;"' /&gt;&lt;/td&gt;&lt;td headers='group'&gt;"&amp;IF(G340="","","&lt;span class='groupName'&gt;"&amp;SUBSTITUTE(G340,CHAR(10)," ")&amp;IF(H340="","","&lt;br /&gt;"&amp;SUBSTITUTE(H340,CHAR(10)," "))&amp;"&lt;/span&gt;&lt;img class='groupLogo' src='../res/mmt/ui/"&amp;VLOOKUP(G340,List!K:L,2,FALSE)&amp;"' title='"&amp;SUBSTITUTE(G340,CHAR(10)," ")&amp;"' /&gt;")&amp;IF(H340="","","&lt;img class='groupLogo' src='../res/mmt/ui/"&amp;VLOOKUP(H340,List!K:L,2,FALSE)&amp;"' title='"&amp;SUBSTITUTE(H340,CHAR(10)," ")&amp;"' /&gt;")&amp;"&lt;/td&gt;&lt;td headers='score' id='"&amp;AO340&amp;"'&gt;"&amp;I340&amp;"&lt;/td&gt;&lt;td headers='HP'&gt;"&amp;J340&amp;"&lt;/td&gt;&lt;td headers='patk'&gt;"&amp;K340&amp;"&lt;/td&gt;&lt;td headers='matk'&gt;"&amp;L340&amp;"&lt;/td&gt;&lt;td headers='pdef'&gt;"&amp;N340&amp;"&lt;/td&gt;&lt;td headers='mdef'&gt;"&amp;O340&amp;"&lt;/td&gt;&lt;td headers='dex'&gt;"&amp;P340&amp;"&lt;/td&gt;&lt;td headers='agi'&gt;"&amp;Q340&amp;"&lt;/td&gt;&lt;td headers='luck'&gt;"&amp;R340&amp;"&lt;/td&gt;&lt;td headers='aType'&gt;"&amp;S340&amp;IF(U340="","","&lt;br /&gt;"&amp;U340)&amp; "&lt;/td&gt;&lt;td headers='a.bonus'&gt;"&amp;T340&amp;IF(V340="","","&lt;br /&gt;"&amp;V340)&amp;"&lt;/td&gt;&lt;td headers='special'&gt;"&amp;X340&amp;IF(Z340="","","&lt;br /&gt;"&amp;Z340)&amp;"&lt;/td&gt;&lt;td headers='sp.bonus'&gt;"&amp;Y340&amp;IF(AA340="","","&lt;br /&gt;"&amp;AA340)&amp;"&lt;/td&gt;&lt;td headers='others'&gt;"&amp;AB340&amp;"&lt;/td&gt;&lt;td headers='sinA'&gt;"&amp;AC340&amp;"&lt;/td&gt;&lt;td headers='sinB'&gt;"&amp;AD340&amp;"&lt;/td&gt;&lt;td headers='sinC'&gt;"&amp;AE340&amp;"&lt;/td&gt;&lt;td headers='sinD'&gt;"&amp;AF340&amp;"&lt;/td&gt;&lt;td headers='sinE'&gt;"&amp;AG340&amp;"&lt;/td&gt;&lt;td headers='sinF'&gt;"&amp;AH340&amp;"&lt;/td&gt;&lt;td headers='sinG'&gt;"&amp;AI340&amp;"&lt;/td&gt;&lt;/tr&gt;"</f>
        <v>&lt;tr class='mmt'&gt;&lt;td headers='icon'&gt;&lt;a href='https://www.alchemistcodedb.com/jp/card/ts-wrath-teresa-02'&gt;&lt;img src='../res/mmt/TS_WRATH_TERESA_02.png' title='終わりを目指す槍先に' /&gt;&lt;/a&gt;&lt;/td&gt;&lt;td headers='name'&gt;終わりを目指す槍先に&lt;/td&gt;&lt;td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id='m338'&gt;90&lt;/td&gt;&lt;td headers='HP'&gt;40&lt;/td&gt;&lt;td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headers='special'&gt;反撃&lt;/td&gt;&lt;td headers='sp.bonus'&gt;20&lt;/td&gt;&lt;td headers='others'&gt;&lt;/td&gt;&lt;td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340" s="29" t="str">
        <f t="shared" si="31"/>
        <v>document.getElementById('m338').innerHTML = (b0*40+b1*40) + (s0*30+s1*30+s5*30)+ (ex08*20);</v>
      </c>
      <c r="AO340" s="33" t="str">
        <f t="shared" si="32"/>
        <v>m338</v>
      </c>
      <c r="AP340" s="6" t="str">
        <f>IF(S340="","",VLOOKUP(S340,List!N$2:O$8,2,FALSE)&amp;"*"&amp;T340&amp;IF(U340="","","+"&amp;VLOOKUP(U340,List!N$2:O$8,2,FALSE)&amp;"*"&amp;V340&amp;"-"&amp;VLOOKUP(S340,List!N$2:O$8,2,FALSE)&amp;"*"&amp;VLOOKUP(U340,List!N$2:O$8,2,FALSE)&amp;"*"&amp;MIN(T340,V340)))&amp;IF(X340="","",IF(S340="","","+")&amp;VLOOKUP(X340,List!P$2:Q$15,2,FALSE)&amp;"*"&amp;Y340&amp;IF(Z340="","","+"&amp;VLOOKUP(Z340,List!P$2:Q$14,2,FALSE)))</f>
        <v>ex08*20</v>
      </c>
    </row>
    <row r="341" spans="1:42" s="3" customFormat="1" ht="27.6" customHeight="1">
      <c r="A341" s="80" t="s">
        <v>849</v>
      </c>
      <c r="B341" s="6" t="s">
        <v>859</v>
      </c>
      <c r="C341" s="3">
        <v>5</v>
      </c>
      <c r="D341" s="3" t="s">
        <v>39</v>
      </c>
      <c r="E341" s="6"/>
      <c r="F341" s="14" t="s">
        <v>359</v>
      </c>
      <c r="G341" s="8" t="s">
        <v>360</v>
      </c>
      <c r="H341" s="8"/>
      <c r="I341" s="4">
        <f t="shared" si="33"/>
        <v>80</v>
      </c>
      <c r="J341" s="2">
        <v>60</v>
      </c>
      <c r="K341" s="2">
        <v>20</v>
      </c>
      <c r="L341" s="2"/>
      <c r="M341" s="2">
        <f t="shared" si="34"/>
        <v>20</v>
      </c>
      <c r="N341" s="2"/>
      <c r="O341" s="2"/>
      <c r="P341" s="2"/>
      <c r="Q341" s="2"/>
      <c r="R341" s="7"/>
      <c r="W341" s="3">
        <f t="shared" si="30"/>
        <v>0</v>
      </c>
      <c r="Y341" s="8"/>
      <c r="AA341" s="4"/>
      <c r="AB341" s="5" t="s">
        <v>943</v>
      </c>
      <c r="AC341" s="3">
        <v>60</v>
      </c>
      <c r="AJ341" s="4">
        <f t="shared" si="35"/>
        <v>60</v>
      </c>
      <c r="AL341" s="21"/>
      <c r="AM341" s="29" t="str">
        <f>"&lt;tr class='mmt"&amp;IF(D341="活動"," ev",IF(D341="限定"," ltd",""))&amp;IF(G341=""," groupless'","'")&amp;"&gt;&lt;td headers='icon'&gt;&lt;a href='https://www.alchemistcodedb.com/jp/card/"&amp;SUBSTITUTE(SUBSTITUTE(LOWER(A341),"_","-"),".png","")&amp;"'&gt;&lt;img src='../res/mmt/"&amp;A341&amp;"' title='"&amp;B341&amp;"' /&gt;&lt;/a&gt;&lt;/td&gt;&lt;td headers='name'&gt;"&amp;B341&amp;"&lt;/td&gt;&lt;td headers='rank'&gt;"&amp;C341&amp;"&lt;/td&gt;&lt;td headers='remark'&gt;"&amp;IF(D341="活動","&lt;span class='event'&gt;活動&lt;/span&gt;",IF(D341="限定","&lt;span class='limited'&gt;限定&lt;/span&gt;",""))&amp;"&lt;/td&gt;&lt;td headers='origin'&gt;&lt;span class='originName'&gt;"&amp;SUBSTITUTE(F341,CHAR(10),"&lt;br /&gt;")&amp;"&lt;/span&gt;&lt;img class='originLogo' src='../res/mmt/ui/"&amp;VLOOKUP(F341,List!F:H,2,FALSE)&amp;"'title='"&amp;SUBSTITUTE(F341,CHAR(10)," ")&amp;"' /&gt;&lt;/td&gt;&lt;td headers='group'&gt;"&amp;IF(G341="","","&lt;span class='groupName'&gt;"&amp;SUBSTITUTE(G341,CHAR(10)," ")&amp;IF(H341="","","&lt;br /&gt;"&amp;SUBSTITUTE(H341,CHAR(10)," "))&amp;"&lt;/span&gt;&lt;img class='groupLogo' src='../res/mmt/ui/"&amp;VLOOKUP(G341,List!K:L,2,FALSE)&amp;"' title='"&amp;SUBSTITUTE(G341,CHAR(10)," ")&amp;"' /&gt;")&amp;IF(H341="","","&lt;img class='groupLogo' src='../res/mmt/ui/"&amp;VLOOKUP(H341,List!K:L,2,FALSE)&amp;"' title='"&amp;SUBSTITUTE(H341,CHAR(10)," ")&amp;"' /&gt;")&amp;"&lt;/td&gt;&lt;td headers='score' id='"&amp;AO341&amp;"'&gt;"&amp;I341&amp;"&lt;/td&gt;&lt;td headers='HP'&gt;"&amp;J341&amp;"&lt;/td&gt;&lt;td headers='patk'&gt;"&amp;K341&amp;"&lt;/td&gt;&lt;td headers='matk'&gt;"&amp;L341&amp;"&lt;/td&gt;&lt;td headers='pdef'&gt;"&amp;N341&amp;"&lt;/td&gt;&lt;td headers='mdef'&gt;"&amp;O341&amp;"&lt;/td&gt;&lt;td headers='dex'&gt;"&amp;P341&amp;"&lt;/td&gt;&lt;td headers='agi'&gt;"&amp;Q341&amp;"&lt;/td&gt;&lt;td headers='luck'&gt;"&amp;R341&amp;"&lt;/td&gt;&lt;td headers='aType'&gt;"&amp;S341&amp;IF(U341="","","&lt;br /&gt;"&amp;U341)&amp; "&lt;/td&gt;&lt;td headers='a.bonus'&gt;"&amp;T341&amp;IF(V341="","","&lt;br /&gt;"&amp;V341)&amp;"&lt;/td&gt;&lt;td headers='special'&gt;"&amp;X341&amp;IF(Z341="","","&lt;br /&gt;"&amp;Z341)&amp;"&lt;/td&gt;&lt;td headers='sp.bonus'&gt;"&amp;Y341&amp;IF(AA341="","","&lt;br /&gt;"&amp;AA341)&amp;"&lt;/td&gt;&lt;td headers='others'&gt;"&amp;AB341&amp;"&lt;/td&gt;&lt;td headers='sinA'&gt;"&amp;AC341&amp;"&lt;/td&gt;&lt;td headers='sinB'&gt;"&amp;AD341&amp;"&lt;/td&gt;&lt;td headers='sinC'&gt;"&amp;AE341&amp;"&lt;/td&gt;&lt;td headers='sinD'&gt;"&amp;AF341&amp;"&lt;/td&gt;&lt;td headers='sinE'&gt;"&amp;AG341&amp;"&lt;/td&gt;&lt;td headers='sinF'&gt;"&amp;AH341&amp;"&lt;/td&gt;&lt;td headers='sinG'&gt;"&amp;AI341&amp;"&lt;/td&gt;&lt;/tr&gt;"</f>
        <v>&lt;tr class='mmt ltd'&gt;&lt;td headers='icon'&gt;&lt;a href='https://www.alchemistcodedb.com/jp/card/ts-wrath-three-nobles-01'&gt;&lt;img src='../res/mmt/TS_WRATH_THREE_NOBLES_01.png' title='猛る陣頭の三傑' /&gt;&lt;/a&gt;&lt;/td&gt;&lt;td headers='name'&gt;猛る陣頭の三傑&lt;/td&gt;&lt;td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id='m339'&gt;80&lt;/td&gt;&lt;td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headers='others'&gt;治癒力+20,
MP獲得量+5&lt;/td&gt;&lt;td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341" s="29" t="str">
        <f t="shared" si="31"/>
        <v>document.getElementById('m339').innerHTML = (b0*20+b1*20) + (s0*60+s1*60);</v>
      </c>
      <c r="AO341" s="33" t="str">
        <f t="shared" si="32"/>
        <v>m339</v>
      </c>
      <c r="AP341" s="6" t="str">
        <f>IF(S341="","",VLOOKUP(S341,List!N$2:O$8,2,FALSE)&amp;"*"&amp;T341&amp;IF(U341="","","+"&amp;VLOOKUP(U341,List!N$2:O$8,2,FALSE)&amp;"*"&amp;V341&amp;"-"&amp;VLOOKUP(S341,List!N$2:O$8,2,FALSE)&amp;"*"&amp;VLOOKUP(U341,List!N$2:O$8,2,FALSE)&amp;"*"&amp;MIN(T341,V341)))&amp;IF(X341="","",IF(S341="","","+")&amp;VLOOKUP(X341,List!P$2:Q$15,2,FALSE)&amp;"*"&amp;Y341&amp;IF(Z341="","","+"&amp;VLOOKUP(Z341,List!P$2:Q$14,2,FALSE)))</f>
        <v/>
      </c>
    </row>
    <row r="342" spans="1:42" s="3" customFormat="1" ht="27.6" customHeight="1">
      <c r="A342" s="80" t="s">
        <v>391</v>
      </c>
      <c r="B342" s="6" t="s">
        <v>392</v>
      </c>
      <c r="C342" s="3">
        <v>5</v>
      </c>
      <c r="E342" s="6"/>
      <c r="F342" s="14" t="s">
        <v>359</v>
      </c>
      <c r="G342" s="8" t="s">
        <v>91</v>
      </c>
      <c r="H342" s="8"/>
      <c r="I342" s="4">
        <f t="shared" si="33"/>
        <v>100</v>
      </c>
      <c r="J342" s="2">
        <v>40</v>
      </c>
      <c r="K342" s="2">
        <v>20</v>
      </c>
      <c r="L342" s="2"/>
      <c r="M342" s="2">
        <f t="shared" si="34"/>
        <v>20</v>
      </c>
      <c r="N342" s="2"/>
      <c r="O342" s="2"/>
      <c r="P342" s="2"/>
      <c r="Q342" s="2"/>
      <c r="R342" s="7"/>
      <c r="S342" s="3" t="s">
        <v>14</v>
      </c>
      <c r="T342" s="3">
        <v>20</v>
      </c>
      <c r="W342" s="3">
        <f t="shared" si="30"/>
        <v>20</v>
      </c>
      <c r="Y342" s="8"/>
      <c r="AA342" s="4"/>
      <c r="AB342" s="5" t="s">
        <v>483</v>
      </c>
      <c r="AC342" s="3">
        <v>60</v>
      </c>
      <c r="AJ342" s="4">
        <f t="shared" si="35"/>
        <v>60</v>
      </c>
      <c r="AL342" s="21"/>
      <c r="AM342" s="29" t="str">
        <f>"&lt;tr class='mmt"&amp;IF(D342="活動"," ev",IF(D342="限定"," ltd",""))&amp;IF(G342=""," groupless'","'")&amp;"&gt;&lt;td headers='icon'&gt;&lt;a href='https://www.alchemistcodedb.com/jp/card/"&amp;SUBSTITUTE(SUBSTITUTE(LOWER(A342),"_","-"),".png","")&amp;"'&gt;&lt;img src='../res/mmt/"&amp;A342&amp;"' title='"&amp;B342&amp;"' /&gt;&lt;/a&gt;&lt;/td&gt;&lt;td headers='name'&gt;"&amp;B342&amp;"&lt;/td&gt;&lt;td headers='rank'&gt;"&amp;C342&amp;"&lt;/td&gt;&lt;td headers='remark'&gt;"&amp;IF(D342="活動","&lt;span class='event'&gt;活動&lt;/span&gt;",IF(D342="限定","&lt;span class='limited'&gt;限定&lt;/span&gt;",""))&amp;"&lt;/td&gt;&lt;td headers='origin'&gt;&lt;span class='originName'&gt;"&amp;SUBSTITUTE(F342,CHAR(10),"&lt;br /&gt;")&amp;"&lt;/span&gt;&lt;img class='originLogo' src='../res/mmt/ui/"&amp;VLOOKUP(F342,List!F:H,2,FALSE)&amp;"'title='"&amp;SUBSTITUTE(F342,CHAR(10)," ")&amp;"' /&gt;&lt;/td&gt;&lt;td headers='group'&gt;"&amp;IF(G342="","","&lt;span class='groupName'&gt;"&amp;SUBSTITUTE(G342,CHAR(10)," ")&amp;IF(H342="","","&lt;br /&gt;"&amp;SUBSTITUTE(H342,CHAR(10)," "))&amp;"&lt;/span&gt;&lt;img class='groupLogo' src='../res/mmt/ui/"&amp;VLOOKUP(G342,List!K:L,2,FALSE)&amp;"' title='"&amp;SUBSTITUTE(G342,CHAR(10)," ")&amp;"' /&gt;")&amp;IF(H342="","","&lt;img class='groupLogo' src='../res/mmt/ui/"&amp;VLOOKUP(H342,List!K:L,2,FALSE)&amp;"' title='"&amp;SUBSTITUTE(H342,CHAR(10)," ")&amp;"' /&gt;")&amp;"&lt;/td&gt;&lt;td headers='score' id='"&amp;AO342&amp;"'&gt;"&amp;I342&amp;"&lt;/td&gt;&lt;td headers='HP'&gt;"&amp;J342&amp;"&lt;/td&gt;&lt;td headers='patk'&gt;"&amp;K342&amp;"&lt;/td&gt;&lt;td headers='matk'&gt;"&amp;L342&amp;"&lt;/td&gt;&lt;td headers='pdef'&gt;"&amp;N342&amp;"&lt;/td&gt;&lt;td headers='mdef'&gt;"&amp;O342&amp;"&lt;/td&gt;&lt;td headers='dex'&gt;"&amp;P342&amp;"&lt;/td&gt;&lt;td headers='agi'&gt;"&amp;Q342&amp;"&lt;/td&gt;&lt;td headers='luck'&gt;"&amp;R342&amp;"&lt;/td&gt;&lt;td headers='aType'&gt;"&amp;S342&amp;IF(U342="","","&lt;br /&gt;"&amp;U342)&amp; "&lt;/td&gt;&lt;td headers='a.bonus'&gt;"&amp;T342&amp;IF(V342="","","&lt;br /&gt;"&amp;V342)&amp;"&lt;/td&gt;&lt;td headers='special'&gt;"&amp;X342&amp;IF(Z342="","","&lt;br /&gt;"&amp;Z342)&amp;"&lt;/td&gt;&lt;td headers='sp.bonus'&gt;"&amp;Y342&amp;IF(AA342="","","&lt;br /&gt;"&amp;AA342)&amp;"&lt;/td&gt;&lt;td headers='others'&gt;"&amp;AB342&amp;"&lt;/td&gt;&lt;td headers='sinA'&gt;"&amp;AC342&amp;"&lt;/td&gt;&lt;td headers='sinB'&gt;"&amp;AD342&amp;"&lt;/td&gt;&lt;td headers='sinC'&gt;"&amp;AE342&amp;"&lt;/td&gt;&lt;td headers='sinD'&gt;"&amp;AF342&amp;"&lt;/td&gt;&lt;td headers='sinE'&gt;"&amp;AG342&amp;"&lt;/td&gt;&lt;td headers='sinF'&gt;"&amp;AH342&amp;"&lt;/td&gt;&lt;td headers='sinG'&gt;"&amp;AI342&amp;"&lt;/td&gt;&lt;/tr&gt;"</f>
        <v>&lt;tr class='mmt'&gt;&lt;td headers='icon'&gt;&lt;a href='https://www.alchemistcodedb.com/jp/card/ts-wrath-zahar-01'&gt;&lt;img src='../res/mmt/TS_WRATH_ZAHAR_01.png' title='漆黒の野望、未だ叶わず' /&gt;&lt;/a&gt;&lt;/td&gt;&lt;td headers='name'&gt;漆黒の野望、未だ叶わず&lt;/td&gt;&lt;td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id='m340'&gt;100&lt;/td&gt;&lt;td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headers='others'&gt;光属性耐性+20&lt;/td&gt;&lt;td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342" s="29" t="str">
        <f t="shared" si="31"/>
        <v>document.getElementById('m340').innerHTML = (b0*20+b1*20) + (s0*60+s1*60)+ (ex01*20);</v>
      </c>
      <c r="AO342" s="33" t="str">
        <f t="shared" si="32"/>
        <v>m340</v>
      </c>
      <c r="AP342" s="6" t="str">
        <f>IF(S342="","",VLOOKUP(S342,List!N$2:O$8,2,FALSE)&amp;"*"&amp;T342&amp;IF(U342="","","+"&amp;VLOOKUP(U342,List!N$2:O$8,2,FALSE)&amp;"*"&amp;V342&amp;"-"&amp;VLOOKUP(S342,List!N$2:O$8,2,FALSE)&amp;"*"&amp;VLOOKUP(U342,List!N$2:O$8,2,FALSE)&amp;"*"&amp;MIN(T342,V342)))&amp;IF(X342="","",IF(S342="","","+")&amp;VLOOKUP(X342,List!P$2:Q$15,2,FALSE)&amp;"*"&amp;Y342&amp;IF(Z342="","","+"&amp;VLOOKUP(Z342,List!P$2:Q$14,2,FALSE)))</f>
        <v>ex01*20</v>
      </c>
    </row>
    <row r="343" spans="1:42" s="3" customFormat="1" ht="27.6" customHeight="1">
      <c r="A343" s="80" t="s">
        <v>534</v>
      </c>
      <c r="B343" s="6" t="s">
        <v>542</v>
      </c>
      <c r="C343" s="3">
        <v>5</v>
      </c>
      <c r="E343" s="6"/>
      <c r="F343" s="14" t="s">
        <v>359</v>
      </c>
      <c r="G343" s="8" t="s">
        <v>91</v>
      </c>
      <c r="H343" s="8"/>
      <c r="I343" s="4">
        <f t="shared" si="33"/>
        <v>100</v>
      </c>
      <c r="J343" s="2"/>
      <c r="K343" s="2">
        <v>30</v>
      </c>
      <c r="L343" s="2">
        <v>30</v>
      </c>
      <c r="M343" s="2">
        <f t="shared" si="34"/>
        <v>30</v>
      </c>
      <c r="N343" s="2"/>
      <c r="O343" s="2"/>
      <c r="P343" s="2"/>
      <c r="Q343" s="2"/>
      <c r="R343" s="7"/>
      <c r="S343" s="3" t="s">
        <v>14</v>
      </c>
      <c r="T343" s="3">
        <v>40</v>
      </c>
      <c r="W343" s="3">
        <f t="shared" si="30"/>
        <v>40</v>
      </c>
      <c r="Y343" s="8"/>
      <c r="AA343" s="4"/>
      <c r="AB343" s="5"/>
      <c r="AD343" s="3">
        <v>30</v>
      </c>
      <c r="AG343" s="3">
        <v>30</v>
      </c>
      <c r="AJ343" s="4">
        <f t="shared" si="35"/>
        <v>30</v>
      </c>
      <c r="AL343" s="21"/>
      <c r="AM343" s="29" t="str">
        <f>"&lt;tr class='mmt"&amp;IF(D343="活動"," ev",IF(D343="限定"," ltd",""))&amp;IF(G343=""," groupless'","'")&amp;"&gt;&lt;td headers='icon'&gt;&lt;a href='https://www.alchemistcodedb.com/jp/card/"&amp;SUBSTITUTE(SUBSTITUTE(LOWER(A343),"_","-"),".png","")&amp;"'&gt;&lt;img src='../res/mmt/"&amp;A343&amp;"' title='"&amp;B343&amp;"' /&gt;&lt;/a&gt;&lt;/td&gt;&lt;td headers='name'&gt;"&amp;B343&amp;"&lt;/td&gt;&lt;td headers='rank'&gt;"&amp;C343&amp;"&lt;/td&gt;&lt;td headers='remark'&gt;"&amp;IF(D343="活動","&lt;span class='event'&gt;活動&lt;/span&gt;",IF(D343="限定","&lt;span class='limited'&gt;限定&lt;/span&gt;",""))&amp;"&lt;/td&gt;&lt;td headers='origin'&gt;&lt;span class='originName'&gt;"&amp;SUBSTITUTE(F343,CHAR(10),"&lt;br /&gt;")&amp;"&lt;/span&gt;&lt;img class='originLogo' src='../res/mmt/ui/"&amp;VLOOKUP(F343,List!F:H,2,FALSE)&amp;"'title='"&amp;SUBSTITUTE(F343,CHAR(10)," ")&amp;"' /&gt;&lt;/td&gt;&lt;td headers='group'&gt;"&amp;IF(G343="","","&lt;span class='groupName'&gt;"&amp;SUBSTITUTE(G343,CHAR(10)," ")&amp;IF(H343="","","&lt;br /&gt;"&amp;SUBSTITUTE(H343,CHAR(10)," "))&amp;"&lt;/span&gt;&lt;img class='groupLogo' src='../res/mmt/ui/"&amp;VLOOKUP(G343,List!K:L,2,FALSE)&amp;"' title='"&amp;SUBSTITUTE(G343,CHAR(10)," ")&amp;"' /&gt;")&amp;IF(H343="","","&lt;img class='groupLogo' src='../res/mmt/ui/"&amp;VLOOKUP(H343,List!K:L,2,FALSE)&amp;"' title='"&amp;SUBSTITUTE(H343,CHAR(10)," ")&amp;"' /&gt;")&amp;"&lt;/td&gt;&lt;td headers='score' id='"&amp;AO343&amp;"'&gt;"&amp;I343&amp;"&lt;/td&gt;&lt;td headers='HP'&gt;"&amp;J343&amp;"&lt;/td&gt;&lt;td headers='patk'&gt;"&amp;K343&amp;"&lt;/td&gt;&lt;td headers='matk'&gt;"&amp;L343&amp;"&lt;/td&gt;&lt;td headers='pdef'&gt;"&amp;N343&amp;"&lt;/td&gt;&lt;td headers='mdef'&gt;"&amp;O343&amp;"&lt;/td&gt;&lt;td headers='dex'&gt;"&amp;P343&amp;"&lt;/td&gt;&lt;td headers='agi'&gt;"&amp;Q343&amp;"&lt;/td&gt;&lt;td headers='luck'&gt;"&amp;R343&amp;"&lt;/td&gt;&lt;td headers='aType'&gt;"&amp;S343&amp;IF(U343="","","&lt;br /&gt;"&amp;U343)&amp; "&lt;/td&gt;&lt;td headers='a.bonus'&gt;"&amp;T343&amp;IF(V343="","","&lt;br /&gt;"&amp;V343)&amp;"&lt;/td&gt;&lt;td headers='special'&gt;"&amp;X343&amp;IF(Z343="","","&lt;br /&gt;"&amp;Z343)&amp;"&lt;/td&gt;&lt;td headers='sp.bonus'&gt;"&amp;Y343&amp;IF(AA343="","","&lt;br /&gt;"&amp;AA343)&amp;"&lt;/td&gt;&lt;td headers='others'&gt;"&amp;AB343&amp;"&lt;/td&gt;&lt;td headers='sinA'&gt;"&amp;AC343&amp;"&lt;/td&gt;&lt;td headers='sinB'&gt;"&amp;AD343&amp;"&lt;/td&gt;&lt;td headers='sinC'&gt;"&amp;AE343&amp;"&lt;/td&gt;&lt;td headers='sinD'&gt;"&amp;AF343&amp;"&lt;/td&gt;&lt;td headers='sinE'&gt;"&amp;AG343&amp;"&lt;/td&gt;&lt;td headers='sinF'&gt;"&amp;AH343&amp;"&lt;/td&gt;&lt;td headers='sinG'&gt;"&amp;AI343&amp;"&lt;/td&gt;&lt;/tr&gt;"</f>
        <v>&lt;tr class='mmt'&gt;&lt;td headers='icon'&gt;&lt;a href='https://www.alchemistcodedb.com/jp/card/ts-wrath-zahar-02'&gt;&lt;img src='../res/mmt/TS_WRATH_ZAHAR_02.png' title='白銀の野望、ここに降り立ち' /&gt;&lt;/a&gt;&lt;/td&gt;&lt;td headers='name'&gt;白銀の野望、ここに降り立ち&lt;/td&gt;&lt;td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id='m341'&gt;100&lt;/td&gt;&lt;td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headers='sinE'&gt;30&lt;/td&gt;&lt;td headers='sinF'&gt;&lt;/td&gt;&lt;td headers='sinG'&gt;&lt;/td&gt;&lt;/tr&gt;</v>
      </c>
      <c r="AN343" s="29" t="str">
        <f t="shared" si="31"/>
        <v>document.getElementById('m341').innerHTML = (b0*30+b1*30+b2*30) + (s0*30+s2*30+s5*30)+ (ex01*40);</v>
      </c>
      <c r="AO343" s="33" t="str">
        <f t="shared" si="32"/>
        <v>m341</v>
      </c>
      <c r="AP343" s="6" t="str">
        <f>IF(S343="","",VLOOKUP(S343,List!N$2:O$8,2,FALSE)&amp;"*"&amp;T343&amp;IF(U343="","","+"&amp;VLOOKUP(U343,List!N$2:O$8,2,FALSE)&amp;"*"&amp;V343&amp;"-"&amp;VLOOKUP(S343,List!N$2:O$8,2,FALSE)&amp;"*"&amp;VLOOKUP(U343,List!N$2:O$8,2,FALSE)&amp;"*"&amp;MIN(T343,V343)))&amp;IF(X343="","",IF(S343="","","+")&amp;VLOOKUP(X343,List!P$2:Q$15,2,FALSE)&amp;"*"&amp;Y343&amp;IF(Z343="","","+"&amp;VLOOKUP(Z343,List!P$2:Q$14,2,FALSE)))</f>
        <v>ex01*40</v>
      </c>
    </row>
    <row r="345" spans="1:42" ht="27.6" customHeight="1">
      <c r="AM345" s="87" t="s">
        <v>674</v>
      </c>
      <c r="AN345" s="88" t="s">
        <v>577</v>
      </c>
    </row>
  </sheetData>
  <sheetProtection selectLockedCells="1" sort="0"/>
  <autoFilter ref="B2:AJ343" xr:uid="{12F5E3EA-4FDA-471C-839A-02A68F2CB4ED}"/>
  <conditionalFormatting sqref="A1:AS345">
    <cfRule type="cellIs" dxfId="2" priority="1" operator="equal">
      <formula>0</formula>
    </cfRule>
    <cfRule type="expression" dxfId="1" priority="2">
      <formula>IFERROR($AM1,1)</formula>
    </cfRule>
    <cfRule type="expression" dxfId="0" priority="3">
      <formula>IF($AN1=CHAR(125),1)</formula>
    </cfRule>
  </conditionalFormatting>
  <dataValidations count="2">
    <dataValidation type="list" allowBlank="1" showInputMessage="1" showErrorMessage="1" sqref="B154:D156 G3:H343" xr:uid="{91D76B18-8BFA-41A6-8BB4-EC6DBFF8B8B4}">
      <formula1>Group</formula1>
    </dataValidation>
    <dataValidation type="list" allowBlank="1" showInputMessage="1" showErrorMessage="1" sqref="F3:F343" xr:uid="{73CF5DB4-77CA-4964-8750-7C5090779105}">
      <formula1>Origin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CalcField">
                <anchor moveWithCells="1">
                  <from>
                    <xdr:col>36</xdr:col>
                    <xdr:colOff>0</xdr:colOff>
                    <xdr:row>0</xdr:row>
                    <xdr:rowOff>7620</xdr:rowOff>
                  </from>
                  <to>
                    <xdr:col>38</xdr:col>
                    <xdr:colOff>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pyHTML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JS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importMmtLis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5107AE19-B90B-47A1-AF5E-D7825A8743A9}">
          <x14:formula1>
            <xm:f>List!$N$2:$N$8</xm:f>
          </x14:formula1>
          <xm:sqref>S1:S2 S344:S1048576 U1:U1048576</xm:sqref>
        </x14:dataValidation>
        <x14:dataValidation type="list" allowBlank="1" showInputMessage="1" showErrorMessage="1" xr:uid="{63F119C5-6A0C-41AF-9767-DDF7441E048B}">
          <x14:formula1>
            <xm:f>List!$N$2:$N$8</xm:f>
          </x14:formula1>
          <xm:sqref>S3:S343</xm:sqref>
        </x14:dataValidation>
        <x14:dataValidation type="list" allowBlank="1" showInputMessage="1" xr:uid="{7B01C0FE-768A-462C-9F6B-094E8E3AF8D3}">
          <x14:formula1>
            <xm:f>List!$P$2:$P$15</xm:f>
          </x14:formula1>
          <xm:sqref>X1:X198 X200:X1048576 Z1:Z1048576</xm:sqref>
        </x14:dataValidation>
        <x14:dataValidation type="list" allowBlank="1" showInputMessage="1" showErrorMessage="1" xr:uid="{ED81CEA2-4CE0-47DA-9064-D4814E2F6633}">
          <x14:formula1>
            <xm:f>List!$G$35:$G$44</xm:f>
          </x14:formula1>
          <xm:sqref>E3:E343</xm:sqref>
        </x14:dataValidation>
        <x14:dataValidation type="list" allowBlank="1" showInputMessage="1" xr:uid="{74B7421B-8C01-4979-B30B-479241B3A1B1}">
          <x14:formula1>
            <xm:f>List!$R$2:$R$27</xm:f>
          </x14:formula1>
          <xm:sqref>AB1:AB1048576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2D86A-5345-440C-878E-B8FA1A8A547C}">
  <sheetPr codeName="Sheet2"/>
  <dimension ref="A1:V49"/>
  <sheetViews>
    <sheetView topLeftCell="A10" zoomScaleNormal="100" workbookViewId="0">
      <selection activeCell="G39" sqref="G39"/>
    </sheetView>
  </sheetViews>
  <sheetFormatPr defaultColWidth="6.44140625" defaultRowHeight="34.799999999999997" customHeight="1"/>
  <cols>
    <col min="1" max="1" width="6.44140625" style="1" customWidth="1"/>
    <col min="2" max="2" width="6.44140625" style="65" customWidth="1"/>
    <col min="3" max="3" width="6.44140625" style="1"/>
    <col min="4" max="4" width="16.21875" style="10" hidden="1" customWidth="1"/>
    <col min="5" max="5" width="37.88671875" style="12" hidden="1" customWidth="1"/>
    <col min="6" max="6" width="43" style="60" bestFit="1" customWidth="1"/>
    <col min="7" max="7" width="27.21875" style="65" customWidth="1"/>
    <col min="8" max="8" width="27.21875" style="60" customWidth="1"/>
    <col min="9" max="9" width="6.44140625" style="1" customWidth="1"/>
    <col min="10" max="10" width="26.44140625" style="1" hidden="1" customWidth="1"/>
    <col min="11" max="11" width="37.88671875" style="1" customWidth="1"/>
    <col min="12" max="12" width="35.88671875" style="39" bestFit="1" customWidth="1"/>
    <col min="13" max="13" width="6.44140625" style="1"/>
    <col min="14" max="14" width="9.77734375" style="1" bestFit="1" customWidth="1"/>
    <col min="15" max="15" width="4.88671875" style="1" bestFit="1" customWidth="1"/>
    <col min="16" max="16" width="8.44140625" style="1" bestFit="1" customWidth="1"/>
    <col min="17" max="17" width="4.88671875" style="43" bestFit="1" customWidth="1"/>
    <col min="18" max="18" width="11" style="1" bestFit="1" customWidth="1"/>
    <col min="19" max="19" width="6.44140625" style="1"/>
    <col min="21" max="21" width="25.44140625" style="1" bestFit="1" customWidth="1"/>
    <col min="22" max="22" width="23.33203125" style="1" bestFit="1" customWidth="1"/>
    <col min="23" max="16384" width="6.44140625" style="1"/>
  </cols>
  <sheetData>
    <row r="1" spans="1:22" ht="34.799999999999997" customHeight="1">
      <c r="A1" s="23"/>
      <c r="B1" s="23"/>
      <c r="C1" s="23" t="s">
        <v>393</v>
      </c>
      <c r="D1" s="23" t="s">
        <v>394</v>
      </c>
      <c r="E1" s="24" t="s">
        <v>395</v>
      </c>
      <c r="F1" s="23" t="s">
        <v>3</v>
      </c>
      <c r="G1" s="23"/>
      <c r="H1" s="23"/>
      <c r="I1" s="23"/>
      <c r="J1" s="23" t="s">
        <v>396</v>
      </c>
      <c r="K1" s="23" t="s">
        <v>4</v>
      </c>
      <c r="L1" s="40" t="s">
        <v>449</v>
      </c>
      <c r="N1" s="1" t="s">
        <v>472</v>
      </c>
      <c r="P1" s="1" t="s">
        <v>475</v>
      </c>
      <c r="R1" s="1" t="s">
        <v>435</v>
      </c>
      <c r="U1" s="52" t="s">
        <v>42</v>
      </c>
      <c r="V1" s="72" t="s">
        <v>107</v>
      </c>
    </row>
    <row r="2" spans="1:22" ht="34.799999999999997" customHeight="1">
      <c r="A2" s="62"/>
      <c r="B2" s="64"/>
      <c r="C2" s="62"/>
      <c r="D2" s="94" t="s">
        <v>397</v>
      </c>
      <c r="E2" s="93" t="s">
        <v>398</v>
      </c>
      <c r="F2" s="52" t="s">
        <v>42</v>
      </c>
      <c r="G2" s="66" t="s">
        <v>775</v>
      </c>
      <c r="H2" s="66" t="s">
        <v>397</v>
      </c>
      <c r="I2" s="11"/>
      <c r="J2" s="11" t="s">
        <v>399</v>
      </c>
      <c r="K2" s="11" t="s">
        <v>107</v>
      </c>
      <c r="L2" s="39" t="s">
        <v>399</v>
      </c>
      <c r="N2" s="1" t="s">
        <v>14</v>
      </c>
      <c r="O2" s="1" t="s">
        <v>795</v>
      </c>
      <c r="P2" s="1" t="s">
        <v>20</v>
      </c>
      <c r="Q2" s="43" t="s">
        <v>808</v>
      </c>
      <c r="R2" s="1" t="s">
        <v>552</v>
      </c>
      <c r="U2" s="52" t="s">
        <v>359</v>
      </c>
      <c r="V2" s="72" t="s">
        <v>570</v>
      </c>
    </row>
    <row r="3" spans="1:22" ht="34.799999999999997" customHeight="1">
      <c r="A3" s="62"/>
      <c r="B3" s="64"/>
      <c r="C3" s="62"/>
      <c r="D3" s="94"/>
      <c r="E3" s="93"/>
      <c r="F3" s="52"/>
      <c r="G3" s="52"/>
      <c r="H3" s="52"/>
      <c r="I3" s="11"/>
      <c r="J3" s="11" t="s">
        <v>400</v>
      </c>
      <c r="K3" s="11" t="s">
        <v>570</v>
      </c>
      <c r="L3" s="39" t="s">
        <v>400</v>
      </c>
      <c r="M3" s="51"/>
      <c r="N3" s="1" t="s">
        <v>15</v>
      </c>
      <c r="O3" s="1" t="s">
        <v>797</v>
      </c>
      <c r="P3" s="39" t="s">
        <v>21</v>
      </c>
      <c r="Q3" s="43" t="s">
        <v>809</v>
      </c>
      <c r="R3" s="1" t="s">
        <v>944</v>
      </c>
      <c r="U3" s="73" t="s">
        <v>280</v>
      </c>
      <c r="V3" s="72" t="s">
        <v>43</v>
      </c>
    </row>
    <row r="4" spans="1:22" ht="34.799999999999997" customHeight="1">
      <c r="A4" s="62"/>
      <c r="B4" s="64"/>
      <c r="C4" s="62"/>
      <c r="D4" s="94"/>
      <c r="E4" s="93"/>
      <c r="F4" s="52"/>
      <c r="G4" s="52"/>
      <c r="H4" s="52"/>
      <c r="I4" s="11"/>
      <c r="J4" s="11" t="s">
        <v>401</v>
      </c>
      <c r="K4" s="11" t="s">
        <v>43</v>
      </c>
      <c r="L4" s="39" t="s">
        <v>401</v>
      </c>
      <c r="M4" s="51"/>
      <c r="N4" s="1" t="s">
        <v>16</v>
      </c>
      <c r="O4" s="43" t="s">
        <v>799</v>
      </c>
      <c r="P4" s="1" t="s">
        <v>22</v>
      </c>
      <c r="Q4" s="43" t="s">
        <v>802</v>
      </c>
      <c r="R4" s="1" t="s">
        <v>553</v>
      </c>
      <c r="U4" s="73" t="s">
        <v>48</v>
      </c>
      <c r="V4" s="72" t="s">
        <v>100</v>
      </c>
    </row>
    <row r="5" spans="1:22" ht="34.799999999999997" customHeight="1">
      <c r="A5" s="62"/>
      <c r="B5" s="64"/>
      <c r="C5" s="62"/>
      <c r="D5" s="94"/>
      <c r="E5" s="93"/>
      <c r="F5" s="52"/>
      <c r="G5" s="52"/>
      <c r="H5" s="52"/>
      <c r="I5" s="11"/>
      <c r="J5" s="11" t="s">
        <v>402</v>
      </c>
      <c r="K5" s="11" t="s">
        <v>100</v>
      </c>
      <c r="L5" s="39" t="s">
        <v>402</v>
      </c>
      <c r="M5" s="51"/>
      <c r="N5" s="1" t="s">
        <v>17</v>
      </c>
      <c r="O5" s="43" t="s">
        <v>801</v>
      </c>
      <c r="P5" s="41" t="s">
        <v>794</v>
      </c>
      <c r="Q5" s="43" t="s">
        <v>804</v>
      </c>
      <c r="R5" s="1" t="s">
        <v>554</v>
      </c>
      <c r="U5" s="73" t="s">
        <v>780</v>
      </c>
      <c r="V5" s="72" t="s">
        <v>404</v>
      </c>
    </row>
    <row r="6" spans="1:22" ht="34.799999999999997" customHeight="1">
      <c r="A6" s="62"/>
      <c r="B6" s="64"/>
      <c r="C6" s="62"/>
      <c r="D6" s="94"/>
      <c r="E6" s="93"/>
      <c r="F6" s="52"/>
      <c r="G6" s="52"/>
      <c r="H6" s="52"/>
      <c r="I6" s="11"/>
      <c r="J6" s="11" t="s">
        <v>403</v>
      </c>
      <c r="K6" s="11" t="s">
        <v>404</v>
      </c>
      <c r="L6" s="39" t="s">
        <v>403</v>
      </c>
      <c r="M6" s="51"/>
      <c r="N6" s="39" t="s">
        <v>18</v>
      </c>
      <c r="O6" s="43" t="s">
        <v>803</v>
      </c>
      <c r="P6" s="84" t="s">
        <v>946</v>
      </c>
      <c r="Q6" s="43" t="s">
        <v>806</v>
      </c>
      <c r="R6" s="41" t="s">
        <v>593</v>
      </c>
      <c r="U6" s="52" t="s">
        <v>161</v>
      </c>
      <c r="V6" s="72" t="s">
        <v>360</v>
      </c>
    </row>
    <row r="7" spans="1:22" ht="34.799999999999997" customHeight="1">
      <c r="A7" s="62"/>
      <c r="B7" s="64"/>
      <c r="C7" s="62"/>
      <c r="D7" s="94" t="s">
        <v>405</v>
      </c>
      <c r="E7" s="93" t="s">
        <v>406</v>
      </c>
      <c r="F7" s="52" t="s">
        <v>359</v>
      </c>
      <c r="G7" s="52" t="s">
        <v>776</v>
      </c>
      <c r="H7" s="52" t="s">
        <v>405</v>
      </c>
      <c r="I7" s="11"/>
      <c r="J7" s="11" t="s">
        <v>407</v>
      </c>
      <c r="K7" s="11" t="s">
        <v>360</v>
      </c>
      <c r="L7" s="39" t="s">
        <v>407</v>
      </c>
      <c r="M7" s="51"/>
      <c r="N7" s="1" t="s">
        <v>901</v>
      </c>
      <c r="O7" s="1" t="s">
        <v>805</v>
      </c>
      <c r="P7" s="65" t="s">
        <v>671</v>
      </c>
      <c r="Q7" s="43" t="s">
        <v>796</v>
      </c>
      <c r="R7" s="1" t="s">
        <v>555</v>
      </c>
      <c r="U7" s="73" t="s">
        <v>263</v>
      </c>
      <c r="V7" s="72" t="s">
        <v>91</v>
      </c>
    </row>
    <row r="8" spans="1:22" ht="34.799999999999997" customHeight="1">
      <c r="A8" s="62"/>
      <c r="B8" s="64"/>
      <c r="C8" s="62"/>
      <c r="D8" s="94"/>
      <c r="E8" s="93"/>
      <c r="F8" s="52"/>
      <c r="G8" s="52"/>
      <c r="H8" s="52"/>
      <c r="I8" s="11"/>
      <c r="J8" s="11" t="s">
        <v>408</v>
      </c>
      <c r="K8" s="11" t="s">
        <v>91</v>
      </c>
      <c r="L8" s="39" t="s">
        <v>408</v>
      </c>
      <c r="N8" s="1" t="s">
        <v>19</v>
      </c>
      <c r="O8" s="43" t="s">
        <v>800</v>
      </c>
      <c r="P8" s="65" t="s">
        <v>497</v>
      </c>
      <c r="Q8" s="43" t="s">
        <v>798</v>
      </c>
      <c r="R8" s="1" t="s">
        <v>556</v>
      </c>
      <c r="U8" s="52" t="s">
        <v>325</v>
      </c>
      <c r="V8" s="72" t="s">
        <v>666</v>
      </c>
    </row>
    <row r="9" spans="1:22" ht="34.799999999999997" customHeight="1">
      <c r="A9" s="60"/>
      <c r="C9" s="60"/>
      <c r="D9" s="11" t="s">
        <v>409</v>
      </c>
      <c r="E9" s="13" t="s">
        <v>410</v>
      </c>
      <c r="F9" s="61" t="s">
        <v>280</v>
      </c>
      <c r="G9" s="63" t="s">
        <v>777</v>
      </c>
      <c r="H9" s="61" t="s">
        <v>409</v>
      </c>
      <c r="I9" s="11"/>
      <c r="J9" s="11"/>
      <c r="K9" s="11" t="s">
        <v>666</v>
      </c>
      <c r="L9" s="39" t="s">
        <v>656</v>
      </c>
      <c r="N9" s="41"/>
      <c r="O9" s="43"/>
      <c r="P9" s="65" t="s">
        <v>474</v>
      </c>
      <c r="Q9" s="43" t="s">
        <v>807</v>
      </c>
      <c r="R9" s="1" t="s">
        <v>557</v>
      </c>
      <c r="U9" s="73" t="s">
        <v>427</v>
      </c>
      <c r="V9" s="72" t="s">
        <v>693</v>
      </c>
    </row>
    <row r="10" spans="1:22" ht="34.799999999999997" customHeight="1">
      <c r="A10" s="60"/>
      <c r="C10" s="60"/>
      <c r="D10" s="11" t="s">
        <v>411</v>
      </c>
      <c r="E10" s="13" t="s">
        <v>412</v>
      </c>
      <c r="F10" s="61" t="s">
        <v>48</v>
      </c>
      <c r="G10" s="63" t="s">
        <v>778</v>
      </c>
      <c r="H10" s="61" t="s">
        <v>411</v>
      </c>
      <c r="I10" s="11"/>
      <c r="J10" s="11"/>
      <c r="K10" s="11" t="s">
        <v>693</v>
      </c>
      <c r="L10" s="39" t="s">
        <v>694</v>
      </c>
      <c r="O10" s="43"/>
      <c r="P10" s="1" t="s">
        <v>23</v>
      </c>
      <c r="Q10" s="43" t="s">
        <v>810</v>
      </c>
      <c r="R10" s="82" t="s">
        <v>928</v>
      </c>
      <c r="U10" s="52" t="s">
        <v>489</v>
      </c>
      <c r="V10" s="72" t="s">
        <v>571</v>
      </c>
    </row>
    <row r="11" spans="1:22" ht="34.799999999999997" customHeight="1">
      <c r="A11" s="60"/>
      <c r="C11" s="60"/>
      <c r="D11" s="11" t="s">
        <v>413</v>
      </c>
      <c r="E11" s="13" t="s">
        <v>414</v>
      </c>
      <c r="F11" s="61" t="s">
        <v>780</v>
      </c>
      <c r="G11" s="63" t="s">
        <v>779</v>
      </c>
      <c r="H11" s="61" t="s">
        <v>413</v>
      </c>
      <c r="I11" s="11"/>
      <c r="J11" s="11" t="s">
        <v>415</v>
      </c>
      <c r="K11" s="11" t="s">
        <v>571</v>
      </c>
      <c r="L11" s="39" t="s">
        <v>415</v>
      </c>
      <c r="P11" s="1" t="s">
        <v>24</v>
      </c>
      <c r="Q11" s="43" t="s">
        <v>811</v>
      </c>
      <c r="R11" s="1" t="s">
        <v>558</v>
      </c>
      <c r="U11" s="73" t="s">
        <v>173</v>
      </c>
      <c r="V11" s="72" t="s">
        <v>584</v>
      </c>
    </row>
    <row r="12" spans="1:22" ht="34.799999999999997" customHeight="1">
      <c r="A12" s="62"/>
      <c r="B12" s="64"/>
      <c r="C12" s="62"/>
      <c r="D12" s="94" t="s">
        <v>416</v>
      </c>
      <c r="E12" s="93" t="s">
        <v>417</v>
      </c>
      <c r="F12" s="52" t="s">
        <v>161</v>
      </c>
      <c r="G12" s="63" t="s">
        <v>781</v>
      </c>
      <c r="H12" s="52" t="s">
        <v>416</v>
      </c>
      <c r="I12" s="11"/>
      <c r="J12" s="11" t="s">
        <v>418</v>
      </c>
      <c r="K12" s="11" t="s">
        <v>584</v>
      </c>
      <c r="L12" s="39" t="s">
        <v>418</v>
      </c>
      <c r="P12" s="1" t="s">
        <v>25</v>
      </c>
      <c r="Q12" s="43" t="s">
        <v>812</v>
      </c>
      <c r="R12" s="1" t="s">
        <v>559</v>
      </c>
      <c r="U12" s="52" t="s">
        <v>36</v>
      </c>
      <c r="V12" s="72" t="s">
        <v>167</v>
      </c>
    </row>
    <row r="13" spans="1:22" ht="34.799999999999997" customHeight="1">
      <c r="A13" s="62"/>
      <c r="B13" s="64"/>
      <c r="C13" s="62"/>
      <c r="D13" s="94"/>
      <c r="E13" s="93"/>
      <c r="F13" s="52"/>
      <c r="G13" s="63"/>
      <c r="H13" s="52"/>
      <c r="I13" s="11"/>
      <c r="J13" s="11" t="s">
        <v>419</v>
      </c>
      <c r="K13" s="11" t="s">
        <v>167</v>
      </c>
      <c r="L13" s="39" t="s">
        <v>419</v>
      </c>
      <c r="P13" s="1" t="s">
        <v>488</v>
      </c>
      <c r="Q13" s="43" t="s">
        <v>813</v>
      </c>
      <c r="R13" s="42" t="s">
        <v>611</v>
      </c>
      <c r="V13" s="72" t="s">
        <v>336</v>
      </c>
    </row>
    <row r="14" spans="1:22" ht="34.799999999999997" customHeight="1">
      <c r="A14" s="60"/>
      <c r="C14" s="60"/>
      <c r="D14" s="11" t="s">
        <v>420</v>
      </c>
      <c r="E14" s="13" t="s">
        <v>421</v>
      </c>
      <c r="F14" s="61" t="s">
        <v>263</v>
      </c>
      <c r="G14" s="63" t="s">
        <v>782</v>
      </c>
      <c r="H14" s="61" t="s">
        <v>420</v>
      </c>
      <c r="I14" s="11"/>
      <c r="J14" s="11"/>
      <c r="K14" s="11"/>
      <c r="P14" s="1" t="s">
        <v>531</v>
      </c>
      <c r="Q14" s="43" t="s">
        <v>909</v>
      </c>
      <c r="R14" s="82" t="s">
        <v>926</v>
      </c>
      <c r="V14" s="72" t="s">
        <v>738</v>
      </c>
    </row>
    <row r="15" spans="1:22" ht="34.799999999999997" customHeight="1">
      <c r="A15" s="62"/>
      <c r="B15" s="64"/>
      <c r="C15" s="62"/>
      <c r="D15" s="11" t="s">
        <v>422</v>
      </c>
      <c r="E15" s="13" t="s">
        <v>423</v>
      </c>
      <c r="F15" s="52" t="s">
        <v>325</v>
      </c>
      <c r="G15" s="52" t="s">
        <v>783</v>
      </c>
      <c r="H15" s="52" t="s">
        <v>422</v>
      </c>
      <c r="I15" s="11"/>
      <c r="J15" s="11" t="s">
        <v>424</v>
      </c>
      <c r="K15" s="11" t="s">
        <v>336</v>
      </c>
      <c r="L15" s="39" t="s">
        <v>424</v>
      </c>
      <c r="P15" s="1" t="s">
        <v>621</v>
      </c>
      <c r="Q15" s="65" t="s">
        <v>947</v>
      </c>
      <c r="R15" s="1" t="s">
        <v>687</v>
      </c>
      <c r="V15" s="72" t="s">
        <v>57</v>
      </c>
    </row>
    <row r="16" spans="1:22" s="60" customFormat="1" ht="34.799999999999997" customHeight="1">
      <c r="A16" s="62"/>
      <c r="B16" s="64"/>
      <c r="C16" s="62"/>
      <c r="E16" s="62"/>
      <c r="F16" s="52"/>
      <c r="G16" s="52"/>
      <c r="H16" s="52"/>
      <c r="K16" s="60" t="s">
        <v>738</v>
      </c>
      <c r="L16" s="60" t="s">
        <v>739</v>
      </c>
      <c r="R16" s="1" t="s">
        <v>560</v>
      </c>
      <c r="T16"/>
      <c r="V16" s="72" t="s">
        <v>68</v>
      </c>
    </row>
    <row r="17" spans="1:22" ht="34.799999999999997" customHeight="1">
      <c r="A17" s="60"/>
      <c r="C17" s="60"/>
      <c r="D17" s="11" t="s">
        <v>425</v>
      </c>
      <c r="E17" s="13" t="s">
        <v>426</v>
      </c>
      <c r="F17" s="61" t="s">
        <v>427</v>
      </c>
      <c r="G17" s="63" t="s">
        <v>784</v>
      </c>
      <c r="H17" s="61" t="s">
        <v>425</v>
      </c>
      <c r="I17" s="11"/>
      <c r="J17" s="11" t="s">
        <v>428</v>
      </c>
      <c r="K17" s="11" t="s">
        <v>57</v>
      </c>
      <c r="L17" s="39" t="s">
        <v>428</v>
      </c>
      <c r="R17" s="1" t="s">
        <v>561</v>
      </c>
      <c r="V17" s="72" t="s">
        <v>655</v>
      </c>
    </row>
    <row r="18" spans="1:22" ht="34.799999999999997" customHeight="1">
      <c r="A18" s="62"/>
      <c r="B18" s="64"/>
      <c r="C18" s="62"/>
      <c r="D18" s="11" t="s">
        <v>429</v>
      </c>
      <c r="E18" s="13" t="s">
        <v>430</v>
      </c>
      <c r="F18" s="52" t="s">
        <v>489</v>
      </c>
      <c r="G18" s="52" t="s">
        <v>785</v>
      </c>
      <c r="H18" s="52" t="s">
        <v>429</v>
      </c>
      <c r="I18" s="11"/>
      <c r="J18" s="11" t="s">
        <v>431</v>
      </c>
      <c r="K18" s="11" t="s">
        <v>68</v>
      </c>
      <c r="L18" s="39" t="s">
        <v>431</v>
      </c>
      <c r="R18" s="1" t="s">
        <v>551</v>
      </c>
      <c r="V18" s="78" t="s">
        <v>879</v>
      </c>
    </row>
    <row r="19" spans="1:22" s="51" customFormat="1" ht="34.799999999999997" customHeight="1">
      <c r="A19" s="62"/>
      <c r="B19" s="64"/>
      <c r="C19" s="62"/>
      <c r="E19" s="50"/>
      <c r="F19" s="52"/>
      <c r="G19" s="52"/>
      <c r="H19" s="52"/>
      <c r="K19" s="51" t="s">
        <v>655</v>
      </c>
      <c r="L19" s="51" t="s">
        <v>658</v>
      </c>
      <c r="R19" s="1" t="s">
        <v>562</v>
      </c>
      <c r="T19"/>
      <c r="V19" s="72" t="s">
        <v>174</v>
      </c>
    </row>
    <row r="20" spans="1:22" s="78" customFormat="1" ht="34.799999999999997" customHeight="1">
      <c r="A20" s="77"/>
      <c r="B20" s="77"/>
      <c r="C20" s="77"/>
      <c r="E20" s="77"/>
      <c r="F20" s="52"/>
      <c r="G20" s="52"/>
      <c r="H20" s="52"/>
      <c r="K20" s="78" t="s">
        <v>879</v>
      </c>
      <c r="L20" s="78" t="s">
        <v>880</v>
      </c>
      <c r="R20" s="1" t="s">
        <v>563</v>
      </c>
      <c r="T20"/>
      <c r="V20" s="72" t="s">
        <v>248</v>
      </c>
    </row>
    <row r="21" spans="1:22" ht="34.799999999999997" customHeight="1">
      <c r="A21" s="60"/>
      <c r="C21" s="60"/>
      <c r="D21" s="11" t="s">
        <v>432</v>
      </c>
      <c r="E21" s="13" t="s">
        <v>433</v>
      </c>
      <c r="F21" s="61" t="s">
        <v>173</v>
      </c>
      <c r="G21" s="63" t="s">
        <v>786</v>
      </c>
      <c r="H21" s="61" t="s">
        <v>432</v>
      </c>
      <c r="I21" s="11"/>
      <c r="J21" s="11" t="s">
        <v>434</v>
      </c>
      <c r="K21" s="11" t="s">
        <v>174</v>
      </c>
      <c r="L21" s="39" t="s">
        <v>434</v>
      </c>
      <c r="R21" s="1" t="s">
        <v>564</v>
      </c>
      <c r="V21" s="72" t="s">
        <v>311</v>
      </c>
    </row>
    <row r="22" spans="1:22" ht="34.799999999999997" customHeight="1">
      <c r="A22" s="62" t="s">
        <v>435</v>
      </c>
      <c r="B22" s="64"/>
      <c r="C22" s="62"/>
      <c r="D22" s="94"/>
      <c r="E22" s="93" t="s">
        <v>436</v>
      </c>
      <c r="F22" s="52" t="s">
        <v>36</v>
      </c>
      <c r="G22" s="52" t="s">
        <v>787</v>
      </c>
      <c r="H22" s="52" t="s">
        <v>436</v>
      </c>
      <c r="I22" s="11"/>
      <c r="J22" s="11" t="s">
        <v>437</v>
      </c>
      <c r="K22" s="11" t="s">
        <v>248</v>
      </c>
      <c r="L22" s="39" t="s">
        <v>437</v>
      </c>
      <c r="R22" s="1" t="s">
        <v>565</v>
      </c>
      <c r="V22" s="72" t="s">
        <v>231</v>
      </c>
    </row>
    <row r="23" spans="1:22" ht="34.799999999999997" customHeight="1">
      <c r="A23" s="62"/>
      <c r="B23" s="64"/>
      <c r="C23" s="62"/>
      <c r="D23" s="94"/>
      <c r="E23" s="93"/>
      <c r="F23" s="52"/>
      <c r="G23" s="52"/>
      <c r="H23" s="52"/>
      <c r="I23" s="11"/>
      <c r="J23" s="11" t="s">
        <v>438</v>
      </c>
      <c r="K23" s="11" t="s">
        <v>311</v>
      </c>
      <c r="L23" s="39" t="s">
        <v>438</v>
      </c>
      <c r="R23" s="1" t="s">
        <v>566</v>
      </c>
      <c r="V23" s="72" t="s">
        <v>318</v>
      </c>
    </row>
    <row r="24" spans="1:22" ht="34.799999999999997" customHeight="1">
      <c r="A24" s="62"/>
      <c r="B24" s="64"/>
      <c r="C24" s="62"/>
      <c r="D24" s="94"/>
      <c r="E24" s="93"/>
      <c r="F24" s="52"/>
      <c r="G24" s="52"/>
      <c r="H24" s="52"/>
      <c r="I24" s="11"/>
      <c r="J24" s="11" t="s">
        <v>439</v>
      </c>
      <c r="K24" s="11" t="s">
        <v>231</v>
      </c>
      <c r="L24" s="39" t="s">
        <v>439</v>
      </c>
      <c r="R24" s="1" t="s">
        <v>567</v>
      </c>
      <c r="V24" s="72" t="s">
        <v>518</v>
      </c>
    </row>
    <row r="25" spans="1:22" ht="34.799999999999997" customHeight="1">
      <c r="A25" s="62"/>
      <c r="B25" s="64"/>
      <c r="C25" s="62"/>
      <c r="D25" s="94"/>
      <c r="E25" s="93"/>
      <c r="F25" s="52"/>
      <c r="G25" s="52"/>
      <c r="H25" s="52"/>
      <c r="I25" s="11"/>
      <c r="J25" s="11" t="s">
        <v>440</v>
      </c>
      <c r="K25" s="11" t="s">
        <v>318</v>
      </c>
      <c r="L25" s="39" t="s">
        <v>440</v>
      </c>
      <c r="R25" s="1" t="s">
        <v>568</v>
      </c>
      <c r="V25" s="72" t="s">
        <v>511</v>
      </c>
    </row>
    <row r="26" spans="1:22" s="35" customFormat="1" ht="34.799999999999997" customHeight="1">
      <c r="A26" s="62"/>
      <c r="B26" s="64"/>
      <c r="C26" s="62"/>
      <c r="E26" s="36"/>
      <c r="F26" s="52"/>
      <c r="G26" s="52"/>
      <c r="H26" s="52"/>
      <c r="K26" s="35" t="s">
        <v>518</v>
      </c>
      <c r="L26" s="39" t="s">
        <v>572</v>
      </c>
      <c r="Q26" s="43"/>
      <c r="R26" s="35" t="s">
        <v>622</v>
      </c>
      <c r="V26" s="72" t="s">
        <v>546</v>
      </c>
    </row>
    <row r="27" spans="1:22" s="35" customFormat="1" ht="34.799999999999997" customHeight="1">
      <c r="A27" s="62"/>
      <c r="B27" s="64"/>
      <c r="C27" s="62"/>
      <c r="E27" s="36"/>
      <c r="F27" s="52"/>
      <c r="G27" s="52"/>
      <c r="H27" s="52"/>
      <c r="K27" s="35" t="s">
        <v>511</v>
      </c>
      <c r="L27" s="39" t="s">
        <v>573</v>
      </c>
      <c r="Q27" s="43"/>
      <c r="R27" s="35" t="s">
        <v>740</v>
      </c>
      <c r="V27" s="72" t="s">
        <v>619</v>
      </c>
    </row>
    <row r="28" spans="1:22" s="38" customFormat="1" ht="34.799999999999997" customHeight="1">
      <c r="A28" s="62"/>
      <c r="B28" s="64"/>
      <c r="C28" s="62"/>
      <c r="E28" s="37"/>
      <c r="F28" s="52"/>
      <c r="G28" s="52"/>
      <c r="H28" s="52"/>
      <c r="K28" s="38" t="s">
        <v>546</v>
      </c>
      <c r="L28" s="39" t="s">
        <v>574</v>
      </c>
      <c r="Q28" s="43"/>
      <c r="V28" s="72" t="s">
        <v>646</v>
      </c>
    </row>
    <row r="29" spans="1:22" s="43" customFormat="1" ht="34.799999999999997" customHeight="1">
      <c r="A29" s="62"/>
      <c r="B29" s="64"/>
      <c r="C29" s="62"/>
      <c r="E29" s="44"/>
      <c r="F29" s="52"/>
      <c r="G29" s="52"/>
      <c r="H29" s="52"/>
      <c r="K29" s="43" t="s">
        <v>619</v>
      </c>
      <c r="L29" s="43" t="s">
        <v>620</v>
      </c>
      <c r="V29" s="72" t="s">
        <v>713</v>
      </c>
    </row>
    <row r="30" spans="1:22" s="49" customFormat="1" ht="34.799999999999997" customHeight="1">
      <c r="A30" s="62"/>
      <c r="B30" s="64"/>
      <c r="C30" s="62"/>
      <c r="E30" s="48"/>
      <c r="F30" s="52"/>
      <c r="G30" s="52"/>
      <c r="H30" s="52"/>
      <c r="K30" s="49" t="s">
        <v>646</v>
      </c>
      <c r="L30" s="49" t="s">
        <v>649</v>
      </c>
      <c r="V30" s="72" t="s">
        <v>839</v>
      </c>
    </row>
    <row r="31" spans="1:22" s="59" customFormat="1" ht="34.799999999999997" customHeight="1">
      <c r="A31" s="62"/>
      <c r="B31" s="64"/>
      <c r="C31" s="62"/>
      <c r="E31" s="58"/>
      <c r="F31" s="52"/>
      <c r="G31" s="52"/>
      <c r="H31" s="52"/>
      <c r="K31" s="59" t="s">
        <v>713</v>
      </c>
      <c r="L31" s="59" t="s">
        <v>724</v>
      </c>
      <c r="V31" s="82" t="s">
        <v>922</v>
      </c>
    </row>
    <row r="32" spans="1:22" s="72" customFormat="1" ht="34.799999999999997" customHeight="1">
      <c r="A32" s="71"/>
      <c r="B32" s="71"/>
      <c r="C32" s="71"/>
      <c r="E32" s="71"/>
      <c r="F32" s="52"/>
      <c r="G32" s="52"/>
      <c r="H32" s="52"/>
      <c r="K32" s="72" t="s">
        <v>839</v>
      </c>
      <c r="L32" s="72" t="s">
        <v>840</v>
      </c>
      <c r="V32" s="72" t="s">
        <v>824</v>
      </c>
    </row>
    <row r="33" spans="1:20" s="82" customFormat="1" ht="34.799999999999997" customHeight="1">
      <c r="A33" s="81"/>
      <c r="B33" s="81"/>
      <c r="C33" s="81"/>
      <c r="E33" s="81"/>
      <c r="F33" s="52"/>
      <c r="G33" s="52"/>
      <c r="H33" s="52"/>
      <c r="K33" s="82" t="s">
        <v>922</v>
      </c>
      <c r="L33" s="82" t="s">
        <v>923</v>
      </c>
    </row>
    <row r="34" spans="1:20" s="65" customFormat="1" ht="34.799999999999997" customHeight="1">
      <c r="A34" s="64"/>
      <c r="B34" s="64"/>
      <c r="C34" s="64"/>
      <c r="E34" s="64"/>
      <c r="F34" s="52"/>
      <c r="G34" s="52"/>
      <c r="H34" s="52"/>
      <c r="K34" s="65" t="s">
        <v>824</v>
      </c>
      <c r="L34" s="65" t="s">
        <v>774</v>
      </c>
    </row>
    <row r="35" spans="1:20" s="46" customFormat="1" ht="34.799999999999997" customHeight="1">
      <c r="A35" s="47" t="s">
        <v>512</v>
      </c>
      <c r="B35" s="55"/>
      <c r="E35" s="45" t="s">
        <v>441</v>
      </c>
      <c r="F35" s="60" t="s">
        <v>866</v>
      </c>
      <c r="G35" s="65" t="s">
        <v>832</v>
      </c>
      <c r="T35"/>
    </row>
    <row r="36" spans="1:20" s="46" customFormat="1" ht="34.799999999999997" customHeight="1">
      <c r="A36" s="47"/>
      <c r="F36" s="60" t="s">
        <v>865</v>
      </c>
      <c r="G36" s="65" t="s">
        <v>830</v>
      </c>
      <c r="T36"/>
    </row>
    <row r="37" spans="1:20" s="46" customFormat="1" ht="34.799999999999997" customHeight="1">
      <c r="A37" s="47"/>
      <c r="B37" s="55"/>
      <c r="F37" s="60" t="s">
        <v>864</v>
      </c>
      <c r="G37" s="70" t="s">
        <v>826</v>
      </c>
      <c r="T37"/>
    </row>
    <row r="38" spans="1:20" s="46" customFormat="1" ht="34.799999999999997" customHeight="1">
      <c r="A38" s="47"/>
      <c r="B38" s="55"/>
      <c r="E38" s="45"/>
      <c r="F38" s="60" t="s">
        <v>863</v>
      </c>
      <c r="G38" s="46" t="s">
        <v>831</v>
      </c>
      <c r="T38"/>
    </row>
    <row r="39" spans="1:20" s="57" customFormat="1" ht="34.799999999999997" customHeight="1">
      <c r="A39" s="55"/>
      <c r="B39" s="55"/>
      <c r="E39" s="56"/>
      <c r="F39" s="57" t="s">
        <v>682</v>
      </c>
      <c r="G39" s="57" t="s">
        <v>834</v>
      </c>
      <c r="T39"/>
    </row>
    <row r="40" spans="1:20" s="91" customFormat="1" ht="34.799999999999997" customHeight="1">
      <c r="A40" s="55"/>
      <c r="B40" s="55"/>
      <c r="E40" s="90"/>
      <c r="F40" s="91" t="s">
        <v>980</v>
      </c>
      <c r="G40" s="65" t="s">
        <v>898</v>
      </c>
      <c r="T40"/>
    </row>
    <row r="41" spans="1:20" ht="34.799999999999997" customHeight="1">
      <c r="F41" s="60" t="s">
        <v>867</v>
      </c>
      <c r="G41" s="65" t="s">
        <v>827</v>
      </c>
      <c r="H41" s="1"/>
    </row>
    <row r="42" spans="1:20" s="60" customFormat="1" ht="34.799999999999997" customHeight="1">
      <c r="B42" s="65"/>
      <c r="E42" s="62"/>
      <c r="F42" s="60" t="s">
        <v>743</v>
      </c>
      <c r="G42" s="65" t="s">
        <v>833</v>
      </c>
      <c r="H42" s="1"/>
      <c r="I42" s="1"/>
      <c r="J42" s="1"/>
      <c r="T42"/>
    </row>
    <row r="43" spans="1:20" s="75" customFormat="1" ht="34.799999999999997" customHeight="1">
      <c r="E43" s="74"/>
      <c r="F43" s="75" t="s">
        <v>862</v>
      </c>
      <c r="G43" s="65" t="s">
        <v>828</v>
      </c>
      <c r="T43"/>
    </row>
    <row r="44" spans="1:20" ht="34.799999999999997" customHeight="1">
      <c r="F44" s="60" t="s">
        <v>628</v>
      </c>
      <c r="G44" s="65" t="s">
        <v>829</v>
      </c>
    </row>
    <row r="45" spans="1:20" ht="34.799999999999997" customHeight="1">
      <c r="F45" s="60" t="s">
        <v>619</v>
      </c>
      <c r="G45" s="1"/>
    </row>
    <row r="46" spans="1:20" ht="34.799999999999997" customHeight="1">
      <c r="F46" s="60" t="s">
        <v>657</v>
      </c>
    </row>
    <row r="47" spans="1:20" ht="34.799999999999997" customHeight="1">
      <c r="F47" s="60" t="s">
        <v>713</v>
      </c>
    </row>
    <row r="48" spans="1:20" ht="34.799999999999997" customHeight="1">
      <c r="F48" s="72" t="s">
        <v>839</v>
      </c>
      <c r="H48" s="1"/>
    </row>
    <row r="49" spans="6:6" ht="34.799999999999997" customHeight="1">
      <c r="F49" s="60" t="s">
        <v>887</v>
      </c>
    </row>
  </sheetData>
  <autoFilter ref="D1:K1" xr:uid="{D34E5BD1-5186-4F28-B32E-C9CFC7F001D0}"/>
  <mergeCells count="8">
    <mergeCell ref="E2:E6"/>
    <mergeCell ref="E12:E13"/>
    <mergeCell ref="D2:D6"/>
    <mergeCell ref="E22:E25"/>
    <mergeCell ref="D22:D25"/>
    <mergeCell ref="D12:D13"/>
    <mergeCell ref="E7:E8"/>
    <mergeCell ref="D7:D8"/>
  </mergeCells>
  <phoneticPr fontId="7" type="noConversion"/>
  <pageMargins left="0.7" right="0.7" top="0.75" bottom="0.75" header="0.3" footer="0.3"/>
  <pageSetup orientation="portrait" r:id="rId1"/>
  <customProperties>
    <customPr name="AblebitsBackupSheet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D11B8-B859-4105-8998-CA709BCB63EA}">
  <sheetPr codeName="Sheet3"/>
  <dimension ref="A1:A8"/>
  <sheetViews>
    <sheetView tabSelected="1" workbookViewId="0">
      <selection activeCell="B8" sqref="B8"/>
    </sheetView>
  </sheetViews>
  <sheetFormatPr defaultRowHeight="14.4"/>
  <cols>
    <col min="1" max="1" width="63.77734375" bestFit="1" customWidth="1"/>
    <col min="2" max="2" width="10.33203125" bestFit="1" customWidth="1"/>
  </cols>
  <sheetData>
    <row r="1" spans="1:1">
      <c r="A1" t="s">
        <v>442</v>
      </c>
    </row>
    <row r="2" spans="1:1">
      <c r="A2" t="s">
        <v>510</v>
      </c>
    </row>
    <row r="3" spans="1:1">
      <c r="A3" t="s">
        <v>443</v>
      </c>
    </row>
    <row r="4" spans="1:1">
      <c r="A4" t="s">
        <v>664</v>
      </c>
    </row>
    <row r="5" spans="1:1">
      <c r="A5" t="s">
        <v>444</v>
      </c>
    </row>
    <row r="7" spans="1:1">
      <c r="A7" t="s">
        <v>445</v>
      </c>
    </row>
    <row r="8" spans="1:1">
      <c r="A8" s="17">
        <v>44501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D99E4-14ED-42E4-BE92-59B1DEA5BCCF}">
  <sheetPr codeName="Sheet4"/>
  <dimension ref="A1:A6"/>
  <sheetViews>
    <sheetView workbookViewId="0">
      <selection activeCell="A3" sqref="A3"/>
    </sheetView>
  </sheetViews>
  <sheetFormatPr defaultRowHeight="14.4"/>
  <sheetData>
    <row r="1" spans="1:1">
      <c r="A1" t="s">
        <v>753</v>
      </c>
    </row>
    <row r="2" spans="1:1" hidden="1">
      <c r="A2" t="str">
        <f>SUBSTITUTE(SUBSTITUTE(A1,"アップ",""),"％","%")</f>
        <v>HP40% 射撃攻撃力30% 器用さ30% &lt;怠惰&gt;特効40% &lt;色欲&gt;特効20%</v>
      </c>
    </row>
    <row r="3" spans="1:1">
      <c r="A3" t="str">
        <f>SUBSTITUTE(SUBSTITUTE(SUBSTITUTE(SUBSTITUTE(SUBSTITUTE(SUBSTITUTE(SUBSTITUTE(SUBSTITUTE(SUBSTITUTE(A2,"10%","+10%"),"20%","+20%"),"30%","+30%"),"40%","+40%"),"50%","+50%"),"60%","+60%"),"70%","+70%"),"5%","+5%"),"1+5%","+15%")</f>
        <v>HP+40% 射撃攻撃力+30% 器用さ+30% &lt;怠惰&gt;特効+40% &lt;色欲&gt;特効+20%</v>
      </c>
    </row>
    <row r="6" spans="1:1">
      <c r="A6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Mementos</vt:lpstr>
      <vt:lpstr>List</vt:lpstr>
      <vt:lpstr>Readme</vt:lpstr>
      <vt:lpstr>converter</vt:lpstr>
      <vt:lpstr>Group</vt:lpstr>
      <vt:lpstr>Origin</vt:lpstr>
      <vt:lpstr>Mementos!Print_Area</vt:lpstr>
      <vt:lpstr>Mementos!Print_Titles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Kenneth Lau</dc:creator>
  <cp:keywords/>
  <dc:description/>
  <cp:lastModifiedBy>Kenneth Lau</cp:lastModifiedBy>
  <cp:revision/>
  <dcterms:created xsi:type="dcterms:W3CDTF">2020-01-01T04:50:01Z</dcterms:created>
  <dcterms:modified xsi:type="dcterms:W3CDTF">2021-11-01T04:38:33Z</dcterms:modified>
  <cp:category/>
  <cp:contentStatus/>
</cp:coreProperties>
</file>